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updateLinks="never" defaultThemeVersion="124226"/>
  <bookViews>
    <workbookView xWindow="2040" yWindow="990" windowWidth="20730" windowHeight="11145" tabRatio="885"/>
  </bookViews>
  <sheets>
    <sheet name="INFORMATION" sheetId="27" r:id="rId1"/>
    <sheet name="PLANUNGSANNAHMEN" sheetId="21" r:id="rId2"/>
    <sheet name="ABFRAGE" sheetId="28" r:id="rId3"/>
    <sheet name="Liste TU (POR)" sheetId="22" r:id="rId4"/>
    <sheet name="Liste Abrechungsstelle" sheetId="25" r:id="rId5"/>
    <sheet name="Details Berechnung" sheetId="39" r:id="rId6"/>
    <sheet name="VS GA14 def." sheetId="33" r:id="rId7"/>
    <sheet name="VS GA15 def." sheetId="32" r:id="rId8"/>
    <sheet name="VS GA16 prov." sheetId="23" r:id="rId9"/>
    <sheet name="VS HTA 1712" sheetId="3" r:id="rId10"/>
    <sheet name="VS HTA 1612" sheetId="37" r:id="rId11"/>
    <sheet name="VS TKN 1712" sheetId="5" r:id="rId12"/>
    <sheet name="VS TKN 1612" sheetId="38" r:id="rId13"/>
  </sheets>
  <externalReferences>
    <externalReference r:id="rId14"/>
    <externalReference r:id="rId15"/>
    <externalReference r:id="rId16"/>
    <externalReference r:id="rId17"/>
  </externalReferences>
  <definedNames>
    <definedName name="_FilterDatabase" localSheetId="2" hidden="1">ABFRAGE!#REF!</definedName>
    <definedName name="_FilterDatabase" localSheetId="5" hidden="1">'Details Berechnung'!#REF!</definedName>
    <definedName name="_FilterDatabase" localSheetId="6" hidden="1">'VS GA14 def.'!$A$10:$Q$10</definedName>
    <definedName name="_xlnm._FilterDatabase" localSheetId="2" hidden="1">ABFRAGE!$D$14:$E$62</definedName>
    <definedName name="_xlnm._FilterDatabase" localSheetId="5" hidden="1">'Details Berechnung'!$D$14:$E$62</definedName>
    <definedName name="_xlnm._FilterDatabase" localSheetId="4" hidden="1">'Liste Abrechungsstelle'!$A$6:$F$6</definedName>
    <definedName name="_xlnm._FilterDatabase" localSheetId="3" hidden="1">'Liste TU (POR)'!$A$6:$F$6</definedName>
    <definedName name="_xlnm._FilterDatabase" localSheetId="7" hidden="1">'VS GA15 def.'!$A$10:$S$10</definedName>
    <definedName name="_xlnm.Print_Area" localSheetId="2">ABFRAGE!$A$1:$U$67</definedName>
    <definedName name="_xlnm.Print_Area" localSheetId="5">'Details Berechnung'!$A$1:$U$67</definedName>
    <definedName name="_xlnm.Print_Area" localSheetId="0">INFORMATION!$A$1:$P$43</definedName>
    <definedName name="_xlnm.Print_Area" localSheetId="1">PLANUNGSANNAHMEN!$A$1:$P$65</definedName>
    <definedName name="_xlnm.Print_Area" localSheetId="7">'VS GA15 def.'!$A$1:$P$231</definedName>
    <definedName name="_xlnm.Print_Area" localSheetId="8">'VS GA16 prov.'!$A$1:$S$229</definedName>
    <definedName name="_xlnm.Print_Area" localSheetId="10">'VS HTA 1612'!$A$1:$W$342</definedName>
    <definedName name="_xlnm.Print_Area" localSheetId="9">'VS HTA 1712'!$A$1:$W$342</definedName>
    <definedName name="_xlnm.Print_Area" localSheetId="12">'VS TKN 1612'!$A$1:$P$232</definedName>
    <definedName name="_xlnm.Print_Area" localSheetId="11">'VS TKN 1712'!$A$1:$P$232</definedName>
    <definedName name="_xlnm.Print_Titles" localSheetId="2">ABFRAGE!$1:$14</definedName>
    <definedName name="_xlnm.Print_Titles" localSheetId="5">'Details Berechnung'!$1:$14</definedName>
    <definedName name="_xlnm.Print_Titles" localSheetId="0">INFORMATION!$1:$6</definedName>
    <definedName name="_xlnm.Print_Titles" localSheetId="4">'Liste Abrechungsstelle'!$1:$6</definedName>
    <definedName name="_xlnm.Print_Titles" localSheetId="3">'Liste TU (POR)'!$1:$6</definedName>
    <definedName name="_xlnm.Print_Titles" localSheetId="1">PLANUNGSANNAHMEN!$1:$6</definedName>
    <definedName name="_xlnm.Print_Titles" localSheetId="6">'VS GA14 def.'!$1:$10</definedName>
    <definedName name="_xlnm.Print_Titles" localSheetId="7">'VS GA15 def.'!$1:$10</definedName>
    <definedName name="_xlnm.Print_Titles" localSheetId="8">'VS GA16 prov.'!$5:$9</definedName>
    <definedName name="_xlnm.Print_Titles" localSheetId="10">'VS HTA 1612'!$1:$15</definedName>
    <definedName name="_xlnm.Print_Titles" localSheetId="9">'VS HTA 1712'!$1:$15</definedName>
    <definedName name="_xlnm.Print_Titles" localSheetId="12">'VS TKN 1612'!$1:$11</definedName>
    <definedName name="_xlnm.Print_Titles" localSheetId="11">'VS TKN 1712'!$1:$11</definedName>
    <definedName name="GA_1_2017" localSheetId="2">PLANUNGSANNAHMEN!#REF!</definedName>
    <definedName name="GA_1_2017" localSheetId="5">PLANUNGSANNAHMEN!#REF!</definedName>
    <definedName name="GA_1_2017" localSheetId="0">INFORMATION!#REF!</definedName>
    <definedName name="GA_1_2017" localSheetId="4">PLANUNGSANNAHMEN!#REF!</definedName>
    <definedName name="GA_1_2017" localSheetId="10">[1]PLANUNGSANNAHMEN!#REF!</definedName>
    <definedName name="GA_1_2017" localSheetId="12">[1]PLANUNGSANNAHMEN!#REF!</definedName>
    <definedName name="GA_1_2017">PLANUNGSANNAHMEN!#REF!</definedName>
    <definedName name="Print_Area" localSheetId="2">ABFRAGE!$A$2:$T$15</definedName>
    <definedName name="Print_Area" localSheetId="5">'Details Berechnung'!$A$2:$T$15</definedName>
    <definedName name="Print_Area" localSheetId="6">'VS GA14 def.'!$A$1:$P$230</definedName>
    <definedName name="Print_Area" localSheetId="10">'VS HTA 1612'!$A$1:$W$329</definedName>
    <definedName name="Print_Area" localSheetId="9">'VS HTA 1712'!$A$1:$W$329</definedName>
    <definedName name="Print_Area" localSheetId="12">'VS TKN 1612'!$A$1:$O$229</definedName>
    <definedName name="Print_Area" localSheetId="11">'VS TKN 1712'!$A$1:$O$229</definedName>
    <definedName name="Print_Titles" localSheetId="2">ABFRAGE!$2:$8</definedName>
    <definedName name="Print_Titles" localSheetId="5">'Details Berechnung'!$2:$8</definedName>
    <definedName name="Print_Titles" localSheetId="6">'VS GA14 def.'!$1:$10</definedName>
    <definedName name="Print_Titles" localSheetId="10">'VS HTA 1612'!$1:$16</definedName>
    <definedName name="Print_Titles" localSheetId="9">'VS HTA 1712'!$1:$16</definedName>
    <definedName name="Print_Titles" localSheetId="12">'VS TKN 1612'!$1:$10</definedName>
    <definedName name="Print_Titles" localSheetId="11">'VS TKN 1712'!$1:$10</definedName>
  </definedNames>
  <calcPr calcId="162913"/>
</workbook>
</file>

<file path=xl/calcChain.xml><?xml version="1.0" encoding="utf-8"?>
<calcChain xmlns="http://schemas.openxmlformats.org/spreadsheetml/2006/main">
  <c r="I58" i="39" l="1"/>
  <c r="T58" i="39" s="1"/>
  <c r="B58" i="39"/>
  <c r="B59" i="39" s="1"/>
  <c r="F59" i="39" s="1"/>
  <c r="T57" i="39"/>
  <c r="K57" i="39"/>
  <c r="R57" i="39" s="1"/>
  <c r="I57" i="39"/>
  <c r="H57" i="39"/>
  <c r="G57" i="39"/>
  <c r="A57" i="39"/>
  <c r="B52" i="39"/>
  <c r="T51" i="39"/>
  <c r="N51" i="39"/>
  <c r="I51" i="39"/>
  <c r="H51" i="39"/>
  <c r="K51" i="39" s="1"/>
  <c r="R51" i="39" s="1"/>
  <c r="G51" i="39"/>
  <c r="A51" i="39"/>
  <c r="G46" i="39"/>
  <c r="B46" i="39"/>
  <c r="I46" i="39" s="1"/>
  <c r="T46" i="39" s="1"/>
  <c r="N45" i="39"/>
  <c r="I45" i="39"/>
  <c r="T45" i="39" s="1"/>
  <c r="H45" i="39"/>
  <c r="K45" i="39" s="1"/>
  <c r="R45" i="39" s="1"/>
  <c r="G45" i="39"/>
  <c r="J45" i="39" s="1"/>
  <c r="P45" i="39" s="1"/>
  <c r="A45" i="39"/>
  <c r="B41" i="39"/>
  <c r="N40" i="39"/>
  <c r="H40" i="39"/>
  <c r="K40" i="39" s="1"/>
  <c r="R40" i="39" s="1"/>
  <c r="G40" i="39"/>
  <c r="J40" i="39" s="1"/>
  <c r="P40" i="39" s="1"/>
  <c r="B40" i="39"/>
  <c r="I40" i="39" s="1"/>
  <c r="T40" i="39" s="1"/>
  <c r="J39" i="39"/>
  <c r="P39" i="39" s="1"/>
  <c r="I39" i="39"/>
  <c r="T39" i="39" s="1"/>
  <c r="H39" i="39"/>
  <c r="K39" i="39" s="1"/>
  <c r="R39" i="39" s="1"/>
  <c r="G39" i="39"/>
  <c r="N39" i="39" s="1"/>
  <c r="A39" i="39"/>
  <c r="L36" i="39"/>
  <c r="N36" i="39" s="1"/>
  <c r="R35" i="39"/>
  <c r="F35" i="39"/>
  <c r="B35" i="39"/>
  <c r="B36" i="39" s="1"/>
  <c r="N34" i="39"/>
  <c r="I34" i="39"/>
  <c r="T34" i="39" s="1"/>
  <c r="H34" i="39"/>
  <c r="G34" i="39"/>
  <c r="J34" i="39" s="1"/>
  <c r="P34" i="39" s="1"/>
  <c r="B34" i="39"/>
  <c r="T33" i="39"/>
  <c r="K33" i="39"/>
  <c r="R33" i="39" s="1"/>
  <c r="I33" i="39"/>
  <c r="H33" i="39"/>
  <c r="G33" i="39"/>
  <c r="A33" i="39"/>
  <c r="B28" i="39"/>
  <c r="T27" i="39"/>
  <c r="N27" i="39"/>
  <c r="I27" i="39"/>
  <c r="H27" i="39"/>
  <c r="K27" i="39" s="1"/>
  <c r="R27" i="39" s="1"/>
  <c r="G27" i="39"/>
  <c r="J27" i="39" s="1"/>
  <c r="P27" i="39" s="1"/>
  <c r="A27" i="39"/>
  <c r="B22" i="39"/>
  <c r="N21" i="39"/>
  <c r="I21" i="39"/>
  <c r="T21" i="39" s="1"/>
  <c r="H21" i="39"/>
  <c r="K21" i="39" s="1"/>
  <c r="R21" i="39" s="1"/>
  <c r="G21" i="39"/>
  <c r="J21" i="39" s="1"/>
  <c r="P21" i="39" s="1"/>
  <c r="A21" i="39"/>
  <c r="B18" i="39"/>
  <c r="B17" i="39"/>
  <c r="N16" i="39"/>
  <c r="H16" i="39"/>
  <c r="G16" i="39"/>
  <c r="J16" i="39" s="1"/>
  <c r="P16" i="39" s="1"/>
  <c r="B16" i="39"/>
  <c r="I16" i="39" s="1"/>
  <c r="K16" i="39" s="1"/>
  <c r="R16" i="39" s="1"/>
  <c r="N15" i="39"/>
  <c r="J15" i="39"/>
  <c r="P15" i="39" s="1"/>
  <c r="I15" i="39"/>
  <c r="T15" i="39" s="1"/>
  <c r="H15" i="39"/>
  <c r="G15" i="39"/>
  <c r="A15" i="39"/>
  <c r="T9" i="39"/>
  <c r="P59" i="39" l="1"/>
  <c r="T59" i="39"/>
  <c r="R59" i="39"/>
  <c r="T16" i="39"/>
  <c r="I22" i="39"/>
  <c r="T22" i="39" s="1"/>
  <c r="B23" i="39"/>
  <c r="H22" i="39"/>
  <c r="K22" i="39" s="1"/>
  <c r="R22" i="39" s="1"/>
  <c r="I28" i="39"/>
  <c r="T28" i="39" s="1"/>
  <c r="B29" i="39"/>
  <c r="H28" i="39"/>
  <c r="K28" i="39" s="1"/>
  <c r="R28" i="39" s="1"/>
  <c r="G28" i="39"/>
  <c r="N46" i="39"/>
  <c r="I52" i="39"/>
  <c r="T52" i="39" s="1"/>
  <c r="B53" i="39"/>
  <c r="H52" i="39"/>
  <c r="G52" i="39"/>
  <c r="B19" i="39"/>
  <c r="L18" i="39"/>
  <c r="N18" i="39" s="1"/>
  <c r="K15" i="39"/>
  <c r="R15" i="39" s="1"/>
  <c r="L17" i="39"/>
  <c r="N17" i="39" s="1"/>
  <c r="F17" i="39"/>
  <c r="F18" i="39"/>
  <c r="G22" i="39"/>
  <c r="K34" i="39"/>
  <c r="R34" i="39" s="1"/>
  <c r="F36" i="39"/>
  <c r="B37" i="39"/>
  <c r="J57" i="39"/>
  <c r="P57" i="39" s="1"/>
  <c r="N57" i="39"/>
  <c r="J33" i="39"/>
  <c r="P33" i="39" s="1"/>
  <c r="N33" i="39"/>
  <c r="P35" i="39"/>
  <c r="T35" i="39"/>
  <c r="B42" i="39"/>
  <c r="L41" i="39"/>
  <c r="N41" i="39" s="1"/>
  <c r="F41" i="39"/>
  <c r="J51" i="39"/>
  <c r="P51" i="39" s="1"/>
  <c r="B60" i="39"/>
  <c r="L59" i="39"/>
  <c r="N59" i="39" s="1"/>
  <c r="L35" i="39"/>
  <c r="N35" i="39" s="1"/>
  <c r="H46" i="39"/>
  <c r="K46" i="39" s="1"/>
  <c r="R46" i="39" s="1"/>
  <c r="B47" i="39"/>
  <c r="G58" i="39"/>
  <c r="H58" i="39"/>
  <c r="K58" i="39" s="1"/>
  <c r="R58" i="39" s="1"/>
  <c r="O12" i="38"/>
  <c r="K12" i="38"/>
  <c r="G12" i="38"/>
  <c r="A12" i="38"/>
  <c r="K2" i="38"/>
  <c r="R10" i="39" l="1"/>
  <c r="R36" i="39"/>
  <c r="P36" i="39"/>
  <c r="T36" i="39"/>
  <c r="R9" i="39"/>
  <c r="F29" i="39"/>
  <c r="B30" i="39"/>
  <c r="L29" i="39"/>
  <c r="N29" i="39" s="1"/>
  <c r="T18" i="39"/>
  <c r="P18" i="39"/>
  <c r="R18" i="39"/>
  <c r="K52" i="39"/>
  <c r="R52" i="39" s="1"/>
  <c r="N9" i="39"/>
  <c r="N52" i="39"/>
  <c r="J52" i="39"/>
  <c r="P52" i="39" s="1"/>
  <c r="F23" i="39"/>
  <c r="L23" i="39"/>
  <c r="N23" i="39" s="1"/>
  <c r="B24" i="39"/>
  <c r="N58" i="39"/>
  <c r="J58" i="39"/>
  <c r="P58" i="39" s="1"/>
  <c r="T41" i="39"/>
  <c r="R41" i="39"/>
  <c r="P41" i="39"/>
  <c r="T17" i="39"/>
  <c r="R17" i="39"/>
  <c r="P17" i="39"/>
  <c r="L19" i="39"/>
  <c r="N19" i="39" s="1"/>
  <c r="F19" i="39"/>
  <c r="F53" i="39"/>
  <c r="B54" i="39"/>
  <c r="L53" i="39"/>
  <c r="N53" i="39" s="1"/>
  <c r="N28" i="39"/>
  <c r="J28" i="39"/>
  <c r="P28" i="39" s="1"/>
  <c r="T10" i="39"/>
  <c r="P9" i="39"/>
  <c r="B43" i="39"/>
  <c r="L42" i="39"/>
  <c r="N42" i="39" s="1"/>
  <c r="F42" i="39"/>
  <c r="L47" i="39"/>
  <c r="N47" i="39" s="1"/>
  <c r="N11" i="39" s="1"/>
  <c r="F47" i="39"/>
  <c r="B48" i="39"/>
  <c r="F60" i="39"/>
  <c r="B61" i="39"/>
  <c r="L60" i="39"/>
  <c r="N60" i="39" s="1"/>
  <c r="L37" i="39"/>
  <c r="N37" i="39" s="1"/>
  <c r="N38" i="39" s="1"/>
  <c r="F37" i="39"/>
  <c r="N22" i="39"/>
  <c r="J22" i="39"/>
  <c r="P22" i="39" s="1"/>
  <c r="J46" i="39"/>
  <c r="P46" i="39" s="1"/>
  <c r="S230" i="23"/>
  <c r="R230" i="23"/>
  <c r="P230" i="23"/>
  <c r="Q230" i="23" s="1"/>
  <c r="N230" i="23"/>
  <c r="O230" i="23" s="1"/>
  <c r="J230" i="23"/>
  <c r="M230" i="23" s="1"/>
  <c r="H230" i="23"/>
  <c r="F230" i="23"/>
  <c r="R228" i="23"/>
  <c r="S228" i="23" s="1"/>
  <c r="P228" i="23"/>
  <c r="Q228" i="23" s="1"/>
  <c r="N228" i="23"/>
  <c r="O228" i="23" s="1"/>
  <c r="M228" i="23"/>
  <c r="L228" i="23"/>
  <c r="J228" i="23"/>
  <c r="H228" i="23"/>
  <c r="F228" i="23"/>
  <c r="R226" i="23"/>
  <c r="S226" i="23" s="1"/>
  <c r="P226" i="23"/>
  <c r="Q226" i="23" s="1"/>
  <c r="O226" i="23"/>
  <c r="N226" i="23"/>
  <c r="J226" i="23"/>
  <c r="M226" i="23" s="1"/>
  <c r="H226" i="23"/>
  <c r="L226" i="23" s="1"/>
  <c r="F226" i="23"/>
  <c r="R225" i="23"/>
  <c r="S225" i="23" s="1"/>
  <c r="P225" i="23"/>
  <c r="Q225" i="23" s="1"/>
  <c r="O225" i="23"/>
  <c r="N225" i="23"/>
  <c r="M225" i="23"/>
  <c r="L225" i="23"/>
  <c r="J225" i="23"/>
  <c r="H225" i="23"/>
  <c r="F225" i="23"/>
  <c r="R224" i="23"/>
  <c r="S224" i="23" s="1"/>
  <c r="P224" i="23"/>
  <c r="Q224" i="23" s="1"/>
  <c r="N224" i="23"/>
  <c r="O224" i="23" s="1"/>
  <c r="J224" i="23"/>
  <c r="M224" i="23" s="1"/>
  <c r="H224" i="23"/>
  <c r="L224" i="23" s="1"/>
  <c r="F224" i="23"/>
  <c r="R223" i="23"/>
  <c r="S223" i="23" s="1"/>
  <c r="P223" i="23"/>
  <c r="Q223" i="23" s="1"/>
  <c r="O223" i="23"/>
  <c r="N223" i="23"/>
  <c r="M223" i="23"/>
  <c r="L223" i="23"/>
  <c r="J223" i="23"/>
  <c r="H223" i="23"/>
  <c r="F223" i="23"/>
  <c r="R222" i="23"/>
  <c r="P222" i="23"/>
  <c r="N222" i="23"/>
  <c r="J222" i="23"/>
  <c r="M222" i="23" s="1"/>
  <c r="H222" i="23"/>
  <c r="F222" i="23"/>
  <c r="R143" i="23"/>
  <c r="P143" i="23"/>
  <c r="N143" i="23"/>
  <c r="M143" i="23"/>
  <c r="J143" i="23"/>
  <c r="H143" i="23"/>
  <c r="F143" i="23"/>
  <c r="R221" i="23"/>
  <c r="S221" i="23" s="1"/>
  <c r="P221" i="23"/>
  <c r="Q221" i="23" s="1"/>
  <c r="N221" i="23"/>
  <c r="O221" i="23" s="1"/>
  <c r="J221" i="23"/>
  <c r="M221" i="23" s="1"/>
  <c r="H221" i="23"/>
  <c r="L221" i="23" s="1"/>
  <c r="F221" i="23"/>
  <c r="R219" i="23"/>
  <c r="S219" i="23" s="1"/>
  <c r="P219" i="23"/>
  <c r="Q219" i="23" s="1"/>
  <c r="N219" i="23"/>
  <c r="O219" i="23" s="1"/>
  <c r="M219" i="23"/>
  <c r="L219" i="23"/>
  <c r="J219" i="23"/>
  <c r="H219" i="23"/>
  <c r="F219" i="23"/>
  <c r="R217" i="23"/>
  <c r="S217" i="23" s="1"/>
  <c r="P217" i="23"/>
  <c r="Q217" i="23" s="1"/>
  <c r="N217" i="23"/>
  <c r="O217" i="23" s="1"/>
  <c r="J217" i="23"/>
  <c r="M217" i="23" s="1"/>
  <c r="H217" i="23"/>
  <c r="F217" i="23"/>
  <c r="R216" i="23"/>
  <c r="S216" i="23" s="1"/>
  <c r="P216" i="23"/>
  <c r="Q216" i="23" s="1"/>
  <c r="N216" i="23"/>
  <c r="O216" i="23" s="1"/>
  <c r="M216" i="23"/>
  <c r="L216" i="23"/>
  <c r="J216" i="23"/>
  <c r="H216" i="23"/>
  <c r="F216" i="23"/>
  <c r="R210" i="23"/>
  <c r="S210" i="23" s="1"/>
  <c r="P210" i="23"/>
  <c r="Q210" i="23" s="1"/>
  <c r="N210" i="23"/>
  <c r="O210" i="23" s="1"/>
  <c r="J210" i="23"/>
  <c r="M210" i="23" s="1"/>
  <c r="H210" i="23"/>
  <c r="F210" i="23"/>
  <c r="R209" i="23"/>
  <c r="S209" i="23" s="1"/>
  <c r="P209" i="23"/>
  <c r="Q209" i="23" s="1"/>
  <c r="L209" i="23" s="1"/>
  <c r="N209" i="23"/>
  <c r="O209" i="23" s="1"/>
  <c r="M209" i="23"/>
  <c r="J209" i="23"/>
  <c r="H209" i="23"/>
  <c r="F209" i="23"/>
  <c r="R208" i="23"/>
  <c r="S208" i="23" s="1"/>
  <c r="P208" i="23"/>
  <c r="Q208" i="23" s="1"/>
  <c r="N208" i="23"/>
  <c r="O208" i="23" s="1"/>
  <c r="J208" i="23"/>
  <c r="M208" i="23" s="1"/>
  <c r="H208" i="23"/>
  <c r="F208" i="23"/>
  <c r="R207" i="23"/>
  <c r="S207" i="23" s="1"/>
  <c r="P207" i="23"/>
  <c r="Q207" i="23" s="1"/>
  <c r="L207" i="23" s="1"/>
  <c r="N207" i="23"/>
  <c r="O207" i="23" s="1"/>
  <c r="M207" i="23"/>
  <c r="J207" i="23"/>
  <c r="H207" i="23"/>
  <c r="F207" i="23"/>
  <c r="R206" i="23"/>
  <c r="S206" i="23" s="1"/>
  <c r="P206" i="23"/>
  <c r="Q206" i="23" s="1"/>
  <c r="N206" i="23"/>
  <c r="O206" i="23" s="1"/>
  <c r="J206" i="23"/>
  <c r="M206" i="23" s="1"/>
  <c r="H206" i="23"/>
  <c r="F206" i="23"/>
  <c r="R201" i="23"/>
  <c r="S201" i="23" s="1"/>
  <c r="P201" i="23"/>
  <c r="Q201" i="23" s="1"/>
  <c r="L201" i="23" s="1"/>
  <c r="N201" i="23"/>
  <c r="O201" i="23" s="1"/>
  <c r="M201" i="23"/>
  <c r="J201" i="23"/>
  <c r="H201" i="23"/>
  <c r="F201" i="23"/>
  <c r="R200" i="23"/>
  <c r="S200" i="23" s="1"/>
  <c r="P200" i="23"/>
  <c r="Q200" i="23" s="1"/>
  <c r="N200" i="23"/>
  <c r="O200" i="23" s="1"/>
  <c r="J200" i="23"/>
  <c r="M200" i="23" s="1"/>
  <c r="H200" i="23"/>
  <c r="F200" i="23"/>
  <c r="R199" i="23"/>
  <c r="S199" i="23" s="1"/>
  <c r="P199" i="23"/>
  <c r="Q199" i="23" s="1"/>
  <c r="L199" i="23" s="1"/>
  <c r="N199" i="23"/>
  <c r="O199" i="23" s="1"/>
  <c r="M199" i="23"/>
  <c r="J199" i="23"/>
  <c r="H199" i="23"/>
  <c r="F199" i="23"/>
  <c r="R198" i="23"/>
  <c r="S198" i="23" s="1"/>
  <c r="P198" i="23"/>
  <c r="Q198" i="23" s="1"/>
  <c r="N198" i="23"/>
  <c r="O198" i="23" s="1"/>
  <c r="J198" i="23"/>
  <c r="M198" i="23" s="1"/>
  <c r="H198" i="23"/>
  <c r="F198" i="23"/>
  <c r="R197" i="23"/>
  <c r="S197" i="23" s="1"/>
  <c r="P197" i="23"/>
  <c r="Q197" i="23" s="1"/>
  <c r="L197" i="23" s="1"/>
  <c r="N197" i="23"/>
  <c r="O197" i="23" s="1"/>
  <c r="M197" i="23"/>
  <c r="J197" i="23"/>
  <c r="H197" i="23"/>
  <c r="F197" i="23"/>
  <c r="R195" i="23"/>
  <c r="S195" i="23" s="1"/>
  <c r="P195" i="23"/>
  <c r="Q195" i="23" s="1"/>
  <c r="N195" i="23"/>
  <c r="O195" i="23" s="1"/>
  <c r="J195" i="23"/>
  <c r="M195" i="23" s="1"/>
  <c r="H195" i="23"/>
  <c r="L195" i="23" s="1"/>
  <c r="F195" i="23"/>
  <c r="R191" i="23"/>
  <c r="S191" i="23" s="1"/>
  <c r="P191" i="23"/>
  <c r="Q191" i="23" s="1"/>
  <c r="L191" i="23" s="1"/>
  <c r="N191" i="23"/>
  <c r="O191" i="23" s="1"/>
  <c r="M191" i="23"/>
  <c r="J191" i="23"/>
  <c r="H191" i="23"/>
  <c r="F191" i="23"/>
  <c r="R190" i="23"/>
  <c r="P190" i="23"/>
  <c r="N190" i="23"/>
  <c r="J190" i="23"/>
  <c r="M190" i="23" s="1"/>
  <c r="H190" i="23"/>
  <c r="F190" i="23"/>
  <c r="R147" i="23"/>
  <c r="P147" i="23"/>
  <c r="N147" i="23"/>
  <c r="J147" i="23"/>
  <c r="M147" i="23" s="1"/>
  <c r="H147" i="23"/>
  <c r="F147" i="23"/>
  <c r="R63" i="23"/>
  <c r="P63" i="23"/>
  <c r="N63" i="23"/>
  <c r="O147" i="23" s="1"/>
  <c r="M63" i="23"/>
  <c r="J63" i="23"/>
  <c r="H63" i="23"/>
  <c r="F63" i="23"/>
  <c r="R188" i="23"/>
  <c r="S188" i="23" s="1"/>
  <c r="P188" i="23"/>
  <c r="Q188" i="23" s="1"/>
  <c r="N188" i="23"/>
  <c r="O188" i="23" s="1"/>
  <c r="M188" i="23"/>
  <c r="J188" i="23"/>
  <c r="H188" i="23"/>
  <c r="L188" i="23" s="1"/>
  <c r="F188" i="23"/>
  <c r="R187" i="23"/>
  <c r="S187" i="23" s="1"/>
  <c r="P187" i="23"/>
  <c r="Q187" i="23" s="1"/>
  <c r="L187" i="23" s="1"/>
  <c r="N187" i="23"/>
  <c r="O187" i="23" s="1"/>
  <c r="J187" i="23"/>
  <c r="M187" i="23" s="1"/>
  <c r="H187" i="23"/>
  <c r="F187" i="23"/>
  <c r="R186" i="23"/>
  <c r="S186" i="23" s="1"/>
  <c r="P186" i="23"/>
  <c r="Q186" i="23" s="1"/>
  <c r="N186" i="23"/>
  <c r="O186" i="23" s="1"/>
  <c r="M186" i="23"/>
  <c r="J186" i="23"/>
  <c r="H186" i="23"/>
  <c r="L186" i="23" s="1"/>
  <c r="F186" i="23"/>
  <c r="R183" i="23"/>
  <c r="S183" i="23" s="1"/>
  <c r="P183" i="23"/>
  <c r="Q183" i="23" s="1"/>
  <c r="L183" i="23" s="1"/>
  <c r="N183" i="23"/>
  <c r="O183" i="23" s="1"/>
  <c r="J183" i="23"/>
  <c r="M183" i="23" s="1"/>
  <c r="H183" i="23"/>
  <c r="F183" i="23"/>
  <c r="R182" i="23"/>
  <c r="S182" i="23" s="1"/>
  <c r="P182" i="23"/>
  <c r="Q182" i="23" s="1"/>
  <c r="N182" i="23"/>
  <c r="O182" i="23" s="1"/>
  <c r="M182" i="23"/>
  <c r="J182" i="23"/>
  <c r="H182" i="23"/>
  <c r="L182" i="23" s="1"/>
  <c r="F182" i="23"/>
  <c r="R181" i="23"/>
  <c r="S181" i="23" s="1"/>
  <c r="P181" i="23"/>
  <c r="Q181" i="23" s="1"/>
  <c r="L181" i="23" s="1"/>
  <c r="N181" i="23"/>
  <c r="O181" i="23" s="1"/>
  <c r="J181" i="23"/>
  <c r="M181" i="23" s="1"/>
  <c r="H181" i="23"/>
  <c r="F181" i="23"/>
  <c r="R180" i="23"/>
  <c r="S180" i="23" s="1"/>
  <c r="P180" i="23"/>
  <c r="Q180" i="23" s="1"/>
  <c r="N180" i="23"/>
  <c r="O180" i="23" s="1"/>
  <c r="M180" i="23"/>
  <c r="J180" i="23"/>
  <c r="H180" i="23"/>
  <c r="F180" i="23"/>
  <c r="R179" i="23"/>
  <c r="S179" i="23" s="1"/>
  <c r="P179" i="23"/>
  <c r="Q179" i="23" s="1"/>
  <c r="L179" i="23" s="1"/>
  <c r="N179" i="23"/>
  <c r="O179" i="23" s="1"/>
  <c r="J179" i="23"/>
  <c r="M179" i="23" s="1"/>
  <c r="H179" i="23"/>
  <c r="F179" i="23"/>
  <c r="R177" i="23"/>
  <c r="S177" i="23" s="1"/>
  <c r="P177" i="23"/>
  <c r="Q177" i="23" s="1"/>
  <c r="N177" i="23"/>
  <c r="O177" i="23" s="1"/>
  <c r="M177" i="23"/>
  <c r="J177" i="23"/>
  <c r="H177" i="23"/>
  <c r="L177" i="23" s="1"/>
  <c r="F177" i="23"/>
  <c r="S176" i="23"/>
  <c r="R176" i="23"/>
  <c r="Q176" i="23"/>
  <c r="P176" i="23"/>
  <c r="O176" i="23"/>
  <c r="N176" i="23"/>
  <c r="M176" i="23"/>
  <c r="L176" i="23"/>
  <c r="J176" i="23"/>
  <c r="H176" i="23"/>
  <c r="F176" i="23"/>
  <c r="K176" i="23" s="1"/>
  <c r="R175" i="23"/>
  <c r="P175" i="23"/>
  <c r="N175" i="23"/>
  <c r="J175" i="23"/>
  <c r="M175" i="23" s="1"/>
  <c r="H175" i="23"/>
  <c r="F175" i="23"/>
  <c r="R174" i="23"/>
  <c r="S174" i="23" s="1"/>
  <c r="P174" i="23"/>
  <c r="Q174" i="23" s="1"/>
  <c r="N174" i="23"/>
  <c r="O174" i="23" s="1"/>
  <c r="M174" i="23"/>
  <c r="L174" i="23"/>
  <c r="J174" i="23"/>
  <c r="H174" i="23"/>
  <c r="F174" i="23"/>
  <c r="R173" i="23"/>
  <c r="S173" i="23" s="1"/>
  <c r="P173" i="23"/>
  <c r="Q173" i="23" s="1"/>
  <c r="N173" i="23"/>
  <c r="O173" i="23" s="1"/>
  <c r="J173" i="23"/>
  <c r="M173" i="23" s="1"/>
  <c r="H173" i="23"/>
  <c r="L173" i="23" s="1"/>
  <c r="F173" i="23"/>
  <c r="R171" i="23"/>
  <c r="S171" i="23" s="1"/>
  <c r="P171" i="23"/>
  <c r="Q171" i="23" s="1"/>
  <c r="O171" i="23"/>
  <c r="N171" i="23"/>
  <c r="M171" i="23"/>
  <c r="L171" i="23"/>
  <c r="J171" i="23"/>
  <c r="H171" i="23"/>
  <c r="F171" i="23"/>
  <c r="R168" i="23"/>
  <c r="S168" i="23" s="1"/>
  <c r="P168" i="23"/>
  <c r="Q168" i="23" s="1"/>
  <c r="N168" i="23"/>
  <c r="O168" i="23" s="1"/>
  <c r="J168" i="23"/>
  <c r="M168" i="23" s="1"/>
  <c r="H168" i="23"/>
  <c r="F168" i="23"/>
  <c r="R167" i="23"/>
  <c r="S167" i="23" s="1"/>
  <c r="P167" i="23"/>
  <c r="Q167" i="23" s="1"/>
  <c r="L167" i="23" s="1"/>
  <c r="N167" i="23"/>
  <c r="O167" i="23" s="1"/>
  <c r="M167" i="23"/>
  <c r="J167" i="23"/>
  <c r="H167" i="23"/>
  <c r="F167" i="23"/>
  <c r="R165" i="23"/>
  <c r="S165" i="23" s="1"/>
  <c r="P165" i="23"/>
  <c r="Q165" i="23" s="1"/>
  <c r="N165" i="23"/>
  <c r="O165" i="23" s="1"/>
  <c r="J165" i="23"/>
  <c r="M165" i="23" s="1"/>
  <c r="H165" i="23"/>
  <c r="F165" i="23"/>
  <c r="R164" i="23"/>
  <c r="S164" i="23" s="1"/>
  <c r="P164" i="23"/>
  <c r="Q164" i="23" s="1"/>
  <c r="N164" i="23"/>
  <c r="O164" i="23" s="1"/>
  <c r="M164" i="23"/>
  <c r="L164" i="23"/>
  <c r="J164" i="23"/>
  <c r="H164" i="23"/>
  <c r="F164" i="23"/>
  <c r="R163" i="23"/>
  <c r="S163" i="23" s="1"/>
  <c r="P163" i="23"/>
  <c r="Q163" i="23" s="1"/>
  <c r="N163" i="23"/>
  <c r="O163" i="23" s="1"/>
  <c r="J163" i="23"/>
  <c r="M163" i="23" s="1"/>
  <c r="H163" i="23"/>
  <c r="L163" i="23" s="1"/>
  <c r="F163" i="23"/>
  <c r="R161" i="23"/>
  <c r="S161" i="23" s="1"/>
  <c r="P161" i="23"/>
  <c r="Q161" i="23" s="1"/>
  <c r="L161" i="23" s="1"/>
  <c r="N161" i="23"/>
  <c r="O161" i="23" s="1"/>
  <c r="M161" i="23"/>
  <c r="J161" i="23"/>
  <c r="H161" i="23"/>
  <c r="F161" i="23"/>
  <c r="R160" i="23"/>
  <c r="S160" i="23" s="1"/>
  <c r="P160" i="23"/>
  <c r="Q160" i="23" s="1"/>
  <c r="N160" i="23"/>
  <c r="O160" i="23" s="1"/>
  <c r="J160" i="23"/>
  <c r="M160" i="23" s="1"/>
  <c r="H160" i="23"/>
  <c r="F160" i="23"/>
  <c r="R157" i="23"/>
  <c r="S157" i="23" s="1"/>
  <c r="P157" i="23"/>
  <c r="Q157" i="23" s="1"/>
  <c r="L157" i="23" s="1"/>
  <c r="N157" i="23"/>
  <c r="O157" i="23" s="1"/>
  <c r="M157" i="23"/>
  <c r="J157" i="23"/>
  <c r="H157" i="23"/>
  <c r="F157" i="23"/>
  <c r="R156" i="23"/>
  <c r="S156" i="23" s="1"/>
  <c r="P156" i="23"/>
  <c r="Q156" i="23" s="1"/>
  <c r="N156" i="23"/>
  <c r="O156" i="23" s="1"/>
  <c r="J156" i="23"/>
  <c r="M156" i="23" s="1"/>
  <c r="H156" i="23"/>
  <c r="F156" i="23"/>
  <c r="R155" i="23"/>
  <c r="S155" i="23" s="1"/>
  <c r="P155" i="23"/>
  <c r="Q155" i="23" s="1"/>
  <c r="L155" i="23" s="1"/>
  <c r="N155" i="23"/>
  <c r="O155" i="23" s="1"/>
  <c r="M155" i="23"/>
  <c r="J155" i="23"/>
  <c r="H155" i="23"/>
  <c r="F155" i="23"/>
  <c r="R153" i="23"/>
  <c r="S153" i="23" s="1"/>
  <c r="P153" i="23"/>
  <c r="Q153" i="23" s="1"/>
  <c r="N153" i="23"/>
  <c r="O153" i="23" s="1"/>
  <c r="J153" i="23"/>
  <c r="M153" i="23" s="1"/>
  <c r="H153" i="23"/>
  <c r="L153" i="23" s="1"/>
  <c r="F153" i="23"/>
  <c r="R152" i="23"/>
  <c r="S152" i="23" s="1"/>
  <c r="P152" i="23"/>
  <c r="Q152" i="23" s="1"/>
  <c r="L152" i="23" s="1"/>
  <c r="N152" i="23"/>
  <c r="O152" i="23" s="1"/>
  <c r="M152" i="23"/>
  <c r="J152" i="23"/>
  <c r="H152" i="23"/>
  <c r="F152" i="23"/>
  <c r="R151" i="23"/>
  <c r="S151" i="23" s="1"/>
  <c r="P151" i="23"/>
  <c r="Q151" i="23" s="1"/>
  <c r="N151" i="23"/>
  <c r="O151" i="23" s="1"/>
  <c r="J151" i="23"/>
  <c r="M151" i="23" s="1"/>
  <c r="H151" i="23"/>
  <c r="F151" i="23"/>
  <c r="R150" i="23"/>
  <c r="S150" i="23" s="1"/>
  <c r="P150" i="23"/>
  <c r="Q150" i="23" s="1"/>
  <c r="L150" i="23" s="1"/>
  <c r="N150" i="23"/>
  <c r="O150" i="23" s="1"/>
  <c r="M150" i="23"/>
  <c r="J150" i="23"/>
  <c r="H150" i="23"/>
  <c r="F150" i="23"/>
  <c r="R146" i="23"/>
  <c r="S146" i="23" s="1"/>
  <c r="P146" i="23"/>
  <c r="Q146" i="23" s="1"/>
  <c r="N146" i="23"/>
  <c r="O146" i="23" s="1"/>
  <c r="J146" i="23"/>
  <c r="M146" i="23" s="1"/>
  <c r="H146" i="23"/>
  <c r="F146" i="23"/>
  <c r="R145" i="23"/>
  <c r="S145" i="23" s="1"/>
  <c r="P145" i="23"/>
  <c r="Q145" i="23" s="1"/>
  <c r="N145" i="23"/>
  <c r="O145" i="23" s="1"/>
  <c r="M145" i="23"/>
  <c r="L145" i="23"/>
  <c r="J145" i="23"/>
  <c r="H145" i="23"/>
  <c r="F145" i="23"/>
  <c r="R144" i="23"/>
  <c r="S144" i="23" s="1"/>
  <c r="P144" i="23"/>
  <c r="Q144" i="23" s="1"/>
  <c r="N144" i="23"/>
  <c r="O144" i="23" s="1"/>
  <c r="J144" i="23"/>
  <c r="M144" i="23" s="1"/>
  <c r="H144" i="23"/>
  <c r="L144" i="23" s="1"/>
  <c r="F144" i="23"/>
  <c r="R142" i="23"/>
  <c r="S142" i="23" s="1"/>
  <c r="P142" i="23"/>
  <c r="Q142" i="23" s="1"/>
  <c r="L142" i="23" s="1"/>
  <c r="N142" i="23"/>
  <c r="O142" i="23" s="1"/>
  <c r="M142" i="23"/>
  <c r="J142" i="23"/>
  <c r="H142" i="23"/>
  <c r="F142" i="23"/>
  <c r="R141" i="23"/>
  <c r="S141" i="23" s="1"/>
  <c r="P141" i="23"/>
  <c r="Q141" i="23" s="1"/>
  <c r="N141" i="23"/>
  <c r="O141" i="23" s="1"/>
  <c r="J141" i="23"/>
  <c r="M141" i="23" s="1"/>
  <c r="H141" i="23"/>
  <c r="F141" i="23"/>
  <c r="R140" i="23"/>
  <c r="S140" i="23" s="1"/>
  <c r="P140" i="23"/>
  <c r="Q140" i="23" s="1"/>
  <c r="L140" i="23" s="1"/>
  <c r="N140" i="23"/>
  <c r="O140" i="23" s="1"/>
  <c r="M140" i="23"/>
  <c r="J140" i="23"/>
  <c r="H140" i="23"/>
  <c r="F140" i="23"/>
  <c r="R139" i="23"/>
  <c r="S139" i="23" s="1"/>
  <c r="M139" i="23" s="1"/>
  <c r="P139" i="23"/>
  <c r="Q139" i="23" s="1"/>
  <c r="O139" i="23"/>
  <c r="N139" i="23"/>
  <c r="J139" i="23"/>
  <c r="H139" i="23"/>
  <c r="F139" i="23"/>
  <c r="R138" i="23"/>
  <c r="S138" i="23" s="1"/>
  <c r="M138" i="23" s="1"/>
  <c r="P138" i="23"/>
  <c r="Q138" i="23" s="1"/>
  <c r="N138" i="23"/>
  <c r="O138" i="23" s="1"/>
  <c r="J138" i="23"/>
  <c r="H138" i="23"/>
  <c r="F138" i="23"/>
  <c r="R220" i="23"/>
  <c r="P220" i="23"/>
  <c r="N220" i="23"/>
  <c r="J220" i="23"/>
  <c r="H220" i="23"/>
  <c r="F220" i="23"/>
  <c r="R202" i="23"/>
  <c r="P202" i="23"/>
  <c r="N202" i="23"/>
  <c r="J202" i="23"/>
  <c r="H202" i="23"/>
  <c r="F202" i="23"/>
  <c r="R196" i="23"/>
  <c r="P196" i="23"/>
  <c r="N196" i="23"/>
  <c r="J196" i="23"/>
  <c r="H196" i="23"/>
  <c r="F196" i="23"/>
  <c r="R178" i="23"/>
  <c r="P178" i="23"/>
  <c r="N178" i="23"/>
  <c r="J178" i="23"/>
  <c r="H178" i="23"/>
  <c r="F178" i="23"/>
  <c r="R166" i="23"/>
  <c r="P166" i="23"/>
  <c r="N166" i="23"/>
  <c r="J166" i="23"/>
  <c r="H166" i="23"/>
  <c r="F166" i="23"/>
  <c r="R137" i="23"/>
  <c r="P137" i="23"/>
  <c r="N137" i="23"/>
  <c r="J137" i="23"/>
  <c r="H137" i="23"/>
  <c r="F137" i="23"/>
  <c r="R105" i="23"/>
  <c r="P105" i="23"/>
  <c r="N105" i="23"/>
  <c r="J105" i="23"/>
  <c r="H105" i="23"/>
  <c r="F105" i="23"/>
  <c r="R101" i="23"/>
  <c r="P101" i="23"/>
  <c r="N101" i="23"/>
  <c r="J101" i="23"/>
  <c r="H101" i="23"/>
  <c r="F101" i="23"/>
  <c r="S88" i="23"/>
  <c r="R88" i="23"/>
  <c r="Q88" i="23"/>
  <c r="P88" i="23"/>
  <c r="O88" i="23"/>
  <c r="N88" i="23"/>
  <c r="M88" i="23"/>
  <c r="L88" i="23"/>
  <c r="J88" i="23"/>
  <c r="H88" i="23"/>
  <c r="F88" i="23"/>
  <c r="K88" i="23" s="1"/>
  <c r="R87" i="23"/>
  <c r="P87" i="23"/>
  <c r="N87" i="23"/>
  <c r="J87" i="23"/>
  <c r="H87" i="23"/>
  <c r="F87" i="23"/>
  <c r="R49" i="23"/>
  <c r="P49" i="23"/>
  <c r="N49" i="23"/>
  <c r="J49" i="23"/>
  <c r="H49" i="23"/>
  <c r="F49" i="23"/>
  <c r="R28" i="23"/>
  <c r="P28" i="23"/>
  <c r="N28" i="23"/>
  <c r="J28" i="23"/>
  <c r="H28" i="23"/>
  <c r="F28" i="23"/>
  <c r="R136" i="23"/>
  <c r="S136" i="23" s="1"/>
  <c r="M136" i="23" s="1"/>
  <c r="P136" i="23"/>
  <c r="Q136" i="23" s="1"/>
  <c r="L136" i="23" s="1"/>
  <c r="N136" i="23"/>
  <c r="O136" i="23" s="1"/>
  <c r="J136" i="23"/>
  <c r="H136" i="23"/>
  <c r="F136" i="23"/>
  <c r="S135" i="23"/>
  <c r="R135" i="23"/>
  <c r="Q135" i="23"/>
  <c r="P135" i="23"/>
  <c r="O135" i="23"/>
  <c r="N135" i="23"/>
  <c r="J135" i="23"/>
  <c r="M135" i="23" s="1"/>
  <c r="H135" i="23"/>
  <c r="L135" i="23" s="1"/>
  <c r="F135" i="23"/>
  <c r="K135" i="23" s="1"/>
  <c r="R134" i="23"/>
  <c r="S134" i="23" s="1"/>
  <c r="M134" i="23" s="1"/>
  <c r="P134" i="23"/>
  <c r="N134" i="23"/>
  <c r="J134" i="23"/>
  <c r="H134" i="23"/>
  <c r="F134" i="23"/>
  <c r="S133" i="23"/>
  <c r="R133" i="23"/>
  <c r="Q133" i="23"/>
  <c r="P133" i="23"/>
  <c r="O133" i="23"/>
  <c r="N133" i="23"/>
  <c r="M133" i="23"/>
  <c r="J133" i="23"/>
  <c r="H133" i="23"/>
  <c r="L133" i="23" s="1"/>
  <c r="F133" i="23"/>
  <c r="K133" i="23" s="1"/>
  <c r="R132" i="23"/>
  <c r="P132" i="23"/>
  <c r="Q132" i="23" s="1"/>
  <c r="L132" i="23" s="1"/>
  <c r="N132" i="23"/>
  <c r="J132" i="23"/>
  <c r="M132" i="23" s="1"/>
  <c r="H132" i="23"/>
  <c r="F132" i="23"/>
  <c r="R131" i="23"/>
  <c r="S131" i="23" s="1"/>
  <c r="P131" i="23"/>
  <c r="Q131" i="23" s="1"/>
  <c r="N131" i="23"/>
  <c r="O131" i="23" s="1"/>
  <c r="J131" i="23"/>
  <c r="M131" i="23" s="1"/>
  <c r="H131" i="23"/>
  <c r="F131" i="23"/>
  <c r="R130" i="23"/>
  <c r="S130" i="23" s="1"/>
  <c r="P130" i="23"/>
  <c r="Q130" i="23" s="1"/>
  <c r="N130" i="23"/>
  <c r="O130" i="23" s="1"/>
  <c r="J130" i="23"/>
  <c r="H130" i="23"/>
  <c r="F130" i="23"/>
  <c r="R129" i="23"/>
  <c r="S129" i="23" s="1"/>
  <c r="P129" i="23"/>
  <c r="Q129" i="23" s="1"/>
  <c r="N129" i="23"/>
  <c r="O129" i="23" s="1"/>
  <c r="L129" i="23"/>
  <c r="J129" i="23"/>
  <c r="M129" i="23" s="1"/>
  <c r="H129" i="23"/>
  <c r="F129" i="23"/>
  <c r="R127" i="23"/>
  <c r="S127" i="23" s="1"/>
  <c r="P127" i="23"/>
  <c r="Q127" i="23" s="1"/>
  <c r="N127" i="23"/>
  <c r="O127" i="23" s="1"/>
  <c r="J127" i="23"/>
  <c r="M127" i="23" s="1"/>
  <c r="H127" i="23"/>
  <c r="F127" i="23"/>
  <c r="R126" i="23"/>
  <c r="S126" i="23" s="1"/>
  <c r="P126" i="23"/>
  <c r="Q126" i="23" s="1"/>
  <c r="L126" i="23" s="1"/>
  <c r="N126" i="23"/>
  <c r="O126" i="23" s="1"/>
  <c r="M126" i="23"/>
  <c r="J126" i="23"/>
  <c r="H126" i="23"/>
  <c r="F126" i="23"/>
  <c r="R125" i="23"/>
  <c r="S125" i="23" s="1"/>
  <c r="P125" i="23"/>
  <c r="Q125" i="23" s="1"/>
  <c r="N125" i="23"/>
  <c r="O125" i="23" s="1"/>
  <c r="M125" i="23"/>
  <c r="J125" i="23"/>
  <c r="H125" i="23"/>
  <c r="F125" i="23"/>
  <c r="R124" i="23"/>
  <c r="S124" i="23" s="1"/>
  <c r="P124" i="23"/>
  <c r="Q124" i="23" s="1"/>
  <c r="L124" i="23" s="1"/>
  <c r="N124" i="23"/>
  <c r="O124" i="23" s="1"/>
  <c r="J124" i="23"/>
  <c r="M124" i="23" s="1"/>
  <c r="H124" i="23"/>
  <c r="F124" i="23"/>
  <c r="R123" i="23"/>
  <c r="S123" i="23" s="1"/>
  <c r="P123" i="23"/>
  <c r="Q123" i="23" s="1"/>
  <c r="N123" i="23"/>
  <c r="O123" i="23" s="1"/>
  <c r="J123" i="23"/>
  <c r="M123" i="23" s="1"/>
  <c r="H123" i="23"/>
  <c r="F123" i="23"/>
  <c r="R122" i="23"/>
  <c r="S122" i="23" s="1"/>
  <c r="P122" i="23"/>
  <c r="Q122" i="23" s="1"/>
  <c r="N122" i="23"/>
  <c r="O122" i="23" s="1"/>
  <c r="M122" i="23"/>
  <c r="L122" i="23"/>
  <c r="J122" i="23"/>
  <c r="H122" i="23"/>
  <c r="F122" i="23"/>
  <c r="R121" i="23"/>
  <c r="S121" i="23" s="1"/>
  <c r="P121" i="23"/>
  <c r="Q121" i="23" s="1"/>
  <c r="N121" i="23"/>
  <c r="O121" i="23" s="1"/>
  <c r="J121" i="23"/>
  <c r="M121" i="23" s="1"/>
  <c r="H121" i="23"/>
  <c r="L121" i="23" s="1"/>
  <c r="F121" i="23"/>
  <c r="R120" i="23"/>
  <c r="S120" i="23" s="1"/>
  <c r="P120" i="23"/>
  <c r="Q120" i="23" s="1"/>
  <c r="L120" i="23" s="1"/>
  <c r="O120" i="23"/>
  <c r="N120" i="23"/>
  <c r="M120" i="23"/>
  <c r="J120" i="23"/>
  <c r="H120" i="23"/>
  <c r="F120" i="23"/>
  <c r="R119" i="23"/>
  <c r="S119" i="23" s="1"/>
  <c r="P119" i="23"/>
  <c r="Q119" i="23" s="1"/>
  <c r="N119" i="23"/>
  <c r="O119" i="23" s="1"/>
  <c r="J119" i="23"/>
  <c r="M119" i="23" s="1"/>
  <c r="H119" i="23"/>
  <c r="L119" i="23" s="1"/>
  <c r="F119" i="23"/>
  <c r="R118" i="23"/>
  <c r="S118" i="23" s="1"/>
  <c r="P118" i="23"/>
  <c r="Q118" i="23" s="1"/>
  <c r="O118" i="23"/>
  <c r="N118" i="23"/>
  <c r="M118" i="23"/>
  <c r="L118" i="23"/>
  <c r="J118" i="23"/>
  <c r="H118" i="23"/>
  <c r="F118" i="23"/>
  <c r="R117" i="23"/>
  <c r="S117" i="23" s="1"/>
  <c r="P117" i="23"/>
  <c r="Q117" i="23" s="1"/>
  <c r="N117" i="23"/>
  <c r="O117" i="23" s="1"/>
  <c r="J117" i="23"/>
  <c r="M117" i="23" s="1"/>
  <c r="H117" i="23"/>
  <c r="F117" i="23"/>
  <c r="R116" i="23"/>
  <c r="S116" i="23" s="1"/>
  <c r="P116" i="23"/>
  <c r="Q116" i="23" s="1"/>
  <c r="L116" i="23" s="1"/>
  <c r="N116" i="23"/>
  <c r="O116" i="23" s="1"/>
  <c r="M116" i="23"/>
  <c r="J116" i="23"/>
  <c r="H116" i="23"/>
  <c r="F116" i="23"/>
  <c r="R115" i="23"/>
  <c r="S115" i="23" s="1"/>
  <c r="P115" i="23"/>
  <c r="Q115" i="23" s="1"/>
  <c r="N115" i="23"/>
  <c r="O115" i="23" s="1"/>
  <c r="K115" i="23" s="1"/>
  <c r="J115" i="23"/>
  <c r="M115" i="23" s="1"/>
  <c r="H115" i="23"/>
  <c r="F115" i="23"/>
  <c r="R114" i="23"/>
  <c r="S114" i="23" s="1"/>
  <c r="P114" i="23"/>
  <c r="Q114" i="23" s="1"/>
  <c r="N114" i="23"/>
  <c r="O114" i="23" s="1"/>
  <c r="J114" i="23"/>
  <c r="M114" i="23" s="1"/>
  <c r="H114" i="23"/>
  <c r="F114" i="23"/>
  <c r="R113" i="23"/>
  <c r="S113" i="23" s="1"/>
  <c r="P113" i="23"/>
  <c r="Q113" i="23" s="1"/>
  <c r="N113" i="23"/>
  <c r="O113" i="23" s="1"/>
  <c r="M113" i="23"/>
  <c r="J113" i="23"/>
  <c r="H113" i="23"/>
  <c r="F113" i="23"/>
  <c r="R112" i="23"/>
  <c r="S112" i="23" s="1"/>
  <c r="P112" i="23"/>
  <c r="Q112" i="23" s="1"/>
  <c r="N112" i="23"/>
  <c r="O112" i="23" s="1"/>
  <c r="K112" i="23" s="1"/>
  <c r="M112" i="23"/>
  <c r="J112" i="23"/>
  <c r="H112" i="23"/>
  <c r="F112" i="23"/>
  <c r="R111" i="23"/>
  <c r="S111" i="23" s="1"/>
  <c r="P111" i="23"/>
  <c r="Q111" i="23" s="1"/>
  <c r="N111" i="23"/>
  <c r="O111" i="23" s="1"/>
  <c r="K111" i="23" s="1"/>
  <c r="J111" i="23"/>
  <c r="M111" i="23" s="1"/>
  <c r="H111" i="23"/>
  <c r="F111" i="23"/>
  <c r="R110" i="23"/>
  <c r="S110" i="23" s="1"/>
  <c r="P110" i="23"/>
  <c r="Q110" i="23" s="1"/>
  <c r="N110" i="23"/>
  <c r="O110" i="23" s="1"/>
  <c r="J110" i="23"/>
  <c r="M110" i="23" s="1"/>
  <c r="H110" i="23"/>
  <c r="F110" i="23"/>
  <c r="R109" i="23"/>
  <c r="S109" i="23" s="1"/>
  <c r="P109" i="23"/>
  <c r="Q109" i="23" s="1"/>
  <c r="N109" i="23"/>
  <c r="O109" i="23" s="1"/>
  <c r="M109" i="23"/>
  <c r="J109" i="23"/>
  <c r="H109" i="23"/>
  <c r="F109" i="23"/>
  <c r="R108" i="23"/>
  <c r="S108" i="23" s="1"/>
  <c r="P108" i="23"/>
  <c r="Q108" i="23" s="1"/>
  <c r="N108" i="23"/>
  <c r="O108" i="23" s="1"/>
  <c r="K108" i="23" s="1"/>
  <c r="M108" i="23"/>
  <c r="J108" i="23"/>
  <c r="H108" i="23"/>
  <c r="F108" i="23"/>
  <c r="R107" i="23"/>
  <c r="S107" i="23" s="1"/>
  <c r="P107" i="23"/>
  <c r="Q107" i="23" s="1"/>
  <c r="N107" i="23"/>
  <c r="O107" i="23" s="1"/>
  <c r="K107" i="23" s="1"/>
  <c r="J107" i="23"/>
  <c r="M107" i="23" s="1"/>
  <c r="H107" i="23"/>
  <c r="F107" i="23"/>
  <c r="R106" i="23"/>
  <c r="S106" i="23" s="1"/>
  <c r="P106" i="23"/>
  <c r="Q106" i="23" s="1"/>
  <c r="N106" i="23"/>
  <c r="O106" i="23" s="1"/>
  <c r="J106" i="23"/>
  <c r="M106" i="23" s="1"/>
  <c r="H106" i="23"/>
  <c r="F106" i="23"/>
  <c r="R104" i="23"/>
  <c r="S104" i="23" s="1"/>
  <c r="P104" i="23"/>
  <c r="Q104" i="23" s="1"/>
  <c r="N104" i="23"/>
  <c r="O104" i="23" s="1"/>
  <c r="M104" i="23"/>
  <c r="J104" i="23"/>
  <c r="H104" i="23"/>
  <c r="F104" i="23"/>
  <c r="R103" i="23"/>
  <c r="S103" i="23" s="1"/>
  <c r="P103" i="23"/>
  <c r="Q103" i="23" s="1"/>
  <c r="N103" i="23"/>
  <c r="O103" i="23" s="1"/>
  <c r="K103" i="23" s="1"/>
  <c r="M103" i="23"/>
  <c r="J103" i="23"/>
  <c r="H103" i="23"/>
  <c r="F103" i="23"/>
  <c r="R102" i="23"/>
  <c r="S102" i="23" s="1"/>
  <c r="P102" i="23"/>
  <c r="Q102" i="23" s="1"/>
  <c r="N102" i="23"/>
  <c r="O102" i="23" s="1"/>
  <c r="K102" i="23" s="1"/>
  <c r="J102" i="23"/>
  <c r="M102" i="23" s="1"/>
  <c r="H102" i="23"/>
  <c r="F102" i="23"/>
  <c r="R100" i="23"/>
  <c r="S100" i="23" s="1"/>
  <c r="P100" i="23"/>
  <c r="Q100" i="23" s="1"/>
  <c r="N100" i="23"/>
  <c r="O100" i="23" s="1"/>
  <c r="J100" i="23"/>
  <c r="M100" i="23" s="1"/>
  <c r="H100" i="23"/>
  <c r="F100" i="23"/>
  <c r="R98" i="23"/>
  <c r="S98" i="23" s="1"/>
  <c r="P98" i="23"/>
  <c r="Q98" i="23" s="1"/>
  <c r="N98" i="23"/>
  <c r="O98" i="23" s="1"/>
  <c r="M98" i="23"/>
  <c r="J98" i="23"/>
  <c r="H98" i="23"/>
  <c r="F98" i="23"/>
  <c r="R97" i="23"/>
  <c r="S97" i="23" s="1"/>
  <c r="P97" i="23"/>
  <c r="Q97" i="23" s="1"/>
  <c r="N97" i="23"/>
  <c r="O97" i="23" s="1"/>
  <c r="K97" i="23" s="1"/>
  <c r="J97" i="23"/>
  <c r="H97" i="23"/>
  <c r="F97" i="23"/>
  <c r="R154" i="23"/>
  <c r="P154" i="23"/>
  <c r="N154" i="23"/>
  <c r="J154" i="23"/>
  <c r="M154" i="23" s="1"/>
  <c r="H154" i="23"/>
  <c r="F154" i="23"/>
  <c r="R96" i="23"/>
  <c r="P96" i="23"/>
  <c r="N96" i="23"/>
  <c r="M96" i="23"/>
  <c r="J96" i="23"/>
  <c r="H96" i="23"/>
  <c r="F96" i="23"/>
  <c r="R95" i="23"/>
  <c r="S95" i="23" s="1"/>
  <c r="P95" i="23"/>
  <c r="Q95" i="23" s="1"/>
  <c r="N95" i="23"/>
  <c r="O95" i="23" s="1"/>
  <c r="J95" i="23"/>
  <c r="M95" i="23" s="1"/>
  <c r="H95" i="23"/>
  <c r="F95" i="23"/>
  <c r="R94" i="23"/>
  <c r="S94" i="23" s="1"/>
  <c r="P94" i="23"/>
  <c r="Q94" i="23" s="1"/>
  <c r="N94" i="23"/>
  <c r="O94" i="23" s="1"/>
  <c r="J94" i="23"/>
  <c r="H94" i="23"/>
  <c r="F94" i="23"/>
  <c r="R93" i="23"/>
  <c r="S93" i="23" s="1"/>
  <c r="P93" i="23"/>
  <c r="Q93" i="23" s="1"/>
  <c r="N93" i="23"/>
  <c r="O93" i="23" s="1"/>
  <c r="J93" i="23"/>
  <c r="H93" i="23"/>
  <c r="F93" i="23"/>
  <c r="R91" i="23"/>
  <c r="S91" i="23" s="1"/>
  <c r="P91" i="23"/>
  <c r="Q91" i="23" s="1"/>
  <c r="N91" i="23"/>
  <c r="O91" i="23" s="1"/>
  <c r="J91" i="23"/>
  <c r="M91" i="23" s="1"/>
  <c r="H91" i="23"/>
  <c r="F91" i="23"/>
  <c r="R90" i="23"/>
  <c r="S90" i="23" s="1"/>
  <c r="P90" i="23"/>
  <c r="Q90" i="23" s="1"/>
  <c r="N90" i="23"/>
  <c r="O90" i="23" s="1"/>
  <c r="J90" i="23"/>
  <c r="M90" i="23" s="1"/>
  <c r="H90" i="23"/>
  <c r="F90" i="23"/>
  <c r="R89" i="23"/>
  <c r="S89" i="23" s="1"/>
  <c r="P89" i="23"/>
  <c r="Q89" i="23" s="1"/>
  <c r="N89" i="23"/>
  <c r="O89" i="23" s="1"/>
  <c r="J89" i="23"/>
  <c r="M89" i="23" s="1"/>
  <c r="H89" i="23"/>
  <c r="F89" i="23"/>
  <c r="R86" i="23"/>
  <c r="S86" i="23" s="1"/>
  <c r="P86" i="23"/>
  <c r="Q86" i="23" s="1"/>
  <c r="N86" i="23"/>
  <c r="O86" i="23" s="1"/>
  <c r="J86" i="23"/>
  <c r="M86" i="23" s="1"/>
  <c r="H86" i="23"/>
  <c r="F86" i="23"/>
  <c r="R82" i="23"/>
  <c r="S82" i="23" s="1"/>
  <c r="P82" i="23"/>
  <c r="Q82" i="23" s="1"/>
  <c r="N82" i="23"/>
  <c r="O82" i="23" s="1"/>
  <c r="J82" i="23"/>
  <c r="M82" i="23" s="1"/>
  <c r="H82" i="23"/>
  <c r="F82" i="23"/>
  <c r="R81" i="23"/>
  <c r="S81" i="23" s="1"/>
  <c r="P81" i="23"/>
  <c r="Q81" i="23" s="1"/>
  <c r="N81" i="23"/>
  <c r="O81" i="23" s="1"/>
  <c r="K81" i="23" s="1"/>
  <c r="J81" i="23"/>
  <c r="M81" i="23" s="1"/>
  <c r="H81" i="23"/>
  <c r="F81" i="23"/>
  <c r="R80" i="23"/>
  <c r="P80" i="23"/>
  <c r="N80" i="23"/>
  <c r="J80" i="23"/>
  <c r="M80" i="23" s="1"/>
  <c r="H80" i="23"/>
  <c r="F80" i="23"/>
  <c r="R68" i="23"/>
  <c r="P68" i="23"/>
  <c r="N68" i="23"/>
  <c r="J68" i="23"/>
  <c r="M68" i="23" s="1"/>
  <c r="H68" i="23"/>
  <c r="F68" i="23"/>
  <c r="R85" i="23"/>
  <c r="P85" i="23"/>
  <c r="N85" i="23"/>
  <c r="M85" i="23"/>
  <c r="J85" i="23"/>
  <c r="H85" i="23"/>
  <c r="F85" i="23"/>
  <c r="R79" i="23"/>
  <c r="P79" i="23"/>
  <c r="N79" i="23"/>
  <c r="M79" i="23"/>
  <c r="J79" i="23"/>
  <c r="H79" i="23"/>
  <c r="F79" i="23"/>
  <c r="R78" i="23"/>
  <c r="S78" i="23" s="1"/>
  <c r="P78" i="23"/>
  <c r="Q78" i="23" s="1"/>
  <c r="N78" i="23"/>
  <c r="O78" i="23" s="1"/>
  <c r="M78" i="23"/>
  <c r="J78" i="23"/>
  <c r="H78" i="23"/>
  <c r="F78" i="23"/>
  <c r="R77" i="23"/>
  <c r="S77" i="23" s="1"/>
  <c r="P77" i="23"/>
  <c r="Q77" i="23" s="1"/>
  <c r="N77" i="23"/>
  <c r="O77" i="23" s="1"/>
  <c r="M77" i="23"/>
  <c r="J77" i="23"/>
  <c r="H77" i="23"/>
  <c r="F77" i="23"/>
  <c r="R76" i="23"/>
  <c r="S76" i="23" s="1"/>
  <c r="P76" i="23"/>
  <c r="Q76" i="23" s="1"/>
  <c r="N76" i="23"/>
  <c r="O76" i="23" s="1"/>
  <c r="M76" i="23"/>
  <c r="J76" i="23"/>
  <c r="H76" i="23"/>
  <c r="F76" i="23"/>
  <c r="R75" i="23"/>
  <c r="S75" i="23" s="1"/>
  <c r="P75" i="23"/>
  <c r="Q75" i="23" s="1"/>
  <c r="N75" i="23"/>
  <c r="O75" i="23" s="1"/>
  <c r="M75" i="23"/>
  <c r="J75" i="23"/>
  <c r="H75" i="23"/>
  <c r="F75" i="23"/>
  <c r="R189" i="23"/>
  <c r="P189" i="23"/>
  <c r="N189" i="23"/>
  <c r="J189" i="23"/>
  <c r="M189" i="23" s="1"/>
  <c r="H189" i="23"/>
  <c r="F189" i="23"/>
  <c r="R73" i="23"/>
  <c r="P73" i="23"/>
  <c r="N73" i="23"/>
  <c r="J73" i="23"/>
  <c r="M73" i="23" s="1"/>
  <c r="H73" i="23"/>
  <c r="F73" i="23"/>
  <c r="R72" i="23"/>
  <c r="S72" i="23" s="1"/>
  <c r="P72" i="23"/>
  <c r="Q72" i="23" s="1"/>
  <c r="N72" i="23"/>
  <c r="O72" i="23" s="1"/>
  <c r="J72" i="23"/>
  <c r="M72" i="23" s="1"/>
  <c r="H72" i="23"/>
  <c r="F72" i="23"/>
  <c r="R71" i="23"/>
  <c r="S71" i="23" s="1"/>
  <c r="P71" i="23"/>
  <c r="Q71" i="23" s="1"/>
  <c r="N71" i="23"/>
  <c r="O71" i="23" s="1"/>
  <c r="K71" i="23" s="1"/>
  <c r="J71" i="23"/>
  <c r="M71" i="23" s="1"/>
  <c r="H71" i="23"/>
  <c r="F71" i="23"/>
  <c r="R66" i="23"/>
  <c r="S66" i="23" s="1"/>
  <c r="P66" i="23"/>
  <c r="Q66" i="23" s="1"/>
  <c r="N66" i="23"/>
  <c r="O66" i="23" s="1"/>
  <c r="K66" i="23" s="1"/>
  <c r="J66" i="23"/>
  <c r="M66" i="23" s="1"/>
  <c r="H66" i="23"/>
  <c r="F66" i="23"/>
  <c r="R65" i="23"/>
  <c r="S65" i="23" s="1"/>
  <c r="P65" i="23"/>
  <c r="Q65" i="23" s="1"/>
  <c r="N65" i="23"/>
  <c r="O65" i="23" s="1"/>
  <c r="J65" i="23"/>
  <c r="M65" i="23" s="1"/>
  <c r="H65" i="23"/>
  <c r="F65" i="23"/>
  <c r="R64" i="23"/>
  <c r="S64" i="23" s="1"/>
  <c r="P64" i="23"/>
  <c r="Q64" i="23" s="1"/>
  <c r="N64" i="23"/>
  <c r="O64" i="23" s="1"/>
  <c r="J64" i="23"/>
  <c r="M64" i="23" s="1"/>
  <c r="H64" i="23"/>
  <c r="F64" i="23"/>
  <c r="R62" i="23"/>
  <c r="S62" i="23" s="1"/>
  <c r="P62" i="23"/>
  <c r="Q62" i="23" s="1"/>
  <c r="N62" i="23"/>
  <c r="O62" i="23" s="1"/>
  <c r="K62" i="23" s="1"/>
  <c r="J62" i="23"/>
  <c r="M62" i="23" s="1"/>
  <c r="H62" i="23"/>
  <c r="F62" i="23"/>
  <c r="S61" i="23"/>
  <c r="R61" i="23"/>
  <c r="Q61" i="23"/>
  <c r="P61" i="23"/>
  <c r="O61" i="23"/>
  <c r="N61" i="23"/>
  <c r="J61" i="23"/>
  <c r="M61" i="23" s="1"/>
  <c r="H61" i="23"/>
  <c r="L61" i="23" s="1"/>
  <c r="F61" i="23"/>
  <c r="K61" i="23" s="1"/>
  <c r="R60" i="23"/>
  <c r="P60" i="23"/>
  <c r="N60" i="23"/>
  <c r="J60" i="23"/>
  <c r="M60" i="23" s="1"/>
  <c r="H60" i="23"/>
  <c r="F60" i="23"/>
  <c r="R58" i="23"/>
  <c r="S58" i="23" s="1"/>
  <c r="P58" i="23"/>
  <c r="Q58" i="23" s="1"/>
  <c r="N58" i="23"/>
  <c r="O58" i="23" s="1"/>
  <c r="K58" i="23" s="1"/>
  <c r="J58" i="23"/>
  <c r="H58" i="23"/>
  <c r="F58" i="23"/>
  <c r="R203" i="23"/>
  <c r="P203" i="23"/>
  <c r="N203" i="23"/>
  <c r="J203" i="23"/>
  <c r="H203" i="23"/>
  <c r="F203" i="23"/>
  <c r="R53" i="23"/>
  <c r="P53" i="23"/>
  <c r="N53" i="23"/>
  <c r="J53" i="23"/>
  <c r="H53" i="23"/>
  <c r="F53" i="23"/>
  <c r="R52" i="23"/>
  <c r="S52" i="23" s="1"/>
  <c r="P52" i="23"/>
  <c r="Q52" i="23" s="1"/>
  <c r="N52" i="23"/>
  <c r="O52" i="23" s="1"/>
  <c r="J52" i="23"/>
  <c r="H52" i="23"/>
  <c r="F52" i="23"/>
  <c r="R47" i="23"/>
  <c r="S47" i="23" s="1"/>
  <c r="P47" i="23"/>
  <c r="Q47" i="23" s="1"/>
  <c r="N47" i="23"/>
  <c r="O47" i="23" s="1"/>
  <c r="K47" i="23" s="1"/>
  <c r="J47" i="23"/>
  <c r="H47" i="23"/>
  <c r="F47" i="23"/>
  <c r="R172" i="23"/>
  <c r="P172" i="23"/>
  <c r="N172" i="23"/>
  <c r="J172" i="23"/>
  <c r="H172" i="23"/>
  <c r="F172" i="23"/>
  <c r="R170" i="23"/>
  <c r="P170" i="23"/>
  <c r="N170" i="23"/>
  <c r="J170" i="23"/>
  <c r="H170" i="23"/>
  <c r="F170" i="23"/>
  <c r="R84" i="23"/>
  <c r="P84" i="23"/>
  <c r="N84" i="23"/>
  <c r="J84" i="23"/>
  <c r="H84" i="23"/>
  <c r="F84" i="23"/>
  <c r="R46" i="23"/>
  <c r="P46" i="23"/>
  <c r="N46" i="23"/>
  <c r="J46" i="23"/>
  <c r="H46" i="23"/>
  <c r="F46" i="23"/>
  <c r="R26" i="23"/>
  <c r="P26" i="23"/>
  <c r="N26" i="23"/>
  <c r="J26" i="23"/>
  <c r="H26" i="23"/>
  <c r="F26" i="23"/>
  <c r="R211" i="23"/>
  <c r="P211" i="23"/>
  <c r="N211" i="23"/>
  <c r="J211" i="23"/>
  <c r="H211" i="23"/>
  <c r="F211" i="23"/>
  <c r="R45" i="23"/>
  <c r="P45" i="23"/>
  <c r="N45" i="23"/>
  <c r="J45" i="23"/>
  <c r="H45" i="23"/>
  <c r="F45" i="23"/>
  <c r="R227" i="23"/>
  <c r="P227" i="23"/>
  <c r="N227" i="23"/>
  <c r="J227" i="23"/>
  <c r="H227" i="23"/>
  <c r="F227" i="23"/>
  <c r="R212" i="23"/>
  <c r="P212" i="23"/>
  <c r="N212" i="23"/>
  <c r="J212" i="23"/>
  <c r="H212" i="23"/>
  <c r="F212" i="23"/>
  <c r="R59" i="23"/>
  <c r="P59" i="23"/>
  <c r="N59" i="23"/>
  <c r="J59" i="23"/>
  <c r="H59" i="23"/>
  <c r="F59" i="23"/>
  <c r="S43" i="23"/>
  <c r="R43" i="23"/>
  <c r="Q43" i="23"/>
  <c r="P43" i="23"/>
  <c r="O43" i="23"/>
  <c r="N43" i="23"/>
  <c r="M43" i="23"/>
  <c r="J43" i="23"/>
  <c r="H43" i="23"/>
  <c r="L43" i="23" s="1"/>
  <c r="F43" i="23"/>
  <c r="K43" i="23" s="1"/>
  <c r="R42" i="23"/>
  <c r="P42" i="23"/>
  <c r="N42" i="23"/>
  <c r="J42" i="23"/>
  <c r="H42" i="23"/>
  <c r="F42" i="23"/>
  <c r="R41" i="23"/>
  <c r="S41" i="23" s="1"/>
  <c r="M41" i="23" s="1"/>
  <c r="P41" i="23"/>
  <c r="Q41" i="23" s="1"/>
  <c r="N41" i="23"/>
  <c r="O41" i="23" s="1"/>
  <c r="J41" i="23"/>
  <c r="H41" i="23"/>
  <c r="F41" i="23"/>
  <c r="R40" i="23"/>
  <c r="S40" i="23" s="1"/>
  <c r="M40" i="23" s="1"/>
  <c r="P40" i="23"/>
  <c r="Q40" i="23" s="1"/>
  <c r="O40" i="23"/>
  <c r="N40" i="23"/>
  <c r="J40" i="23"/>
  <c r="H40" i="23"/>
  <c r="F40" i="23"/>
  <c r="R39" i="23"/>
  <c r="S39" i="23" s="1"/>
  <c r="P39" i="23"/>
  <c r="Q39" i="23" s="1"/>
  <c r="N39" i="23"/>
  <c r="O39" i="23" s="1"/>
  <c r="K39" i="23" s="1"/>
  <c r="J39" i="23"/>
  <c r="H39" i="23"/>
  <c r="F39" i="23"/>
  <c r="R194" i="23"/>
  <c r="P194" i="23"/>
  <c r="N194" i="23"/>
  <c r="M194" i="23"/>
  <c r="J194" i="23"/>
  <c r="H194" i="23"/>
  <c r="F194" i="23"/>
  <c r="R37" i="23"/>
  <c r="S37" i="23" s="1"/>
  <c r="P37" i="23"/>
  <c r="N37" i="23"/>
  <c r="O37" i="23" s="1"/>
  <c r="K37" i="23" s="1"/>
  <c r="M37" i="23"/>
  <c r="J37" i="23"/>
  <c r="H37" i="23"/>
  <c r="F37" i="23"/>
  <c r="R35" i="23"/>
  <c r="S35" i="23" s="1"/>
  <c r="P35" i="23"/>
  <c r="Q35" i="23" s="1"/>
  <c r="N35" i="23"/>
  <c r="O35" i="23" s="1"/>
  <c r="K35" i="23" s="1"/>
  <c r="J35" i="23"/>
  <c r="M35" i="23" s="1"/>
  <c r="H35" i="23"/>
  <c r="F35" i="23"/>
  <c r="R193" i="23"/>
  <c r="P193" i="23"/>
  <c r="N193" i="23"/>
  <c r="J193" i="23"/>
  <c r="H193" i="23"/>
  <c r="F193" i="23"/>
  <c r="R169" i="23"/>
  <c r="S34" i="23" s="1"/>
  <c r="M34" i="23" s="1"/>
  <c r="P169" i="23"/>
  <c r="N169" i="23"/>
  <c r="J169" i="23"/>
  <c r="H169" i="23"/>
  <c r="F169" i="23"/>
  <c r="R34" i="23"/>
  <c r="P34" i="23"/>
  <c r="N34" i="23"/>
  <c r="J34" i="23"/>
  <c r="H34" i="23"/>
  <c r="F34" i="23"/>
  <c r="R32" i="23"/>
  <c r="S32" i="23" s="1"/>
  <c r="M32" i="23" s="1"/>
  <c r="P32" i="23"/>
  <c r="Q32" i="23" s="1"/>
  <c r="N32" i="23"/>
  <c r="O32" i="23" s="1"/>
  <c r="J32" i="23"/>
  <c r="H32" i="23"/>
  <c r="F32" i="23"/>
  <c r="R184" i="23"/>
  <c r="P184" i="23"/>
  <c r="N184" i="23"/>
  <c r="J184" i="23"/>
  <c r="H184" i="23"/>
  <c r="F184" i="23"/>
  <c r="R31" i="23"/>
  <c r="P31" i="23"/>
  <c r="N31" i="23"/>
  <c r="J31" i="23"/>
  <c r="H31" i="23"/>
  <c r="F31" i="23"/>
  <c r="R204" i="23"/>
  <c r="P204" i="23"/>
  <c r="N204" i="23"/>
  <c r="J204" i="23"/>
  <c r="H204" i="23"/>
  <c r="F204" i="23"/>
  <c r="R158" i="23"/>
  <c r="P158" i="23"/>
  <c r="N158" i="23"/>
  <c r="J158" i="23"/>
  <c r="H158" i="23"/>
  <c r="F158" i="23"/>
  <c r="R56" i="23"/>
  <c r="P56" i="23"/>
  <c r="N56" i="23"/>
  <c r="J56" i="23"/>
  <c r="H56" i="23"/>
  <c r="F56" i="23"/>
  <c r="R30" i="23"/>
  <c r="P30" i="23"/>
  <c r="N30" i="23"/>
  <c r="J30" i="23"/>
  <c r="H30" i="23"/>
  <c r="F30" i="23"/>
  <c r="R29" i="23"/>
  <c r="S29" i="23" s="1"/>
  <c r="P29" i="23"/>
  <c r="Q29" i="23" s="1"/>
  <c r="N29" i="23"/>
  <c r="O29" i="23" s="1"/>
  <c r="J29" i="23"/>
  <c r="M29" i="23" s="1"/>
  <c r="H29" i="23"/>
  <c r="F29" i="23"/>
  <c r="R192" i="23"/>
  <c r="P192" i="23"/>
  <c r="N192" i="23"/>
  <c r="J192" i="23"/>
  <c r="H192" i="23"/>
  <c r="F192" i="23"/>
  <c r="R25" i="23"/>
  <c r="P25" i="23"/>
  <c r="N25" i="23"/>
  <c r="O192" i="23" s="1"/>
  <c r="K192" i="23" s="1"/>
  <c r="J25" i="23"/>
  <c r="H25" i="23"/>
  <c r="F25" i="23"/>
  <c r="R83" i="23"/>
  <c r="P83" i="23"/>
  <c r="N83" i="23"/>
  <c r="J83" i="23"/>
  <c r="H83" i="23"/>
  <c r="F83" i="23"/>
  <c r="R70" i="23"/>
  <c r="P70" i="23"/>
  <c r="N70" i="23"/>
  <c r="J70" i="23"/>
  <c r="H70" i="23"/>
  <c r="F70" i="23"/>
  <c r="R67" i="23"/>
  <c r="P67" i="23"/>
  <c r="N67" i="23"/>
  <c r="J67" i="23"/>
  <c r="H67" i="23"/>
  <c r="F67" i="23"/>
  <c r="R24" i="23"/>
  <c r="P24" i="23"/>
  <c r="N24" i="23"/>
  <c r="J24" i="23"/>
  <c r="H24" i="23"/>
  <c r="F24" i="23"/>
  <c r="R213" i="23"/>
  <c r="P213" i="23"/>
  <c r="N213" i="23"/>
  <c r="J213" i="23"/>
  <c r="M213" i="23" s="1"/>
  <c r="H213" i="23"/>
  <c r="F213" i="23"/>
  <c r="R69" i="23"/>
  <c r="P69" i="23"/>
  <c r="N69" i="23"/>
  <c r="M69" i="23"/>
  <c r="J69" i="23"/>
  <c r="H69" i="23"/>
  <c r="F69" i="23"/>
  <c r="R50" i="23"/>
  <c r="P50" i="23"/>
  <c r="N50" i="23"/>
  <c r="M50" i="23"/>
  <c r="J50" i="23"/>
  <c r="H50" i="23"/>
  <c r="F50" i="23"/>
  <c r="R36" i="23"/>
  <c r="P36" i="23"/>
  <c r="N36" i="23"/>
  <c r="J36" i="23"/>
  <c r="M36" i="23" s="1"/>
  <c r="H36" i="23"/>
  <c r="F36" i="23"/>
  <c r="R22" i="23"/>
  <c r="P22" i="23"/>
  <c r="N22" i="23"/>
  <c r="J22" i="23"/>
  <c r="M22" i="23" s="1"/>
  <c r="H22" i="23"/>
  <c r="F22" i="23"/>
  <c r="R218" i="23"/>
  <c r="P218" i="23"/>
  <c r="N218" i="23"/>
  <c r="M218" i="23"/>
  <c r="J218" i="23"/>
  <c r="H218" i="23"/>
  <c r="F218" i="23"/>
  <c r="R57" i="23"/>
  <c r="P57" i="23"/>
  <c r="N57" i="23"/>
  <c r="J57" i="23"/>
  <c r="M57" i="23" s="1"/>
  <c r="H57" i="23"/>
  <c r="F57" i="23"/>
  <c r="R21" i="23"/>
  <c r="P21" i="23"/>
  <c r="N21" i="23"/>
  <c r="J21" i="23"/>
  <c r="M21" i="23" s="1"/>
  <c r="H21" i="23"/>
  <c r="F21" i="23"/>
  <c r="R51" i="23"/>
  <c r="P51" i="23"/>
  <c r="N51" i="23"/>
  <c r="J51" i="23"/>
  <c r="H51" i="23"/>
  <c r="F51" i="23"/>
  <c r="R20" i="23"/>
  <c r="P20" i="23"/>
  <c r="N20" i="23"/>
  <c r="J20" i="23"/>
  <c r="H20" i="23"/>
  <c r="F20" i="23"/>
  <c r="R19" i="23"/>
  <c r="S19" i="23" s="1"/>
  <c r="M19" i="23" s="1"/>
  <c r="P19" i="23"/>
  <c r="Q19" i="23" s="1"/>
  <c r="N19" i="23"/>
  <c r="O19" i="23" s="1"/>
  <c r="K19" i="23" s="1"/>
  <c r="J19" i="23"/>
  <c r="H19" i="23"/>
  <c r="F19" i="23"/>
  <c r="S215" i="23"/>
  <c r="R215" i="23"/>
  <c r="Q215" i="23"/>
  <c r="P215" i="23"/>
  <c r="O215" i="23"/>
  <c r="N215" i="23"/>
  <c r="M215" i="23"/>
  <c r="J215" i="23"/>
  <c r="H215" i="23"/>
  <c r="L215" i="23" s="1"/>
  <c r="F215" i="23"/>
  <c r="K215" i="23" s="1"/>
  <c r="R214" i="23"/>
  <c r="P214" i="23"/>
  <c r="N214" i="23"/>
  <c r="J214" i="23"/>
  <c r="H214" i="23"/>
  <c r="F214" i="23"/>
  <c r="R99" i="23"/>
  <c r="P99" i="23"/>
  <c r="N99" i="23"/>
  <c r="J99" i="23"/>
  <c r="H99" i="23"/>
  <c r="F99" i="23"/>
  <c r="R92" i="23"/>
  <c r="P92" i="23"/>
  <c r="N92" i="23"/>
  <c r="J92" i="23"/>
  <c r="H92" i="23"/>
  <c r="F92" i="23"/>
  <c r="R55" i="23"/>
  <c r="P55" i="23"/>
  <c r="N55" i="23"/>
  <c r="J55" i="23"/>
  <c r="H55" i="23"/>
  <c r="F55" i="23"/>
  <c r="R48" i="23"/>
  <c r="P48" i="23"/>
  <c r="N48" i="23"/>
  <c r="J48" i="23"/>
  <c r="H48" i="23"/>
  <c r="F48" i="23"/>
  <c r="R38" i="23"/>
  <c r="P38" i="23"/>
  <c r="N38" i="23"/>
  <c r="J38" i="23"/>
  <c r="H38" i="23"/>
  <c r="F38" i="23"/>
  <c r="R33" i="23"/>
  <c r="P33" i="23"/>
  <c r="N33" i="23"/>
  <c r="J33" i="23"/>
  <c r="H33" i="23"/>
  <c r="F33" i="23"/>
  <c r="R27" i="23"/>
  <c r="P27" i="23"/>
  <c r="N27" i="23"/>
  <c r="J27" i="23"/>
  <c r="H27" i="23"/>
  <c r="F27" i="23"/>
  <c r="R18" i="23"/>
  <c r="P18" i="23"/>
  <c r="Q18" i="23" s="1"/>
  <c r="N18" i="23"/>
  <c r="J18" i="23"/>
  <c r="H18" i="23"/>
  <c r="F18" i="23"/>
  <c r="R17" i="23"/>
  <c r="S17" i="23" s="1"/>
  <c r="P17" i="23"/>
  <c r="Q17" i="23" s="1"/>
  <c r="N17" i="23"/>
  <c r="O17" i="23" s="1"/>
  <c r="M17" i="23"/>
  <c r="J17" i="23"/>
  <c r="H17" i="23"/>
  <c r="F17" i="23"/>
  <c r="R229" i="23"/>
  <c r="P229" i="23"/>
  <c r="N229" i="23"/>
  <c r="J229" i="23"/>
  <c r="H229" i="23"/>
  <c r="F229" i="23"/>
  <c r="R149" i="23"/>
  <c r="P149" i="23"/>
  <c r="Q229" i="23" s="1"/>
  <c r="N149" i="23"/>
  <c r="J149" i="23"/>
  <c r="H149" i="23"/>
  <c r="F149" i="23"/>
  <c r="R16" i="23"/>
  <c r="P16" i="23"/>
  <c r="N16" i="23"/>
  <c r="J16" i="23"/>
  <c r="H16" i="23"/>
  <c r="F16" i="23"/>
  <c r="R162" i="23"/>
  <c r="P162" i="23"/>
  <c r="N162" i="23"/>
  <c r="J162" i="23"/>
  <c r="M162" i="23" s="1"/>
  <c r="H162" i="23"/>
  <c r="F162" i="23"/>
  <c r="R128" i="23"/>
  <c r="P128" i="23"/>
  <c r="N128" i="23"/>
  <c r="M128" i="23"/>
  <c r="J128" i="23"/>
  <c r="H128" i="23"/>
  <c r="F128" i="23"/>
  <c r="R15" i="23"/>
  <c r="P15" i="23"/>
  <c r="N15" i="23"/>
  <c r="M15" i="23"/>
  <c r="J15" i="23"/>
  <c r="H15" i="23"/>
  <c r="F15" i="23"/>
  <c r="R205" i="23"/>
  <c r="P205" i="23"/>
  <c r="N205" i="23"/>
  <c r="J205" i="23"/>
  <c r="M205" i="23" s="1"/>
  <c r="H205" i="23"/>
  <c r="F205" i="23"/>
  <c r="R185" i="23"/>
  <c r="P185" i="23"/>
  <c r="N185" i="23"/>
  <c r="M185" i="23"/>
  <c r="J185" i="23"/>
  <c r="H185" i="23"/>
  <c r="F185" i="23"/>
  <c r="R148" i="23"/>
  <c r="P148" i="23"/>
  <c r="N148" i="23"/>
  <c r="M148" i="23"/>
  <c r="J148" i="23"/>
  <c r="H148" i="23"/>
  <c r="F148" i="23"/>
  <c r="R23" i="23"/>
  <c r="P23" i="23"/>
  <c r="N23" i="23"/>
  <c r="J23" i="23"/>
  <c r="M23" i="23" s="1"/>
  <c r="H23" i="23"/>
  <c r="F23" i="23"/>
  <c r="S14" i="23"/>
  <c r="R14" i="23"/>
  <c r="Q14" i="23"/>
  <c r="P14" i="23"/>
  <c r="O14" i="23"/>
  <c r="N14" i="23"/>
  <c r="K14" i="23"/>
  <c r="J14" i="23"/>
  <c r="M14" i="23" s="1"/>
  <c r="H14" i="23"/>
  <c r="L14" i="23" s="1"/>
  <c r="F14" i="23"/>
  <c r="S13" i="23"/>
  <c r="R13" i="23"/>
  <c r="Q13" i="23"/>
  <c r="P13" i="23"/>
  <c r="O13" i="23"/>
  <c r="N13" i="23"/>
  <c r="M13" i="23"/>
  <c r="J13" i="23"/>
  <c r="H13" i="23"/>
  <c r="L13" i="23" s="1"/>
  <c r="F13" i="23"/>
  <c r="K13" i="23" s="1"/>
  <c r="R12" i="23"/>
  <c r="P12" i="23"/>
  <c r="N12" i="23"/>
  <c r="J12" i="23"/>
  <c r="M12" i="23" s="1"/>
  <c r="H12" i="23"/>
  <c r="F12" i="23"/>
  <c r="R159" i="23"/>
  <c r="P159" i="23"/>
  <c r="N159" i="23"/>
  <c r="J159" i="23"/>
  <c r="H159" i="23"/>
  <c r="F159" i="23"/>
  <c r="R74" i="23"/>
  <c r="P74" i="23"/>
  <c r="N74" i="23"/>
  <c r="J74" i="23"/>
  <c r="H74" i="23"/>
  <c r="F74" i="23"/>
  <c r="R54" i="23"/>
  <c r="P54" i="23"/>
  <c r="N54" i="23"/>
  <c r="J54" i="23"/>
  <c r="H54" i="23"/>
  <c r="F54" i="23"/>
  <c r="R44" i="23"/>
  <c r="P44" i="23"/>
  <c r="N44" i="23"/>
  <c r="J44" i="23"/>
  <c r="H44" i="23"/>
  <c r="F44" i="23"/>
  <c r="R11" i="23"/>
  <c r="P11" i="23"/>
  <c r="Q159" i="23" s="1"/>
  <c r="N11" i="23"/>
  <c r="J11" i="23"/>
  <c r="H11" i="23"/>
  <c r="F11" i="23"/>
  <c r="R10" i="23"/>
  <c r="S10" i="23" s="1"/>
  <c r="M10" i="23" s="1"/>
  <c r="P10" i="23"/>
  <c r="Q10" i="23" s="1"/>
  <c r="N10" i="23"/>
  <c r="O10" i="23" s="1"/>
  <c r="J10" i="23"/>
  <c r="H10" i="23"/>
  <c r="F10" i="23"/>
  <c r="R53" i="39" l="1"/>
  <c r="P53" i="39"/>
  <c r="T53" i="39"/>
  <c r="L24" i="39"/>
  <c r="N24" i="39" s="1"/>
  <c r="F24" i="39"/>
  <c r="B25" i="39"/>
  <c r="R60" i="39"/>
  <c r="P60" i="39"/>
  <c r="T60" i="39"/>
  <c r="P42" i="39"/>
  <c r="T42" i="39"/>
  <c r="R42" i="39"/>
  <c r="P19" i="39"/>
  <c r="R19" i="39"/>
  <c r="R20" i="39" s="1"/>
  <c r="T19" i="39"/>
  <c r="T37" i="39"/>
  <c r="R37" i="39"/>
  <c r="R38" i="39" s="1"/>
  <c r="P37" i="39"/>
  <c r="P38" i="39" s="1"/>
  <c r="L61" i="39"/>
  <c r="N61" i="39" s="1"/>
  <c r="N62" i="39" s="1"/>
  <c r="F61" i="39"/>
  <c r="R29" i="39"/>
  <c r="P29" i="39"/>
  <c r="T29" i="39"/>
  <c r="P10" i="39"/>
  <c r="B49" i="39"/>
  <c r="L48" i="39"/>
  <c r="N48" i="39" s="1"/>
  <c r="F48" i="39"/>
  <c r="R23" i="39"/>
  <c r="P23" i="39"/>
  <c r="T23" i="39"/>
  <c r="R11" i="39"/>
  <c r="N20" i="39"/>
  <c r="N10" i="39"/>
  <c r="T47" i="39"/>
  <c r="R47" i="39"/>
  <c r="P47" i="39"/>
  <c r="F43" i="39"/>
  <c r="L43" i="39"/>
  <c r="N43" i="39" s="1"/>
  <c r="N44" i="39" s="1"/>
  <c r="L54" i="39"/>
  <c r="N54" i="39" s="1"/>
  <c r="F54" i="39"/>
  <c r="B55" i="39"/>
  <c r="P11" i="39"/>
  <c r="L30" i="39"/>
  <c r="N30" i="39" s="1"/>
  <c r="F30" i="39"/>
  <c r="B31" i="39"/>
  <c r="T38" i="39"/>
  <c r="K113" i="23"/>
  <c r="O189" i="23"/>
  <c r="K189" i="23" s="1"/>
  <c r="K106" i="23"/>
  <c r="O132" i="23"/>
  <c r="L141" i="23"/>
  <c r="L139" i="23"/>
  <c r="Q194" i="23"/>
  <c r="Q53" i="23"/>
  <c r="L53" i="23" s="1"/>
  <c r="Q79" i="23"/>
  <c r="K124" i="23"/>
  <c r="Q147" i="23"/>
  <c r="L206" i="23"/>
  <c r="L217" i="23"/>
  <c r="Q192" i="23"/>
  <c r="S203" i="23"/>
  <c r="M203" i="23" s="1"/>
  <c r="O73" i="23"/>
  <c r="Q80" i="23"/>
  <c r="O20" i="23"/>
  <c r="S23" i="23"/>
  <c r="S15" i="23"/>
  <c r="S56" i="23"/>
  <c r="L32" i="23"/>
  <c r="L35" i="23"/>
  <c r="L127" i="23"/>
  <c r="L100" i="23"/>
  <c r="K145" i="23"/>
  <c r="L151" i="23"/>
  <c r="L180" i="23"/>
  <c r="O154" i="23"/>
  <c r="K154" i="23" s="1"/>
  <c r="L117" i="23"/>
  <c r="L160" i="23"/>
  <c r="L168" i="23"/>
  <c r="L200" i="23"/>
  <c r="L210" i="23"/>
  <c r="Q20" i="23"/>
  <c r="O22" i="23"/>
  <c r="K22" i="23" s="1"/>
  <c r="S25" i="23"/>
  <c r="Q211" i="23"/>
  <c r="K118" i="23"/>
  <c r="L123" i="23"/>
  <c r="L146" i="23"/>
  <c r="L156" i="23"/>
  <c r="L165" i="23"/>
  <c r="K171" i="23"/>
  <c r="L198" i="23"/>
  <c r="L208" i="23"/>
  <c r="L230" i="23"/>
  <c r="K98" i="23"/>
  <c r="K109" i="23"/>
  <c r="K122" i="23"/>
  <c r="Q37" i="23"/>
  <c r="O203" i="23"/>
  <c r="K203" i="23" s="1"/>
  <c r="S79" i="23"/>
  <c r="K116" i="23"/>
  <c r="S44" i="23"/>
  <c r="O11" i="23"/>
  <c r="O51" i="23"/>
  <c r="Q50" i="23"/>
  <c r="L50" i="23" s="1"/>
  <c r="Q70" i="23"/>
  <c r="Q31" i="23"/>
  <c r="Q34" i="23"/>
  <c r="Q45" i="23"/>
  <c r="S73" i="23"/>
  <c r="O79" i="23"/>
  <c r="Q68" i="23"/>
  <c r="L68" i="23" s="1"/>
  <c r="Q134" i="23"/>
  <c r="K142" i="23"/>
  <c r="K167" i="23"/>
  <c r="S175" i="23"/>
  <c r="K197" i="23"/>
  <c r="S20" i="23"/>
  <c r="M20" i="23" s="1"/>
  <c r="O213" i="23"/>
  <c r="K213" i="23" s="1"/>
  <c r="O184" i="23"/>
  <c r="K184" i="23" s="1"/>
  <c r="S31" i="23"/>
  <c r="M31" i="23" s="1"/>
  <c r="Q59" i="23"/>
  <c r="Q85" i="23"/>
  <c r="S80" i="23"/>
  <c r="K126" i="23"/>
  <c r="K157" i="23"/>
  <c r="K216" i="23"/>
  <c r="Q222" i="23"/>
  <c r="L222" i="23" s="1"/>
  <c r="K223" i="23"/>
  <c r="S21" i="23"/>
  <c r="O83" i="23"/>
  <c r="K83" i="23" s="1"/>
  <c r="Q56" i="23"/>
  <c r="L56" i="23" s="1"/>
  <c r="S30" i="23"/>
  <c r="M30" i="23" s="1"/>
  <c r="Q21" i="23"/>
  <c r="S59" i="23"/>
  <c r="M52" i="23"/>
  <c r="Q203" i="23"/>
  <c r="M58" i="23"/>
  <c r="Q60" i="23"/>
  <c r="M93" i="23"/>
  <c r="K100" i="23"/>
  <c r="L114" i="23"/>
  <c r="K138" i="23"/>
  <c r="O175" i="23"/>
  <c r="K199" i="23"/>
  <c r="L10" i="23"/>
  <c r="S159" i="23"/>
  <c r="M159" i="23" s="1"/>
  <c r="O162" i="23"/>
  <c r="K162" i="23" s="1"/>
  <c r="O149" i="23"/>
  <c r="K149" i="23" s="1"/>
  <c r="S218" i="23"/>
  <c r="Q213" i="23"/>
  <c r="L213" i="23" s="1"/>
  <c r="Q67" i="23"/>
  <c r="Q83" i="23"/>
  <c r="S193" i="23"/>
  <c r="M193" i="23" s="1"/>
  <c r="S169" i="23"/>
  <c r="M169" i="23" s="1"/>
  <c r="Q227" i="23"/>
  <c r="Q212" i="23"/>
  <c r="O80" i="23"/>
  <c r="K80" i="23" s="1"/>
  <c r="M97" i="23"/>
  <c r="K104" i="23"/>
  <c r="O159" i="23"/>
  <c r="K159" i="23" s="1"/>
  <c r="O44" i="23"/>
  <c r="K44" i="23" s="1"/>
  <c r="Q74" i="23"/>
  <c r="L74" i="23" s="1"/>
  <c r="Q185" i="23"/>
  <c r="Q12" i="23"/>
  <c r="O214" i="23"/>
  <c r="Q48" i="23"/>
  <c r="L48" i="23" s="1"/>
  <c r="S50" i="23"/>
  <c r="S22" i="23"/>
  <c r="S184" i="23"/>
  <c r="M184" i="23" s="1"/>
  <c r="O31" i="23"/>
  <c r="K31" i="23" s="1"/>
  <c r="Q189" i="23"/>
  <c r="Q73" i="23"/>
  <c r="K155" i="23"/>
  <c r="K209" i="23"/>
  <c r="Q193" i="23"/>
  <c r="L40" i="23"/>
  <c r="Q54" i="23"/>
  <c r="L54" i="23" s="1"/>
  <c r="Q162" i="23"/>
  <c r="L162" i="23" s="1"/>
  <c r="S162" i="23"/>
  <c r="Q92" i="23"/>
  <c r="O218" i="23"/>
  <c r="K218" i="23" s="1"/>
  <c r="O21" i="23"/>
  <c r="K21" i="23" s="1"/>
  <c r="O25" i="23"/>
  <c r="K25" i="23" s="1"/>
  <c r="L29" i="23"/>
  <c r="S158" i="23"/>
  <c r="O193" i="23"/>
  <c r="O169" i="23"/>
  <c r="K169" i="23" s="1"/>
  <c r="O34" i="23"/>
  <c r="K34" i="23" s="1"/>
  <c r="S211" i="23"/>
  <c r="M47" i="23"/>
  <c r="Q154" i="23"/>
  <c r="L106" i="23"/>
  <c r="K110" i="23"/>
  <c r="K129" i="23"/>
  <c r="L131" i="23"/>
  <c r="L134" i="23"/>
  <c r="O49" i="23"/>
  <c r="O190" i="23"/>
  <c r="S222" i="23"/>
  <c r="S11" i="23"/>
  <c r="M11" i="23" s="1"/>
  <c r="O205" i="23"/>
  <c r="K205" i="23" s="1"/>
  <c r="S205" i="23"/>
  <c r="O15" i="23"/>
  <c r="K15" i="23" s="1"/>
  <c r="Q149" i="23"/>
  <c r="L149" i="23" s="1"/>
  <c r="Q16" i="23"/>
  <c r="O33" i="23"/>
  <c r="K33" i="23" s="1"/>
  <c r="S51" i="23"/>
  <c r="M51" i="23" s="1"/>
  <c r="Q218" i="23"/>
  <c r="L218" i="23" s="1"/>
  <c r="O50" i="23"/>
  <c r="K50" i="23" s="1"/>
  <c r="S213" i="23"/>
  <c r="S83" i="23"/>
  <c r="M83" i="23" s="1"/>
  <c r="S192" i="23"/>
  <c r="M192" i="23" s="1"/>
  <c r="O56" i="23"/>
  <c r="K56" i="23" s="1"/>
  <c r="Q158" i="23"/>
  <c r="Q184" i="23"/>
  <c r="K193" i="23"/>
  <c r="L227" i="23"/>
  <c r="O211" i="23"/>
  <c r="K211" i="23" s="1"/>
  <c r="M94" i="23"/>
  <c r="Q96" i="23"/>
  <c r="L96" i="23" s="1"/>
  <c r="L110" i="23"/>
  <c r="L130" i="23"/>
  <c r="S132" i="23"/>
  <c r="K150" i="23"/>
  <c r="K161" i="23"/>
  <c r="K174" i="23"/>
  <c r="K201" i="23"/>
  <c r="K219" i="23"/>
  <c r="S143" i="23"/>
  <c r="K225" i="23"/>
  <c r="S189" i="23"/>
  <c r="S154" i="23"/>
  <c r="O134" i="23"/>
  <c r="K140" i="23"/>
  <c r="K152" i="23"/>
  <c r="K164" i="23"/>
  <c r="K191" i="23"/>
  <c r="K207" i="23"/>
  <c r="K228" i="23"/>
  <c r="K11" i="23"/>
  <c r="S148" i="23"/>
  <c r="S54" i="23"/>
  <c r="M54" i="23" s="1"/>
  <c r="S74" i="23"/>
  <c r="M74" i="23" s="1"/>
  <c r="M44" i="23"/>
  <c r="O148" i="23"/>
  <c r="K148" i="23" s="1"/>
  <c r="Q148" i="23"/>
  <c r="Q15" i="23"/>
  <c r="L15" i="23" s="1"/>
  <c r="Q128" i="23"/>
  <c r="L128" i="23" s="1"/>
  <c r="K51" i="23"/>
  <c r="M158" i="23"/>
  <c r="O54" i="23"/>
  <c r="K54" i="23" s="1"/>
  <c r="O74" i="23"/>
  <c r="K74" i="23" s="1"/>
  <c r="L159" i="23"/>
  <c r="Q205" i="23"/>
  <c r="L205" i="23" s="1"/>
  <c r="Q23" i="23"/>
  <c r="L23" i="23" s="1"/>
  <c r="O23" i="23"/>
  <c r="K23" i="23" s="1"/>
  <c r="O16" i="23"/>
  <c r="K16" i="23" s="1"/>
  <c r="O229" i="23"/>
  <c r="K229" i="23" s="1"/>
  <c r="S214" i="23"/>
  <c r="M214" i="23" s="1"/>
  <c r="O92" i="23"/>
  <c r="K92" i="23" s="1"/>
  <c r="O99" i="23"/>
  <c r="K99" i="23" s="1"/>
  <c r="O38" i="23"/>
  <c r="K38" i="23" s="1"/>
  <c r="K214" i="23"/>
  <c r="K10" i="23"/>
  <c r="L185" i="23"/>
  <c r="S16" i="23"/>
  <c r="M16" i="23" s="1"/>
  <c r="S229" i="23"/>
  <c r="M229" i="23" s="1"/>
  <c r="S149" i="23"/>
  <c r="M149" i="23" s="1"/>
  <c r="K17" i="23"/>
  <c r="S33" i="23"/>
  <c r="M33" i="23" s="1"/>
  <c r="S92" i="23"/>
  <c r="M92" i="23" s="1"/>
  <c r="S99" i="23"/>
  <c r="M99" i="23" s="1"/>
  <c r="S38" i="23"/>
  <c r="M38" i="23" s="1"/>
  <c r="L18" i="23"/>
  <c r="Q27" i="23"/>
  <c r="L27" i="23" s="1"/>
  <c r="Q55" i="23"/>
  <c r="L55" i="23" s="1"/>
  <c r="L92" i="23"/>
  <c r="L19" i="23"/>
  <c r="K20" i="23"/>
  <c r="O57" i="23"/>
  <c r="K57" i="23" s="1"/>
  <c r="S57" i="23"/>
  <c r="O36" i="23"/>
  <c r="K36" i="23" s="1"/>
  <c r="S36" i="23"/>
  <c r="Q69" i="23"/>
  <c r="L69" i="23" s="1"/>
  <c r="Q24" i="23"/>
  <c r="L24" i="23" s="1"/>
  <c r="L67" i="23"/>
  <c r="O70" i="23"/>
  <c r="K70" i="23" s="1"/>
  <c r="S70" i="23"/>
  <c r="M70" i="23" s="1"/>
  <c r="Q25" i="23"/>
  <c r="L192" i="23"/>
  <c r="K29" i="23"/>
  <c r="O30" i="23"/>
  <c r="K30" i="23" s="1"/>
  <c r="O158" i="23"/>
  <c r="K158" i="23" s="1"/>
  <c r="Q204" i="23"/>
  <c r="L204" i="23" s="1"/>
  <c r="L184" i="23"/>
  <c r="K32" i="23"/>
  <c r="M39" i="23"/>
  <c r="O42" i="23"/>
  <c r="K42" i="23" s="1"/>
  <c r="O212" i="23"/>
  <c r="K212" i="23" s="1"/>
  <c r="O227" i="23"/>
  <c r="O84" i="23"/>
  <c r="K84" i="23" s="1"/>
  <c r="O26" i="23"/>
  <c r="K26" i="23" s="1"/>
  <c r="O170" i="23"/>
  <c r="K170" i="23" s="1"/>
  <c r="O46" i="23"/>
  <c r="K46" i="23" s="1"/>
  <c r="L20" i="23"/>
  <c r="Q51" i="23"/>
  <c r="L51" i="23" s="1"/>
  <c r="L21" i="23"/>
  <c r="O67" i="23"/>
  <c r="K67" i="23" s="1"/>
  <c r="S67" i="23"/>
  <c r="M67" i="23" s="1"/>
  <c r="K40" i="23"/>
  <c r="K41" i="23"/>
  <c r="Q214" i="23"/>
  <c r="L214" i="23" s="1"/>
  <c r="Q44" i="23"/>
  <c r="L44" i="23" s="1"/>
  <c r="L148" i="23"/>
  <c r="O185" i="23"/>
  <c r="K185" i="23" s="1"/>
  <c r="S185" i="23"/>
  <c r="O128" i="23"/>
  <c r="K128" i="23" s="1"/>
  <c r="S128" i="23"/>
  <c r="L17" i="23"/>
  <c r="O27" i="23"/>
  <c r="K27" i="23" s="1"/>
  <c r="S27" i="23"/>
  <c r="M27" i="23" s="1"/>
  <c r="Q38" i="23"/>
  <c r="L38" i="23" s="1"/>
  <c r="O55" i="23"/>
  <c r="K55" i="23" s="1"/>
  <c r="S55" i="23"/>
  <c r="M55" i="23" s="1"/>
  <c r="Q99" i="23"/>
  <c r="L99" i="23" s="1"/>
  <c r="Q57" i="23"/>
  <c r="Q36" i="23"/>
  <c r="L36" i="23" s="1"/>
  <c r="O69" i="23"/>
  <c r="K69" i="23" s="1"/>
  <c r="S69" i="23"/>
  <c r="O24" i="23"/>
  <c r="K24" i="23" s="1"/>
  <c r="S24" i="23"/>
  <c r="M24" i="23" s="1"/>
  <c r="L83" i="23"/>
  <c r="M25" i="23"/>
  <c r="Q30" i="23"/>
  <c r="L30" i="23" s="1"/>
  <c r="S42" i="23"/>
  <c r="M42" i="23" s="1"/>
  <c r="S212" i="23"/>
  <c r="M212" i="23" s="1"/>
  <c r="S227" i="23"/>
  <c r="M227" i="23" s="1"/>
  <c r="O59" i="23"/>
  <c r="K59" i="23" s="1"/>
  <c r="K227" i="23"/>
  <c r="S84" i="23"/>
  <c r="M84" i="23" s="1"/>
  <c r="S170" i="23"/>
  <c r="S46" i="23"/>
  <c r="M46" i="23" s="1"/>
  <c r="S172" i="23"/>
  <c r="M172" i="23" s="1"/>
  <c r="K114" i="23"/>
  <c r="Q11" i="23"/>
  <c r="L11" i="23" s="1"/>
  <c r="L12" i="23"/>
  <c r="O12" i="23"/>
  <c r="K12" i="23" s="1"/>
  <c r="S12" i="23"/>
  <c r="L16" i="23"/>
  <c r="L229" i="23"/>
  <c r="O18" i="23"/>
  <c r="K18" i="23" s="1"/>
  <c r="S18" i="23"/>
  <c r="M18" i="23" s="1"/>
  <c r="Q33" i="23"/>
  <c r="L33" i="23" s="1"/>
  <c r="O48" i="23"/>
  <c r="K48" i="23" s="1"/>
  <c r="S48" i="23"/>
  <c r="M48" i="23" s="1"/>
  <c r="L57" i="23"/>
  <c r="Q22" i="23"/>
  <c r="L22" i="23" s="1"/>
  <c r="L70" i="23"/>
  <c r="L25" i="23"/>
  <c r="O204" i="23"/>
  <c r="K204" i="23" s="1"/>
  <c r="S204" i="23"/>
  <c r="M204" i="23" s="1"/>
  <c r="M56" i="23"/>
  <c r="L31" i="23"/>
  <c r="L194" i="23"/>
  <c r="L39" i="23"/>
  <c r="L59" i="23"/>
  <c r="Q170" i="23"/>
  <c r="L170" i="23" s="1"/>
  <c r="Q46" i="23"/>
  <c r="L46" i="23" s="1"/>
  <c r="Q172" i="23"/>
  <c r="L172" i="23" s="1"/>
  <c r="Q84" i="23"/>
  <c r="L84" i="23" s="1"/>
  <c r="Q26" i="23"/>
  <c r="O172" i="23"/>
  <c r="K172" i="23" s="1"/>
  <c r="L34" i="23"/>
  <c r="Q169" i="23"/>
  <c r="L193" i="23"/>
  <c r="O194" i="23"/>
  <c r="K194" i="23" s="1"/>
  <c r="S194" i="23"/>
  <c r="L41" i="23"/>
  <c r="M59" i="23"/>
  <c r="O45" i="23"/>
  <c r="K45" i="23" s="1"/>
  <c r="S45" i="23"/>
  <c r="M45" i="23" s="1"/>
  <c r="L52" i="23"/>
  <c r="L60" i="23"/>
  <c r="L75" i="23"/>
  <c r="L76" i="23"/>
  <c r="L77" i="23"/>
  <c r="L78" i="23"/>
  <c r="L79" i="23"/>
  <c r="L85" i="23"/>
  <c r="L82" i="23"/>
  <c r="O96" i="23"/>
  <c r="K96" i="23" s="1"/>
  <c r="S96" i="23"/>
  <c r="L104" i="23"/>
  <c r="L109" i="23"/>
  <c r="L113" i="23"/>
  <c r="Q28" i="23"/>
  <c r="L28" i="23" s="1"/>
  <c r="Q178" i="23"/>
  <c r="L178" i="23" s="1"/>
  <c r="Q196" i="23"/>
  <c r="L196" i="23" s="1"/>
  <c r="Q105" i="23"/>
  <c r="L105" i="23" s="1"/>
  <c r="Q202" i="23"/>
  <c r="L202" i="23" s="1"/>
  <c r="Q137" i="23"/>
  <c r="L137" i="23" s="1"/>
  <c r="Q87" i="23"/>
  <c r="L87" i="23" s="1"/>
  <c r="Q101" i="23"/>
  <c r="L101" i="23" s="1"/>
  <c r="L147" i="23"/>
  <c r="L158" i="23"/>
  <c r="L169" i="23"/>
  <c r="L37" i="23"/>
  <c r="Q42" i="23"/>
  <c r="L42" i="23" s="1"/>
  <c r="L212" i="23"/>
  <c r="L211" i="23"/>
  <c r="M170" i="23"/>
  <c r="L47" i="23"/>
  <c r="O53" i="23"/>
  <c r="K53" i="23" s="1"/>
  <c r="L58" i="23"/>
  <c r="K65" i="23"/>
  <c r="K73" i="23"/>
  <c r="O85" i="23"/>
  <c r="K85" i="23" s="1"/>
  <c r="S85" i="23"/>
  <c r="O68" i="23"/>
  <c r="K68" i="23" s="1"/>
  <c r="L81" i="23"/>
  <c r="L97" i="23"/>
  <c r="L103" i="23"/>
  <c r="L108" i="23"/>
  <c r="L112" i="23"/>
  <c r="L125" i="23"/>
  <c r="K132" i="23"/>
  <c r="S202" i="23"/>
  <c r="M202" i="23" s="1"/>
  <c r="S220" i="23"/>
  <c r="M220" i="23" s="1"/>
  <c r="S166" i="23"/>
  <c r="M166" i="23" s="1"/>
  <c r="S178" i="23"/>
  <c r="M178" i="23" s="1"/>
  <c r="S101" i="23"/>
  <c r="M101" i="23" s="1"/>
  <c r="S49" i="23"/>
  <c r="M49" i="23" s="1"/>
  <c r="S105" i="23"/>
  <c r="M105" i="23" s="1"/>
  <c r="S196" i="23"/>
  <c r="M196" i="23" s="1"/>
  <c r="M211" i="23"/>
  <c r="K52" i="23"/>
  <c r="L203" i="23"/>
  <c r="K64" i="23"/>
  <c r="K72" i="23"/>
  <c r="L189" i="23"/>
  <c r="L80" i="23"/>
  <c r="K82" i="23"/>
  <c r="K86" i="23"/>
  <c r="K89" i="23"/>
  <c r="K90" i="23"/>
  <c r="K91" i="23"/>
  <c r="K93" i="23"/>
  <c r="K94" i="23"/>
  <c r="K95" i="23"/>
  <c r="L154" i="23"/>
  <c r="L102" i="23"/>
  <c r="L107" i="23"/>
  <c r="L111" i="23"/>
  <c r="L115" i="23"/>
  <c r="K117" i="23"/>
  <c r="K119" i="23"/>
  <c r="K120" i="23"/>
  <c r="K121" i="23"/>
  <c r="K123" i="23"/>
  <c r="K127" i="23"/>
  <c r="K130" i="23"/>
  <c r="M130" i="23"/>
  <c r="K134" i="23"/>
  <c r="K136" i="23"/>
  <c r="O202" i="23"/>
  <c r="O220" i="23"/>
  <c r="K220" i="23" s="1"/>
  <c r="O166" i="23"/>
  <c r="K166" i="23" s="1"/>
  <c r="O178" i="23"/>
  <c r="K178" i="23" s="1"/>
  <c r="O101" i="23"/>
  <c r="K101" i="23" s="1"/>
  <c r="S28" i="23"/>
  <c r="M28" i="23" s="1"/>
  <c r="S87" i="23"/>
  <c r="M87" i="23" s="1"/>
  <c r="O105" i="23"/>
  <c r="K105" i="23" s="1"/>
  <c r="S137" i="23"/>
  <c r="M137" i="23" s="1"/>
  <c r="Q166" i="23"/>
  <c r="L166" i="23" s="1"/>
  <c r="O196" i="23"/>
  <c r="K196" i="23" s="1"/>
  <c r="L138" i="23"/>
  <c r="S190" i="23"/>
  <c r="S63" i="23"/>
  <c r="S147" i="23"/>
  <c r="O222" i="23"/>
  <c r="K222" i="23" s="1"/>
  <c r="O143" i="23"/>
  <c r="K143" i="23" s="1"/>
  <c r="K75" i="23"/>
  <c r="K76" i="23"/>
  <c r="K77" i="23"/>
  <c r="K78" i="23"/>
  <c r="K79" i="23"/>
  <c r="L86" i="23"/>
  <c r="L89" i="23"/>
  <c r="L90" i="23"/>
  <c r="L91" i="23"/>
  <c r="L93" i="23"/>
  <c r="L94" i="23"/>
  <c r="L95" i="23"/>
  <c r="K125" i="23"/>
  <c r="K131" i="23"/>
  <c r="O28" i="23"/>
  <c r="K28" i="23" s="1"/>
  <c r="K49" i="23"/>
  <c r="Q49" i="23"/>
  <c r="L49" i="23" s="1"/>
  <c r="O87" i="23"/>
  <c r="K87" i="23" s="1"/>
  <c r="O137" i="23"/>
  <c r="K137" i="23" s="1"/>
  <c r="Q220" i="23"/>
  <c r="L220" i="23" s="1"/>
  <c r="K202" i="23"/>
  <c r="Q175" i="23"/>
  <c r="L175" i="23" s="1"/>
  <c r="K179" i="23"/>
  <c r="K181" i="23"/>
  <c r="K183" i="23"/>
  <c r="K187" i="23"/>
  <c r="K190" i="23"/>
  <c r="Q190" i="23"/>
  <c r="L190" i="23" s="1"/>
  <c r="K141" i="23"/>
  <c r="K144" i="23"/>
  <c r="K146" i="23"/>
  <c r="K151" i="23"/>
  <c r="K153" i="23"/>
  <c r="K156" i="23"/>
  <c r="K160" i="23"/>
  <c r="K163" i="23"/>
  <c r="K165" i="23"/>
  <c r="K168" i="23"/>
  <c r="K173" i="23"/>
  <c r="K175" i="23"/>
  <c r="O63" i="23"/>
  <c r="K63" i="23" s="1"/>
  <c r="K147" i="23"/>
  <c r="K195" i="23"/>
  <c r="K198" i="23"/>
  <c r="K200" i="23"/>
  <c r="K206" i="23"/>
  <c r="K208" i="23"/>
  <c r="K210" i="23"/>
  <c r="K217" i="23"/>
  <c r="K221" i="23"/>
  <c r="K224" i="23"/>
  <c r="K226" i="23"/>
  <c r="K230" i="23"/>
  <c r="K139" i="23"/>
  <c r="K177" i="23"/>
  <c r="K180" i="23"/>
  <c r="K182" i="23"/>
  <c r="K186" i="23"/>
  <c r="K188" i="23"/>
  <c r="L45" i="23"/>
  <c r="L98" i="23"/>
  <c r="S60" i="23"/>
  <c r="L26" i="23"/>
  <c r="S26" i="23"/>
  <c r="M26" i="23" s="1"/>
  <c r="S53" i="23"/>
  <c r="M53" i="23" s="1"/>
  <c r="O60" i="23"/>
  <c r="K60" i="23" s="1"/>
  <c r="L62" i="23"/>
  <c r="L64" i="23"/>
  <c r="L65" i="23"/>
  <c r="L66" i="23"/>
  <c r="L71" i="23"/>
  <c r="L72" i="23"/>
  <c r="L73" i="23"/>
  <c r="S68" i="23"/>
  <c r="Q63" i="23"/>
  <c r="L63" i="23" s="1"/>
  <c r="Q143" i="23"/>
  <c r="L143" i="23" s="1"/>
  <c r="T54" i="39" l="1"/>
  <c r="R54" i="39"/>
  <c r="P54" i="39"/>
  <c r="P20" i="39"/>
  <c r="T48" i="39"/>
  <c r="R48" i="39"/>
  <c r="P48" i="39"/>
  <c r="T61" i="39"/>
  <c r="R61" i="39"/>
  <c r="R62" i="39" s="1"/>
  <c r="P61" i="39"/>
  <c r="T11" i="39"/>
  <c r="L25" i="39"/>
  <c r="N25" i="39" s="1"/>
  <c r="F25" i="39"/>
  <c r="R43" i="39"/>
  <c r="R44" i="39" s="1"/>
  <c r="P43" i="39"/>
  <c r="P44" i="39" s="1"/>
  <c r="T43" i="39"/>
  <c r="T44" i="39" s="1"/>
  <c r="T20" i="39"/>
  <c r="T62" i="39"/>
  <c r="T24" i="39"/>
  <c r="R24" i="39"/>
  <c r="R12" i="39" s="1"/>
  <c r="P24" i="39"/>
  <c r="P12" i="39" s="1"/>
  <c r="T30" i="39"/>
  <c r="R30" i="39"/>
  <c r="P30" i="39"/>
  <c r="L31" i="39"/>
  <c r="N31" i="39" s="1"/>
  <c r="N32" i="39" s="1"/>
  <c r="F31" i="39"/>
  <c r="L55" i="39"/>
  <c r="N55" i="39" s="1"/>
  <c r="N56" i="39" s="1"/>
  <c r="F55" i="39"/>
  <c r="L49" i="39"/>
  <c r="N49" i="39" s="1"/>
  <c r="N50" i="39" s="1"/>
  <c r="F49" i="39"/>
  <c r="P62" i="39"/>
  <c r="N12" i="39"/>
  <c r="O12" i="5"/>
  <c r="K12" i="5"/>
  <c r="G12" i="5"/>
  <c r="A12" i="5"/>
  <c r="K2" i="5"/>
  <c r="V16" i="3"/>
  <c r="Q16" i="3"/>
  <c r="L16" i="3"/>
  <c r="G16" i="3"/>
  <c r="A16" i="3"/>
  <c r="R2" i="3"/>
  <c r="P12" i="32"/>
  <c r="L12" i="32"/>
  <c r="H12" i="32"/>
  <c r="A12" i="32"/>
  <c r="L2" i="32"/>
  <c r="P49" i="39" l="1"/>
  <c r="T49" i="39"/>
  <c r="T50" i="39" s="1"/>
  <c r="R49" i="39"/>
  <c r="R50" i="39" s="1"/>
  <c r="T55" i="39"/>
  <c r="T56" i="39" s="1"/>
  <c r="R55" i="39"/>
  <c r="P55" i="39"/>
  <c r="P56" i="39" s="1"/>
  <c r="N13" i="39"/>
  <c r="N14" i="39" s="1"/>
  <c r="N26" i="39"/>
  <c r="T12" i="39"/>
  <c r="P50" i="39"/>
  <c r="T25" i="39"/>
  <c r="P25" i="39"/>
  <c r="R25" i="39"/>
  <c r="T31" i="39"/>
  <c r="T32" i="39" s="1"/>
  <c r="R31" i="39"/>
  <c r="R32" i="39" s="1"/>
  <c r="P31" i="39"/>
  <c r="P32" i="39" s="1"/>
  <c r="R56" i="39"/>
  <c r="R26" i="39" l="1"/>
  <c r="R13" i="39"/>
  <c r="R14" i="39" s="1"/>
  <c r="P13" i="39"/>
  <c r="P14" i="39" s="1"/>
  <c r="P26" i="39"/>
  <c r="T13" i="39"/>
  <c r="T14" i="39" s="1"/>
  <c r="T26" i="39"/>
  <c r="I21" i="28" l="1"/>
  <c r="H21" i="28"/>
  <c r="G21" i="28"/>
  <c r="N21" i="28" s="1"/>
  <c r="I57" i="28"/>
  <c r="H57" i="28"/>
  <c r="G57" i="28"/>
  <c r="N57" i="28" s="1"/>
  <c r="I51" i="28"/>
  <c r="H51" i="28"/>
  <c r="G51" i="28"/>
  <c r="N51" i="28" s="1"/>
  <c r="I45" i="28"/>
  <c r="H45" i="28"/>
  <c r="G45" i="28"/>
  <c r="I39" i="28"/>
  <c r="H39" i="28"/>
  <c r="G39" i="28"/>
  <c r="N39" i="28" s="1"/>
  <c r="I33" i="28"/>
  <c r="H33" i="28"/>
  <c r="G33" i="28"/>
  <c r="N33" i="28" s="1"/>
  <c r="I27" i="28"/>
  <c r="H27" i="28"/>
  <c r="G27" i="28"/>
  <c r="N27" i="28" s="1"/>
  <c r="J45" i="28" l="1"/>
  <c r="N45" i="28"/>
  <c r="K45" i="28"/>
  <c r="J27" i="28"/>
  <c r="J51" i="28"/>
  <c r="K33" i="28"/>
  <c r="K57" i="28"/>
  <c r="K51" i="28"/>
  <c r="K39" i="28"/>
  <c r="J39" i="28"/>
  <c r="J33" i="28"/>
  <c r="J57" i="28"/>
  <c r="K21" i="28"/>
  <c r="J21" i="28"/>
  <c r="K27" i="28"/>
  <c r="I15" i="28" l="1"/>
  <c r="H15" i="28"/>
  <c r="G15" i="28"/>
  <c r="N15" i="28" s="1"/>
  <c r="K15" i="28" l="1"/>
  <c r="J15" i="28"/>
  <c r="N9" i="28" l="1"/>
  <c r="B58" i="28"/>
  <c r="A57" i="28"/>
  <c r="B52" i="28"/>
  <c r="A51" i="28"/>
  <c r="B46" i="28"/>
  <c r="A45" i="28"/>
  <c r="B40" i="28"/>
  <c r="A39" i="28"/>
  <c r="B34" i="28"/>
  <c r="A33" i="28"/>
  <c r="B28" i="28"/>
  <c r="A27" i="28"/>
  <c r="B22" i="28"/>
  <c r="A21" i="28"/>
  <c r="B16" i="28"/>
  <c r="A15" i="28"/>
  <c r="B35" i="28" l="1"/>
  <c r="H34" i="28"/>
  <c r="I34" i="28"/>
  <c r="G34" i="28"/>
  <c r="N34" i="28" s="1"/>
  <c r="B47" i="28"/>
  <c r="H46" i="28"/>
  <c r="G46" i="28"/>
  <c r="N46" i="28" s="1"/>
  <c r="I46" i="28"/>
  <c r="B59" i="28"/>
  <c r="H58" i="28"/>
  <c r="I58" i="28"/>
  <c r="G58" i="28"/>
  <c r="N58" i="28" s="1"/>
  <c r="B41" i="28"/>
  <c r="G40" i="28"/>
  <c r="N40" i="28" s="1"/>
  <c r="H40" i="28"/>
  <c r="I40" i="28"/>
  <c r="B53" i="28"/>
  <c r="I52" i="28"/>
  <c r="H52" i="28"/>
  <c r="G52" i="28"/>
  <c r="N52" i="28" s="1"/>
  <c r="B29" i="28"/>
  <c r="I28" i="28"/>
  <c r="H28" i="28"/>
  <c r="G28" i="28"/>
  <c r="N28" i="28" s="1"/>
  <c r="B23" i="28"/>
  <c r="G22" i="28"/>
  <c r="N22" i="28" s="1"/>
  <c r="I22" i="28"/>
  <c r="H22" i="28"/>
  <c r="H16" i="28"/>
  <c r="I16" i="28"/>
  <c r="G16" i="28"/>
  <c r="N16" i="28" s="1"/>
  <c r="B48" i="28"/>
  <c r="B30" i="28"/>
  <c r="B36" i="28"/>
  <c r="B60" i="28"/>
  <c r="B17" i="28"/>
  <c r="F60" i="28" l="1"/>
  <c r="L60" i="28"/>
  <c r="N60" i="28" s="1"/>
  <c r="F59" i="28"/>
  <c r="L59" i="28"/>
  <c r="N59" i="28" s="1"/>
  <c r="F53" i="28"/>
  <c r="L53" i="28"/>
  <c r="N53" i="28" s="1"/>
  <c r="F48" i="28"/>
  <c r="L48" i="28"/>
  <c r="N48" i="28" s="1"/>
  <c r="F47" i="28"/>
  <c r="L47" i="28"/>
  <c r="N47" i="28" s="1"/>
  <c r="F41" i="28"/>
  <c r="L41" i="28"/>
  <c r="N41" i="28" s="1"/>
  <c r="F36" i="28"/>
  <c r="L36" i="28"/>
  <c r="N36" i="28" s="1"/>
  <c r="F35" i="28"/>
  <c r="L35" i="28"/>
  <c r="N35" i="28" s="1"/>
  <c r="F30" i="28"/>
  <c r="L30" i="28"/>
  <c r="N30" i="28" s="1"/>
  <c r="F29" i="28"/>
  <c r="L29" i="28"/>
  <c r="N29" i="28" s="1"/>
  <c r="F23" i="28"/>
  <c r="L23" i="28"/>
  <c r="N23" i="28" s="1"/>
  <c r="L17" i="28"/>
  <c r="N17" i="28" s="1"/>
  <c r="F17" i="28"/>
  <c r="J46" i="28"/>
  <c r="J16" i="28"/>
  <c r="B42" i="28"/>
  <c r="B54" i="28"/>
  <c r="B55" i="28" s="1"/>
  <c r="J22" i="28"/>
  <c r="K46" i="28"/>
  <c r="K28" i="28"/>
  <c r="K52" i="28"/>
  <c r="K40" i="28"/>
  <c r="B24" i="28"/>
  <c r="J28" i="28"/>
  <c r="J52" i="28"/>
  <c r="J58" i="28"/>
  <c r="J34" i="28"/>
  <c r="J40" i="28"/>
  <c r="K58" i="28"/>
  <c r="K34" i="28"/>
  <c r="K22" i="28"/>
  <c r="K16" i="28"/>
  <c r="B18" i="28"/>
  <c r="L18" i="28" s="1"/>
  <c r="N18" i="28" s="1"/>
  <c r="B31" i="28"/>
  <c r="B61" i="28"/>
  <c r="B37" i="28"/>
  <c r="B49" i="28"/>
  <c r="F61" i="28" l="1"/>
  <c r="L61" i="28"/>
  <c r="N61" i="28" s="1"/>
  <c r="N62" i="28" s="1"/>
  <c r="F54" i="28"/>
  <c r="L54" i="28"/>
  <c r="N54" i="28" s="1"/>
  <c r="F55" i="28"/>
  <c r="L55" i="28"/>
  <c r="N55" i="28" s="1"/>
  <c r="F49" i="28"/>
  <c r="L49" i="28"/>
  <c r="N49" i="28" s="1"/>
  <c r="N50" i="28" s="1"/>
  <c r="F42" i="28"/>
  <c r="L42" i="28"/>
  <c r="N42" i="28" s="1"/>
  <c r="F37" i="28"/>
  <c r="L37" i="28"/>
  <c r="N37" i="28" s="1"/>
  <c r="N38" i="28" s="1"/>
  <c r="F31" i="28"/>
  <c r="L31" i="28"/>
  <c r="N31" i="28" s="1"/>
  <c r="N32" i="28" s="1"/>
  <c r="F24" i="28"/>
  <c r="L24" i="28"/>
  <c r="N24" i="28" s="1"/>
  <c r="N11" i="28"/>
  <c r="F18" i="28"/>
  <c r="N10" i="28"/>
  <c r="B43" i="28"/>
  <c r="B25" i="28"/>
  <c r="B19" i="28"/>
  <c r="L19" i="28" s="1"/>
  <c r="N19" i="28" s="1"/>
  <c r="N56" i="28" l="1"/>
  <c r="F43" i="28"/>
  <c r="L43" i="28"/>
  <c r="N43" i="28" s="1"/>
  <c r="F25" i="28"/>
  <c r="L25" i="28"/>
  <c r="N25" i="28" s="1"/>
  <c r="N12" i="28"/>
  <c r="F19" i="28"/>
  <c r="J16" i="21"/>
  <c r="J15" i="21"/>
  <c r="J14" i="21"/>
  <c r="N44" i="28" l="1"/>
  <c r="N13" i="28"/>
  <c r="N14" i="28" s="1"/>
  <c r="N26" i="28"/>
  <c r="N20" i="28"/>
  <c r="P54" i="28"/>
  <c r="P42" i="28"/>
  <c r="P30" i="28"/>
  <c r="P18" i="28"/>
  <c r="P60" i="28"/>
  <c r="P48" i="28"/>
  <c r="P36" i="28"/>
  <c r="P24" i="28"/>
  <c r="P61" i="28"/>
  <c r="P49" i="28"/>
  <c r="P37" i="28"/>
  <c r="P25" i="28"/>
  <c r="P19" i="28"/>
  <c r="P55" i="28"/>
  <c r="P43" i="28"/>
  <c r="P31" i="28"/>
  <c r="P53" i="28"/>
  <c r="P29" i="28"/>
  <c r="P17" i="28"/>
  <c r="P47" i="28"/>
  <c r="P23" i="28"/>
  <c r="P41" i="28"/>
  <c r="P59" i="28"/>
  <c r="P35" i="28"/>
  <c r="M15" i="21"/>
  <c r="M16" i="21"/>
  <c r="M14" i="21"/>
  <c r="J13" i="21"/>
  <c r="J12" i="21"/>
  <c r="R61" i="28" l="1"/>
  <c r="R25" i="28"/>
  <c r="R19" i="28"/>
  <c r="R55" i="28"/>
  <c r="R43" i="28"/>
  <c r="R31" i="28"/>
  <c r="R49" i="28"/>
  <c r="R37" i="28"/>
  <c r="R54" i="28"/>
  <c r="R42" i="28"/>
  <c r="R30" i="28"/>
  <c r="R18" i="28"/>
  <c r="R60" i="28"/>
  <c r="R48" i="28"/>
  <c r="R36" i="28"/>
  <c r="R24" i="28"/>
  <c r="R47" i="28"/>
  <c r="R23" i="28"/>
  <c r="R41" i="28"/>
  <c r="R17" i="28"/>
  <c r="R59" i="28"/>
  <c r="R35" i="28"/>
  <c r="R53" i="28"/>
  <c r="R29" i="28"/>
  <c r="P58" i="28"/>
  <c r="P52" i="28"/>
  <c r="P46" i="28"/>
  <c r="P40" i="28"/>
  <c r="P34" i="28"/>
  <c r="P28" i="28"/>
  <c r="P16" i="28"/>
  <c r="P22" i="28"/>
  <c r="P57" i="28"/>
  <c r="P33" i="28"/>
  <c r="P39" i="28"/>
  <c r="P45" i="28"/>
  <c r="P21" i="28"/>
  <c r="P51" i="28"/>
  <c r="P27" i="28"/>
  <c r="P13" i="28"/>
  <c r="P12" i="28"/>
  <c r="P11" i="28"/>
  <c r="P15" i="28"/>
  <c r="M13" i="21"/>
  <c r="M12" i="21"/>
  <c r="P15" i="21"/>
  <c r="P14" i="21"/>
  <c r="P16" i="21"/>
  <c r="R46" i="28" l="1"/>
  <c r="R22" i="28"/>
  <c r="R40" i="28"/>
  <c r="R16" i="28"/>
  <c r="R58" i="28"/>
  <c r="R34" i="28"/>
  <c r="R52" i="28"/>
  <c r="R28" i="28"/>
  <c r="R51" i="28"/>
  <c r="R56" i="28" s="1"/>
  <c r="R27" i="28"/>
  <c r="R32" i="28" s="1"/>
  <c r="R15" i="28"/>
  <c r="R57" i="28"/>
  <c r="R45" i="28"/>
  <c r="R21" i="28"/>
  <c r="R39" i="28"/>
  <c r="R33" i="28"/>
  <c r="R38" i="28" s="1"/>
  <c r="P50" i="28"/>
  <c r="P44" i="28"/>
  <c r="P62" i="28"/>
  <c r="T60" i="28"/>
  <c r="T48" i="28"/>
  <c r="T36" i="28"/>
  <c r="T24" i="28"/>
  <c r="T54" i="28"/>
  <c r="T42" i="28"/>
  <c r="T30" i="28"/>
  <c r="T18" i="28"/>
  <c r="T55" i="28"/>
  <c r="T43" i="28"/>
  <c r="T31" i="28"/>
  <c r="T61" i="28"/>
  <c r="T49" i="28"/>
  <c r="T37" i="28"/>
  <c r="T25" i="28"/>
  <c r="T19" i="28"/>
  <c r="T41" i="28"/>
  <c r="T59" i="28"/>
  <c r="T35" i="28"/>
  <c r="T53" i="28"/>
  <c r="T29" i="28"/>
  <c r="T17" i="28"/>
  <c r="T47" i="28"/>
  <c r="T23" i="28"/>
  <c r="P10" i="28"/>
  <c r="P32" i="28"/>
  <c r="P38" i="28"/>
  <c r="R12" i="28"/>
  <c r="P56" i="28"/>
  <c r="R11" i="28"/>
  <c r="P9" i="28"/>
  <c r="P20" i="28"/>
  <c r="P26" i="28"/>
  <c r="R13" i="28"/>
  <c r="P13" i="21"/>
  <c r="P12" i="21"/>
  <c r="R26" i="28" l="1"/>
  <c r="R62" i="28"/>
  <c r="R50" i="28"/>
  <c r="R20" i="28"/>
  <c r="R44" i="28"/>
  <c r="R10" i="28"/>
  <c r="T46" i="28"/>
  <c r="T22" i="28"/>
  <c r="T40" i="28"/>
  <c r="T16" i="28"/>
  <c r="T58" i="28"/>
  <c r="T34" i="28"/>
  <c r="T52" i="28"/>
  <c r="T28" i="28"/>
  <c r="R9" i="28"/>
  <c r="T51" i="28"/>
  <c r="T39" i="28"/>
  <c r="T44" i="28" s="1"/>
  <c r="T27" i="28"/>
  <c r="T32" i="28" s="1"/>
  <c r="T15" i="28"/>
  <c r="T57" i="28"/>
  <c r="T45" i="28"/>
  <c r="T50" i="28" s="1"/>
  <c r="T33" i="28"/>
  <c r="T21" i="28"/>
  <c r="P14" i="28"/>
  <c r="T13" i="28"/>
  <c r="T12" i="28"/>
  <c r="T11" i="28"/>
  <c r="T62" i="28" l="1"/>
  <c r="T20" i="28"/>
  <c r="R14" i="28"/>
  <c r="T56" i="28"/>
  <c r="T38" i="28"/>
  <c r="T26" i="28"/>
  <c r="T10" i="28"/>
  <c r="T9" i="28"/>
  <c r="T14" i="28" l="1"/>
</calcChain>
</file>

<file path=xl/sharedStrings.xml><?xml version="1.0" encoding="utf-8"?>
<sst xmlns="http://schemas.openxmlformats.org/spreadsheetml/2006/main" count="9055" uniqueCount="1406">
  <si>
    <t xml:space="preserve"> </t>
  </si>
  <si>
    <t>PRISMA</t>
  </si>
  <si>
    <t>I.I</t>
  </si>
  <si>
    <t>Touristik-Zusatzkarte FVP</t>
  </si>
  <si>
    <t>2. Kl/cl</t>
  </si>
  <si>
    <t>1. Kl/cl</t>
  </si>
  <si>
    <t>GA im HTA-Anwendungsbereich</t>
  </si>
  <si>
    <t>&lt;=   Ableitung von PRISMA Nr 11   *   Dérivé de PRISMA n° 11  =&gt;</t>
  </si>
  <si>
    <t>Verteilschlüssel Halbtaxabonnemente</t>
  </si>
  <si>
    <t>Clé de répartition Abonnements demi-prix</t>
  </si>
  <si>
    <t>AG dans champ d'application ADT</t>
  </si>
  <si>
    <t>Carte complémentaire</t>
  </si>
  <si>
    <t xml:space="preserve"> touristique FVP</t>
  </si>
  <si>
    <t>PRISMA Nr 11</t>
  </si>
  <si>
    <t>PRISMA Nr 22</t>
  </si>
  <si>
    <t>PRISMA Nr 77</t>
  </si>
  <si>
    <t>PRISMA Nr 81</t>
  </si>
  <si>
    <t>PRISMA n° 11</t>
  </si>
  <si>
    <t xml:space="preserve">PRISMA n° 22   </t>
  </si>
  <si>
    <t>PRISMA n° 77</t>
  </si>
  <si>
    <t>PRISMA n° 81</t>
  </si>
  <si>
    <t>Transportunternehmen   Entreprise de transport</t>
  </si>
  <si>
    <t xml:space="preserve"> Koeffizient   Coefficient</t>
  </si>
  <si>
    <t>%</t>
  </si>
  <si>
    <t xml:space="preserve"> Koeffizient  Coefficient</t>
  </si>
  <si>
    <t xml:space="preserve"> (SBB=100)</t>
  </si>
  <si>
    <t xml:space="preserve"> (ZBAG=100)</t>
  </si>
  <si>
    <t xml:space="preserve"> (JB=100)</t>
  </si>
  <si>
    <t/>
  </si>
  <si>
    <t>WAB/LW</t>
  </si>
  <si>
    <t xml:space="preserve">  +)</t>
  </si>
  <si>
    <t>LFüB</t>
  </si>
  <si>
    <t>LKüS</t>
  </si>
  <si>
    <t>&lt;&lt;&lt;</t>
  </si>
  <si>
    <t>BSB Fähr</t>
  </si>
  <si>
    <t>VLM</t>
  </si>
  <si>
    <t>Ausgleich</t>
  </si>
  <si>
    <r>
      <t>2.</t>
    </r>
    <r>
      <rPr>
        <b/>
        <sz val="10"/>
        <color indexed="9"/>
        <rFont val="Arial"/>
        <family val="2"/>
      </rPr>
      <t xml:space="preserve"> Kl/Cl</t>
    </r>
  </si>
  <si>
    <r>
      <t>1.</t>
    </r>
    <r>
      <rPr>
        <b/>
        <sz val="10"/>
        <color indexed="9"/>
        <rFont val="Arial"/>
        <family val="2"/>
      </rPr>
      <t xml:space="preserve"> Kl/Cl</t>
    </r>
  </si>
  <si>
    <t>Klw - Scl</t>
  </si>
  <si>
    <t>BG/GE</t>
  </si>
  <si>
    <t>SBB</t>
  </si>
  <si>
    <t>AB-ab</t>
  </si>
  <si>
    <t>TPC-al</t>
  </si>
  <si>
    <t>TPC-aomc</t>
  </si>
  <si>
    <t>TPC-asd</t>
  </si>
  <si>
    <t>MBC</t>
  </si>
  <si>
    <t>BDWM-bd</t>
  </si>
  <si>
    <t>BLM</t>
  </si>
  <si>
    <t>BLS-bn</t>
  </si>
  <si>
    <t>BOB</t>
  </si>
  <si>
    <t>SOB-bt</t>
  </si>
  <si>
    <t>BLT</t>
  </si>
  <si>
    <t>ASM-bti</t>
  </si>
  <si>
    <t>TPC-bvb</t>
  </si>
  <si>
    <t>MVR-cev</t>
  </si>
  <si>
    <t>CJ</t>
  </si>
  <si>
    <t>TRN-cmn</t>
  </si>
  <si>
    <t>BLS-ebt</t>
  </si>
  <si>
    <t>FB</t>
  </si>
  <si>
    <t>FLP</t>
  </si>
  <si>
    <t>MGB-fo</t>
  </si>
  <si>
    <t>FART</t>
  </si>
  <si>
    <t>FW</t>
  </si>
  <si>
    <t>BLS-gbs</t>
  </si>
  <si>
    <t>TPF</t>
  </si>
  <si>
    <t>LEB</t>
  </si>
  <si>
    <t>ASM-rvo</t>
  </si>
  <si>
    <t>TMR-mc</t>
  </si>
  <si>
    <t>BLS-mlb</t>
  </si>
  <si>
    <t>MOB</t>
  </si>
  <si>
    <t>THURBO</t>
  </si>
  <si>
    <t>NStCM</t>
  </si>
  <si>
    <t>TRAVYS-oc</t>
  </si>
  <si>
    <t>TRAVYS-pbr</t>
  </si>
  <si>
    <t>AB-rhb</t>
  </si>
  <si>
    <t>RhB</t>
  </si>
  <si>
    <t>TRN-rvt</t>
  </si>
  <si>
    <t>RA</t>
  </si>
  <si>
    <t>BLS-sez</t>
  </si>
  <si>
    <t>SZU</t>
  </si>
  <si>
    <t>ASM-snb</t>
  </si>
  <si>
    <t>SOB-sob</t>
  </si>
  <si>
    <t>ZB</t>
  </si>
  <si>
    <t>RBS</t>
  </si>
  <si>
    <t>AB-tb</t>
  </si>
  <si>
    <t>BLS-vhb</t>
  </si>
  <si>
    <t>MGB-bvz</t>
  </si>
  <si>
    <t>WB</t>
  </si>
  <si>
    <t>WSB</t>
  </si>
  <si>
    <t>TRAVYS-ysc</t>
  </si>
  <si>
    <t>BRSB</t>
  </si>
  <si>
    <t>SVB</t>
  </si>
  <si>
    <t>DMB</t>
  </si>
  <si>
    <t>GB</t>
  </si>
  <si>
    <t>ASM-ltb</t>
  </si>
  <si>
    <t>MVR-mtgn</t>
  </si>
  <si>
    <t>RB</t>
  </si>
  <si>
    <t>AB-rhw</t>
  </si>
  <si>
    <t>SMC</t>
  </si>
  <si>
    <t>SMtS</t>
  </si>
  <si>
    <t>STI</t>
  </si>
  <si>
    <t>TL</t>
  </si>
  <si>
    <t>TSB</t>
  </si>
  <si>
    <t>MVR-vcp</t>
  </si>
  <si>
    <t>TRN/Autovr</t>
  </si>
  <si>
    <t>WAB</t>
  </si>
  <si>
    <t>ZBB</t>
  </si>
  <si>
    <t>DBZ</t>
  </si>
  <si>
    <t>PBZ</t>
  </si>
  <si>
    <t>AeS</t>
  </si>
  <si>
    <t>SGG</t>
  </si>
  <si>
    <t>SGH</t>
  </si>
  <si>
    <t>BSG</t>
  </si>
  <si>
    <t>BLS-brs</t>
  </si>
  <si>
    <t>CGN</t>
  </si>
  <si>
    <t>SGV</t>
  </si>
  <si>
    <t>SGZ</t>
  </si>
  <si>
    <t>LNM</t>
  </si>
  <si>
    <t>BPG</t>
  </si>
  <si>
    <t>BLS-ths</t>
  </si>
  <si>
    <t>URh</t>
  </si>
  <si>
    <t>ZSG</t>
  </si>
  <si>
    <t>SBS</t>
  </si>
  <si>
    <t>FHM</t>
  </si>
  <si>
    <t>SMGN</t>
  </si>
  <si>
    <t>LAF</t>
  </si>
  <si>
    <t>ARBAG</t>
  </si>
  <si>
    <t>LRU</t>
  </si>
  <si>
    <t>CBV</t>
  </si>
  <si>
    <t>LUFAG</t>
  </si>
  <si>
    <t>TRI</t>
  </si>
  <si>
    <t>LRF</t>
  </si>
  <si>
    <t>LDN</t>
  </si>
  <si>
    <t>LDW</t>
  </si>
  <si>
    <t>LSMS-lsms</t>
  </si>
  <si>
    <t>BAB</t>
  </si>
  <si>
    <t>FE</t>
  </si>
  <si>
    <t>LSH</t>
  </si>
  <si>
    <t>LSG</t>
  </si>
  <si>
    <t>LTUO</t>
  </si>
  <si>
    <t>BMH</t>
  </si>
  <si>
    <t>LKE</t>
  </si>
  <si>
    <t>LMS</t>
  </si>
  <si>
    <t>LRE</t>
  </si>
  <si>
    <t>MBC-cg</t>
  </si>
  <si>
    <t>SRI</t>
  </si>
  <si>
    <t>DB/SH</t>
  </si>
  <si>
    <t>SBG</t>
  </si>
  <si>
    <t>BSB Quer</t>
  </si>
  <si>
    <t>FS Domo</t>
  </si>
  <si>
    <t>FS Luino</t>
  </si>
  <si>
    <t>SSIF</t>
  </si>
  <si>
    <t>ZVV</t>
  </si>
  <si>
    <t>BLS/SBB</t>
  </si>
  <si>
    <t>MGB/PAG</t>
  </si>
  <si>
    <t>POSTBUS A</t>
  </si>
  <si>
    <t>TUB</t>
  </si>
  <si>
    <t>BUM</t>
  </si>
  <si>
    <t>BS</t>
  </si>
  <si>
    <t>SVB/kmb</t>
  </si>
  <si>
    <t>TPC/Autova</t>
  </si>
  <si>
    <t>TUD</t>
  </si>
  <si>
    <t>VSK-bkk</t>
  </si>
  <si>
    <t>CB</t>
  </si>
  <si>
    <t>AVJ</t>
  </si>
  <si>
    <t>AMSA</t>
  </si>
  <si>
    <t>SNL Auto</t>
  </si>
  <si>
    <t>TPN</t>
  </si>
  <si>
    <t>VBD</t>
  </si>
  <si>
    <t>BNP</t>
  </si>
  <si>
    <t>MGB/asng</t>
  </si>
  <si>
    <t>AB Auto</t>
  </si>
  <si>
    <t>MBC Auto</t>
  </si>
  <si>
    <t>BCS</t>
  </si>
  <si>
    <t>SBC</t>
  </si>
  <si>
    <t>BRER</t>
  </si>
  <si>
    <t>VBG</t>
  </si>
  <si>
    <t>BWS</t>
  </si>
  <si>
    <t>PAG/RA</t>
  </si>
  <si>
    <t>TPF/tf</t>
  </si>
  <si>
    <t>TRN/tc</t>
  </si>
  <si>
    <t>BOGG</t>
  </si>
  <si>
    <t>TRN/Autrvt</t>
  </si>
  <si>
    <t>SBF</t>
  </si>
  <si>
    <t>VBH</t>
  </si>
  <si>
    <t>PAG</t>
  </si>
  <si>
    <t>SZU Auto</t>
  </si>
  <si>
    <t>BLWE</t>
  </si>
  <si>
    <t>AAGL</t>
  </si>
  <si>
    <t>AAGR</t>
  </si>
  <si>
    <t>AFA</t>
  </si>
  <si>
    <t>AAGU</t>
  </si>
  <si>
    <t>FART Auto</t>
  </si>
  <si>
    <t>TPC/Auaomc</t>
  </si>
  <si>
    <t>ARAG</t>
  </si>
  <si>
    <t>VBL</t>
  </si>
  <si>
    <t>BVB</t>
  </si>
  <si>
    <t>SVB Auto</t>
  </si>
  <si>
    <t>AWA</t>
  </si>
  <si>
    <t>CJ Auto</t>
  </si>
  <si>
    <t>TPF Auto</t>
  </si>
  <si>
    <t>TMR Auto</t>
  </si>
  <si>
    <t>VBSH</t>
  </si>
  <si>
    <t>VZO</t>
  </si>
  <si>
    <t>ZVB</t>
  </si>
  <si>
    <t>BBA</t>
  </si>
  <si>
    <t>AAGS</t>
  </si>
  <si>
    <t>AOT</t>
  </si>
  <si>
    <t>RVSH</t>
  </si>
  <si>
    <t>VBZ</t>
  </si>
  <si>
    <t>RBS Auto</t>
  </si>
  <si>
    <t>MGB/Autofo</t>
  </si>
  <si>
    <t>TPC/Autbvb</t>
  </si>
  <si>
    <t>TSD-asdt</t>
  </si>
  <si>
    <t>LLB</t>
  </si>
  <si>
    <t>AS</t>
  </si>
  <si>
    <t>ARL</t>
  </si>
  <si>
    <t>ABl</t>
  </si>
  <si>
    <t>RhB Auto</t>
  </si>
  <si>
    <t>TRAVYS/ays</t>
  </si>
  <si>
    <t>ASM Auto</t>
  </si>
  <si>
    <t>BLAG</t>
  </si>
  <si>
    <t>RBL</t>
  </si>
  <si>
    <t>VMCV</t>
  </si>
  <si>
    <t>BLT Auto</t>
  </si>
  <si>
    <t>TPG</t>
  </si>
  <si>
    <t>SBW</t>
  </si>
  <si>
    <t>BSU</t>
  </si>
  <si>
    <t>VBSG</t>
  </si>
  <si>
    <t>RVBW</t>
  </si>
  <si>
    <t>ASGS</t>
  </si>
  <si>
    <t>VB</t>
  </si>
  <si>
    <t>BGU</t>
  </si>
  <si>
    <t>TRAVYS/tpy</t>
  </si>
  <si>
    <t>REGO</t>
  </si>
  <si>
    <t>BDWM/Autwm</t>
  </si>
  <si>
    <t>TPL</t>
  </si>
  <si>
    <t>GA-Anwendungsbereich  *  Champ d'Application AG</t>
  </si>
  <si>
    <t>I.III    Verteilschlüssel / Clé de répartition</t>
  </si>
  <si>
    <r>
      <t xml:space="preserve">"Tageskarten zu Halbtaxabonnementen" </t>
    </r>
    <r>
      <rPr>
        <b/>
        <sz val="8"/>
        <rFont val="Arial"/>
        <family val="2"/>
      </rPr>
      <t xml:space="preserve"> </t>
    </r>
  </si>
  <si>
    <t>PRISMA Nr 09</t>
  </si>
  <si>
    <t>PRISMA Nr 68</t>
  </si>
  <si>
    <t>PRISMA Nr 70</t>
  </si>
  <si>
    <t>"Cartes journalières pour</t>
  </si>
  <si>
    <t>PRISMA n° 09</t>
  </si>
  <si>
    <t>PRISMA n° 68</t>
  </si>
  <si>
    <t>PRISMA n° 70</t>
  </si>
  <si>
    <t xml:space="preserve">  abonnement demi-prix"</t>
  </si>
  <si>
    <t>Transportunternehmen  Entreprise de transport</t>
  </si>
  <si>
    <t>MVR-las</t>
  </si>
  <si>
    <t>MS</t>
  </si>
  <si>
    <t>GGB</t>
  </si>
  <si>
    <t>PB</t>
  </si>
  <si>
    <t>LSS</t>
  </si>
  <si>
    <t>SNL</t>
  </si>
  <si>
    <t>EB</t>
  </si>
  <si>
    <t>BBE</t>
  </si>
  <si>
    <t>LWE</t>
  </si>
  <si>
    <t>LLG</t>
  </si>
  <si>
    <t>LSC</t>
  </si>
  <si>
    <t>HKDS</t>
  </si>
  <si>
    <t>LJK</t>
  </si>
  <si>
    <t>LESt</t>
  </si>
  <si>
    <t>FMB</t>
  </si>
  <si>
    <t>LLAT</t>
  </si>
  <si>
    <t>TRN-tn</t>
  </si>
  <si>
    <t>SBB Bus</t>
  </si>
  <si>
    <t>SAD Auto</t>
  </si>
  <si>
    <t>ABF</t>
  </si>
  <si>
    <t>MVR/HR</t>
  </si>
  <si>
    <t>SMF-lsm</t>
  </si>
  <si>
    <t>JB</t>
  </si>
  <si>
    <t>VöV</t>
  </si>
  <si>
    <t>BRB</t>
  </si>
  <si>
    <t>TBBU</t>
  </si>
  <si>
    <t>BET</t>
  </si>
  <si>
    <t>HB</t>
  </si>
  <si>
    <t>MG</t>
  </si>
  <si>
    <t>NB</t>
  </si>
  <si>
    <t>BOB-spb</t>
  </si>
  <si>
    <t>LSMS-sbm</t>
  </si>
  <si>
    <t>SthB</t>
  </si>
  <si>
    <t>DIH</t>
  </si>
  <si>
    <t>BGF</t>
  </si>
  <si>
    <t>LWM</t>
  </si>
  <si>
    <t>TCP</t>
  </si>
  <si>
    <t>LGH</t>
  </si>
  <si>
    <t>PSFS</t>
  </si>
  <si>
    <t>BDGAG</t>
  </si>
  <si>
    <t>LKS</t>
  </si>
  <si>
    <t>LSF</t>
  </si>
  <si>
    <t>BCD</t>
  </si>
  <si>
    <t>SHAG</t>
  </si>
  <si>
    <t>LGJ</t>
  </si>
  <si>
    <t>LKR</t>
  </si>
  <si>
    <t>AGS</t>
  </si>
  <si>
    <t>LHB</t>
  </si>
  <si>
    <t>BBWAG</t>
  </si>
  <si>
    <t>TTM-tmpf</t>
  </si>
  <si>
    <t>G3AG</t>
  </si>
  <si>
    <t>MBF</t>
  </si>
  <si>
    <t>FE/FE</t>
  </si>
  <si>
    <t>LSMS/MS</t>
  </si>
  <si>
    <t>LMM</t>
  </si>
  <si>
    <t>LBB</t>
  </si>
  <si>
    <t>LRR</t>
  </si>
  <si>
    <t>BEAG</t>
  </si>
  <si>
    <t>CIT</t>
  </si>
  <si>
    <t>PIZAG</t>
  </si>
  <si>
    <t>PBF-stp</t>
  </si>
  <si>
    <t>RMA-tapm</t>
  </si>
  <si>
    <t>ZBAG</t>
  </si>
  <si>
    <t>LABB</t>
  </si>
  <si>
    <t>GGM</t>
  </si>
  <si>
    <t>BHAG</t>
  </si>
  <si>
    <t>GKO</t>
  </si>
  <si>
    <t>TVSZ</t>
  </si>
  <si>
    <t>TNW</t>
  </si>
  <si>
    <t>TVOENG</t>
  </si>
  <si>
    <t>CTIFR</t>
  </si>
  <si>
    <t>AVG</t>
  </si>
  <si>
    <t>TIA</t>
  </si>
  <si>
    <t>TL-lo</t>
  </si>
  <si>
    <t>BOS/rtb</t>
  </si>
  <si>
    <t>SWAG</t>
  </si>
  <si>
    <t>LORB</t>
  </si>
  <si>
    <t>BSAG</t>
  </si>
  <si>
    <t>BOS/wimo</t>
  </si>
  <si>
    <t>StSS</t>
  </si>
  <si>
    <t>TDCA</t>
  </si>
  <si>
    <t>ITRT</t>
  </si>
  <si>
    <t>BLAG Berg</t>
  </si>
  <si>
    <t>PAG Berg</t>
  </si>
  <si>
    <t>SRR</t>
  </si>
  <si>
    <t>TVLUOWNW</t>
  </si>
  <si>
    <t>VB-be</t>
  </si>
  <si>
    <t>VB-bm</t>
  </si>
  <si>
    <t>NHB-bbb</t>
  </si>
  <si>
    <t>NHB-nhb</t>
  </si>
  <si>
    <t>LGP</t>
  </si>
  <si>
    <t>PAGT</t>
  </si>
  <si>
    <t>OBSM</t>
  </si>
  <si>
    <t>BU</t>
  </si>
  <si>
    <t>TM</t>
  </si>
  <si>
    <t>SBB GmbH</t>
  </si>
  <si>
    <t>TVZG2</t>
  </si>
  <si>
    <t>TVAG3</t>
  </si>
  <si>
    <t>CTNE3</t>
  </si>
  <si>
    <t>CTGE3</t>
  </si>
  <si>
    <t>CTV3</t>
  </si>
  <si>
    <t>TVOst1</t>
  </si>
  <si>
    <t>ZVV-Ost2</t>
  </si>
  <si>
    <t>ZVV-AG2</t>
  </si>
  <si>
    <t>ZVV-SZ/Z2</t>
  </si>
  <si>
    <t>ZVV-SH2</t>
  </si>
  <si>
    <t>TV Libero3</t>
  </si>
  <si>
    <t>TV SH 1</t>
  </si>
  <si>
    <t>STP im HTA-Anwendungsbereich</t>
  </si>
  <si>
    <t>STP dans champ d'application ADT</t>
  </si>
  <si>
    <t>Disclaimer</t>
  </si>
  <si>
    <t>Ihr Ansprechpartner</t>
  </si>
  <si>
    <t>--</t>
  </si>
  <si>
    <t xml:space="preserve">Zweck und Inhalt der Prognose </t>
  </si>
  <si>
    <t>Aufbau der Excel-Datei</t>
  </si>
  <si>
    <r>
      <t xml:space="preserve">Transport-unternehmen
</t>
    </r>
    <r>
      <rPr>
        <i/>
        <sz val="9"/>
        <color theme="1"/>
        <rFont val="Arial"/>
        <family val="2"/>
      </rPr>
      <t>Entreprise de transport</t>
    </r>
  </si>
  <si>
    <t>Code</t>
  </si>
  <si>
    <t>Kurzbezeichnung</t>
  </si>
  <si>
    <t>Bezeichnung</t>
  </si>
  <si>
    <t>Schweizerische Bundesbahnen SBB</t>
  </si>
  <si>
    <t>SBB RV</t>
  </si>
  <si>
    <t>Schweizerische Bundesbahnen SBB Regionalverkehr</t>
  </si>
  <si>
    <t>SBB IP-2</t>
  </si>
  <si>
    <t>Differenzen Incoming zulasten SBB</t>
  </si>
  <si>
    <t>Appenzeller Bahnen (ab)</t>
  </si>
  <si>
    <t>Transports Publics du Chablais (al)</t>
  </si>
  <si>
    <t>Transports Publics du Chablais (aomc)</t>
  </si>
  <si>
    <t>Transports Publics du Chablais (asd)</t>
  </si>
  <si>
    <t>Transports de la région Morges-Bière-Cossonay</t>
  </si>
  <si>
    <t>BDWM Transport (bd)</t>
  </si>
  <si>
    <t>Lauterbrunnen-Mürren</t>
  </si>
  <si>
    <t>Berner Oberland-Bahnen</t>
  </si>
  <si>
    <t>BLS-bls</t>
  </si>
  <si>
    <t>BLS AG (bls)</t>
  </si>
  <si>
    <t>BLS AG (bn)</t>
  </si>
  <si>
    <t>Schweizerische Südostbahn (bt)</t>
  </si>
  <si>
    <t>Baselland Transport</t>
  </si>
  <si>
    <t>Aare Seeland mobil (bti)</t>
  </si>
  <si>
    <t>Transports Publics du Chablais (bvb)</t>
  </si>
  <si>
    <t>Montreux-Vevey-Riviera (cev)</t>
  </si>
  <si>
    <t>Montreux-Oberland Bernois</t>
  </si>
  <si>
    <t>Chemins de fer du Jura</t>
  </si>
  <si>
    <t>Transports Publics Neuchâtelois SA (cmn)</t>
  </si>
  <si>
    <t>Transports Publics Neuchâtelois SA (rvt)</t>
  </si>
  <si>
    <t>BLS AG (ebt)</t>
  </si>
  <si>
    <t>Forchbahn</t>
  </si>
  <si>
    <t>Zürcher Verkehrsverbund</t>
  </si>
  <si>
    <t>Lugano-Ponte Tresa</t>
  </si>
  <si>
    <t>Matterhorn Gotthard Bahn (fo)</t>
  </si>
  <si>
    <t>Matterhorn Gotthard Bahn (bvz)</t>
  </si>
  <si>
    <t>Ferrovie Autolinee Regionali Ticinesi</t>
  </si>
  <si>
    <t>Frauenfeld-Wil</t>
  </si>
  <si>
    <t>BLS AG (gbs)</t>
  </si>
  <si>
    <t>Transports publics fribourgeois</t>
  </si>
  <si>
    <t>Lausanne-Echallens-Bercher</t>
  </si>
  <si>
    <t>Aare Seeland mobil (rvo)</t>
  </si>
  <si>
    <t>THURBO Abr</t>
  </si>
  <si>
    <t>THURBO Abrechnung</t>
  </si>
  <si>
    <t>THURBO/RS</t>
  </si>
  <si>
    <t>THURBO Romanshorn-Schaffhausen</t>
  </si>
  <si>
    <t>Transports de Martigny et Régions (mc)</t>
  </si>
  <si>
    <t>BLS AG (mlb)</t>
  </si>
  <si>
    <t>TMR-mo</t>
  </si>
  <si>
    <t>Transports de Martigny et Régions (mo)</t>
  </si>
  <si>
    <t>Nyon-St-Cergue-Morez</t>
  </si>
  <si>
    <t>Transports Vallée de Joux-Yverdon-Ste-Croix (oc)</t>
  </si>
  <si>
    <t>Transports Vallée de Joux-Yverdon-Ste-Croix (ystec)</t>
  </si>
  <si>
    <t>OeBB</t>
  </si>
  <si>
    <t>Oensingen-Balsthal-Bahn</t>
  </si>
  <si>
    <t>Transports Vallée de Joux-Yverdon-Ste-Croix (pbr)</t>
  </si>
  <si>
    <t>Appenzeller Bahnen (rhb)</t>
  </si>
  <si>
    <t>Rhätische Bahn</t>
  </si>
  <si>
    <t>Regionalps</t>
  </si>
  <si>
    <t>BLS AG (sez)</t>
  </si>
  <si>
    <t>Sihltal-Zürich-Uetliberg-Bahn</t>
  </si>
  <si>
    <t>BLS-smb</t>
  </si>
  <si>
    <t>BLS AG (smb)</t>
  </si>
  <si>
    <t>Aare Seeland mobil (snb)</t>
  </si>
  <si>
    <t>Schweizerische Südostbahn (sob)</t>
  </si>
  <si>
    <t>STB</t>
  </si>
  <si>
    <t>Sensetalbahn</t>
  </si>
  <si>
    <t>STB Auto</t>
  </si>
  <si>
    <t>Automobildienst Sensetalbahn</t>
  </si>
  <si>
    <t>Zentralbahn</t>
  </si>
  <si>
    <t>Regionalverkehr Bern-Solothurn</t>
  </si>
  <si>
    <t>Appenzeller Bahnen (tb)</t>
  </si>
  <si>
    <t>BLS AG (vhb)</t>
  </si>
  <si>
    <t>Waldenburgerbahn</t>
  </si>
  <si>
    <t>Wynental-und Suhrental-Bahn</t>
  </si>
  <si>
    <t>Verkehrsbetriebe Biel</t>
  </si>
  <si>
    <t>Verkehrsbetriebe der Stadt Biel</t>
  </si>
  <si>
    <t>Verkerhsbetriebe Biel</t>
  </si>
  <si>
    <t>Brienz Rothorn Bahn AG</t>
  </si>
  <si>
    <t>Braunwald-Standseilbahn</t>
  </si>
  <si>
    <t>Städtische Verkehrsbetriebe Bern</t>
  </si>
  <si>
    <t>BB</t>
  </si>
  <si>
    <t>Bürgenstockbahn</t>
  </si>
  <si>
    <t>Vierwaldstättersee</t>
  </si>
  <si>
    <t>DKB-dpb</t>
  </si>
  <si>
    <t>Davos Klosters Bergbahnen (dpb)</t>
  </si>
  <si>
    <t>DKB-bbbj</t>
  </si>
  <si>
    <t>Davos Klosters Bergbahnen (bbbj)</t>
  </si>
  <si>
    <t>Standseilbahn Schwyz-Stoos AG</t>
  </si>
  <si>
    <t>Toggenburg Bergbahnen Unterwasser</t>
  </si>
  <si>
    <t>Engelberg-Trübsee-Titlis</t>
  </si>
  <si>
    <t>Cassarate-Monte Brè</t>
  </si>
  <si>
    <t>FPR</t>
  </si>
  <si>
    <t>Piotta-Ritom</t>
  </si>
  <si>
    <t>AMP</t>
  </si>
  <si>
    <t>Aufzug Matte-Plattform (Bern)</t>
  </si>
  <si>
    <t>Drahtseilbahn Marzili-Bundesterrasse (Bern)</t>
  </si>
  <si>
    <t>Gornergratbahn</t>
  </si>
  <si>
    <t>Gurtenbahn</t>
  </si>
  <si>
    <t>Harderbahn</t>
  </si>
  <si>
    <t>Jungfraubahn</t>
  </si>
  <si>
    <t>Montreux-Vevey-Riviera (las)</t>
  </si>
  <si>
    <t>Transport publics de la Région Lausannoise (lo)</t>
  </si>
  <si>
    <t>Transport publics de la Région Lausannoise</t>
  </si>
  <si>
    <t>Aare Seeland mobil (ltb)</t>
  </si>
  <si>
    <t>Ferrovia Monte Generoso</t>
  </si>
  <si>
    <t>Montreux-Vevey-Riviera</t>
  </si>
  <si>
    <t>Montreux-Vevey-Riviera (mtgn)</t>
  </si>
  <si>
    <t>KWO-mib</t>
  </si>
  <si>
    <t>Meiringen-Innertkirchen-Bahn</t>
  </si>
  <si>
    <t>Lugano-Monte San Salvatore</t>
  </si>
  <si>
    <t>Niesenbahn</t>
  </si>
  <si>
    <t>Pilatusbahnen</t>
  </si>
  <si>
    <t>Rigi-Bahnen</t>
  </si>
  <si>
    <t>Bus Ostschweiz (Rheintal)</t>
  </si>
  <si>
    <t>Appenzeller Bahnen (rhw)</t>
  </si>
  <si>
    <t>Schilthornbahn (sbm)</t>
  </si>
  <si>
    <t>Stechelberg-Mürren-Schilthorn (lsms)</t>
  </si>
  <si>
    <t>Sierre-Montana-Crans</t>
  </si>
  <si>
    <t>Funiculaire Saint-Imier-Mont-Soleil SA</t>
  </si>
  <si>
    <t>Stanserhornbahn</t>
  </si>
  <si>
    <t>Verkehrsbetriebe STI AG</t>
  </si>
  <si>
    <t>Niederhornbahn AG</t>
  </si>
  <si>
    <t>Wengernalpbahn Lauterbrunnen-Wengen</t>
  </si>
  <si>
    <t>Transports Publics Neuchâtelois SA (tn)</t>
  </si>
  <si>
    <t>Treib-Seelisberg-Bahn</t>
  </si>
  <si>
    <t>Montreux-Vevey-Riviera (vcp)</t>
  </si>
  <si>
    <t>Service d'automobiles TRN(vr)</t>
  </si>
  <si>
    <t>Wengernalpbahn</t>
  </si>
  <si>
    <t>Zugerbergbahn</t>
  </si>
  <si>
    <t>Zugerland Verkehrsbetriebe</t>
  </si>
  <si>
    <t>Interlaken-Heimwehfluh</t>
  </si>
  <si>
    <t>DFB</t>
  </si>
  <si>
    <t>Dampfbahn Furka-Bergstrecke</t>
  </si>
  <si>
    <t>FLMS</t>
  </si>
  <si>
    <t>Locarno-Madonna del Sasso</t>
  </si>
  <si>
    <t>Schiffsbetrieb Aegerisee</t>
  </si>
  <si>
    <t>Greifensee</t>
  </si>
  <si>
    <t>Hallwilersee</t>
  </si>
  <si>
    <t>Bielersee</t>
  </si>
  <si>
    <t>BLS AG (brs)</t>
  </si>
  <si>
    <t>CGN SA</t>
  </si>
  <si>
    <t>Zugersee</t>
  </si>
  <si>
    <t>NLM</t>
  </si>
  <si>
    <t>Lago Maggiore</t>
  </si>
  <si>
    <t>Lago di Lugano</t>
  </si>
  <si>
    <t>Lacs de Neuchâtel et Morat</t>
  </si>
  <si>
    <t>Schiffahrtsbetrieb Rorschach</t>
  </si>
  <si>
    <t>Schweizerische Bodensee-Schiffahrtsgesellschaft</t>
  </si>
  <si>
    <t>Basler Personenschifffahrts-Gesellschaft</t>
  </si>
  <si>
    <t>BLS AG (ths)</t>
  </si>
  <si>
    <t>Untersee und Rhein</t>
  </si>
  <si>
    <t>Zürichsee</t>
  </si>
  <si>
    <t>Fähre Horgen-Meilen</t>
  </si>
  <si>
    <t>SW</t>
  </si>
  <si>
    <t>Schiffsbetrieb Walensee</t>
  </si>
  <si>
    <t>NLB</t>
  </si>
  <si>
    <t>Navigation Lac des Brenets</t>
  </si>
  <si>
    <t>Société des Mouettes Genevoises Navigation</t>
  </si>
  <si>
    <t>Grindelwald-First</t>
  </si>
  <si>
    <t>Seilbahn Weissenstein AG</t>
  </si>
  <si>
    <t>Engelberg-Brunni</t>
  </si>
  <si>
    <t>Adliswil-Felsenegg</t>
  </si>
  <si>
    <t>Bergbahnen Beckenried-Emmetten</t>
  </si>
  <si>
    <t>DKB-lkp</t>
  </si>
  <si>
    <t>Davos Klosters Bergbahnen (lkp)</t>
  </si>
  <si>
    <t>Aletsch Riederalp Bahnen AG</t>
  </si>
  <si>
    <t>BDGAG-lge</t>
  </si>
  <si>
    <t>Bergbahnen Destination Gstaad AG (lge)</t>
  </si>
  <si>
    <t>Raron-Unterbäch</t>
  </si>
  <si>
    <t>Chalais-Briey-Vercorin</t>
  </si>
  <si>
    <t>Schwägalp-Säntis</t>
  </si>
  <si>
    <t>Luftseilbahn Unterterzen-Flumserberg AG</t>
  </si>
  <si>
    <t>Wasserauen-Ebenalp</t>
  </si>
  <si>
    <t>Wengen-Männlichen</t>
  </si>
  <si>
    <t>Télé Champéry - Crosets Portes du Soleil SA</t>
  </si>
  <si>
    <t>BEST-lbd</t>
  </si>
  <si>
    <t>Bergbahnen Engadin St. Moritz, Bernina-Diavolezza (lbd)</t>
  </si>
  <si>
    <t>ABB</t>
  </si>
  <si>
    <t>Arosa Bergbahnen</t>
  </si>
  <si>
    <t>Luftseilbahn Grächen-Hannigalp</t>
  </si>
  <si>
    <t>LSF-ssaf</t>
  </si>
  <si>
    <t>Sesselbahn Saas Almagell-Furggstalden</t>
  </si>
  <si>
    <t>Sportbahnen Melchsee-Frutt (lsm)</t>
  </si>
  <si>
    <t>Scuol-Ftan-Sent</t>
  </si>
  <si>
    <t>SBP</t>
  </si>
  <si>
    <t>Sportbahnen Pischa</t>
  </si>
  <si>
    <t>Bergbahnen Destination Gstaad AG</t>
  </si>
  <si>
    <t>Luftseilbahn Obergschwend-Rigi-Burggeist AG</t>
  </si>
  <si>
    <t>Riddes-Isérables</t>
  </si>
  <si>
    <t>Kandersteg-Stock</t>
  </si>
  <si>
    <t>Leukerbad-Gemmipass</t>
  </si>
  <si>
    <t>TCLB</t>
  </si>
  <si>
    <t>Château-d'Oex-La Braye</t>
  </si>
  <si>
    <t>Rhäzüns-Feldis/Veulden</t>
  </si>
  <si>
    <t>TLML</t>
  </si>
  <si>
    <t>Télé-Leysin-Col des Mosses - La Lécherette SA</t>
  </si>
  <si>
    <t>Saastal Bergbahnen AG</t>
  </si>
  <si>
    <t>Seilbahn Rickenbach-Rotenfluh/Rotenfluebahn Mythenregion</t>
  </si>
  <si>
    <t>Chur-Dreibündenstein</t>
  </si>
  <si>
    <t>LRW</t>
  </si>
  <si>
    <t>Reigoldswil-Wasserfallen</t>
  </si>
  <si>
    <t>Sattel-Hochstuckli AG</t>
  </si>
  <si>
    <t>TRV</t>
  </si>
  <si>
    <t>Rougemont-La Videmanette</t>
  </si>
  <si>
    <t>LLS</t>
  </si>
  <si>
    <t>Luftseilbahnen Lungern-Schönbüel</t>
  </si>
  <si>
    <t>Gampel-Jeizinen</t>
  </si>
  <si>
    <t>CMA</t>
  </si>
  <si>
    <t>Remontées Mécaniques Crans-Montana-Aminona</t>
  </si>
  <si>
    <t>ASS</t>
  </si>
  <si>
    <t>Andermatt-Sedrun Sport AG</t>
  </si>
  <si>
    <t>Andermatt Gotthard Sportbahnen</t>
  </si>
  <si>
    <t>Kräbel-Rigi Scheidegg</t>
  </si>
  <si>
    <t>Surlej-Silvaplana-Corvatsch</t>
  </si>
  <si>
    <t>Dallenwil-Niederrickenbach</t>
  </si>
  <si>
    <t>Lenzerheide Bergbahnen</t>
  </si>
  <si>
    <t>Hoher Kasten Drehrestaurant und Seilbahn AG</t>
  </si>
  <si>
    <t>Dallenwil-Wirzweli</t>
  </si>
  <si>
    <t>Jakobsbad-Kronberg</t>
  </si>
  <si>
    <t>Bergbahnen Wildhaus AG</t>
  </si>
  <si>
    <t>FLC</t>
  </si>
  <si>
    <t>Funiculaire St-Luc-Chandolin</t>
  </si>
  <si>
    <t>Centre Touristique Moléson</t>
  </si>
  <si>
    <t>BDGAG-she</t>
  </si>
  <si>
    <t>Bergbahnen Destination Gstaad AG (she)</t>
  </si>
  <si>
    <t>Gstaad 3000 AG</t>
  </si>
  <si>
    <t>Bettmeralp Bahnen</t>
  </si>
  <si>
    <t>Fürgangen-Bellwald</t>
  </si>
  <si>
    <t>Erlenbach-Stockhorn</t>
  </si>
  <si>
    <t>Maschgenkammbahnen Flumserberg</t>
  </si>
  <si>
    <t>Fiesch-Eggishorn</t>
  </si>
  <si>
    <t>Luftseilbahn Mürren-Schilthorn</t>
  </si>
  <si>
    <t>Luftseilbahn Schattdorf-Haldi</t>
  </si>
  <si>
    <t>Grindelwald-Pfingstegg</t>
  </si>
  <si>
    <t>Marbach-Marbachegg</t>
  </si>
  <si>
    <t>Blatten-Belalp</t>
  </si>
  <si>
    <t>BFL</t>
  </si>
  <si>
    <t>Weisse Arena Bergbahnen AG</t>
  </si>
  <si>
    <t>Rosswald Bahnen AG</t>
  </si>
  <si>
    <t>Téléphérique Dorénaz-Champex d'Alesse/Commune de Dorénaz</t>
  </si>
  <si>
    <t>FART-klic</t>
  </si>
  <si>
    <t>Intragna-Pila Costa</t>
  </si>
  <si>
    <t>FART-klvr</t>
  </si>
  <si>
    <t>Verdasio-Rasa</t>
  </si>
  <si>
    <t>Stalden-Gspon</t>
  </si>
  <si>
    <t>Küssnacht am Rigi-Seebodenalp</t>
  </si>
  <si>
    <t>Bergbahnen Engstligenalp AG</t>
  </si>
  <si>
    <t>Bergbahnen Sörenberg AG</t>
  </si>
  <si>
    <t>LB-blb</t>
  </si>
  <si>
    <t>Genossenschaft Lenk Bergbahnen</t>
  </si>
  <si>
    <t>Cardada Impianti Turistici</t>
  </si>
  <si>
    <t>Pizolbahnen AG</t>
  </si>
  <si>
    <t>Prodkammbahnen Flumserberg AG</t>
  </si>
  <si>
    <t>GSJ</t>
  </si>
  <si>
    <t>Genossenschaft Seilbahn Jungen</t>
  </si>
  <si>
    <t>Turtmann-Unterems-Oberems</t>
  </si>
  <si>
    <t>LSWP</t>
  </si>
  <si>
    <t>Wangs-Pizol</t>
  </si>
  <si>
    <t>BGR</t>
  </si>
  <si>
    <t>Glaris-Rinerhorn</t>
  </si>
  <si>
    <t>Remontées Méc. du Wildhorn Anzére</t>
  </si>
  <si>
    <t>Torrent-Bahnen Leukerbad-Albinen AG</t>
  </si>
  <si>
    <t>LB</t>
  </si>
  <si>
    <t>Lenk Bergbahnen</t>
  </si>
  <si>
    <t>Zermatt Bergbahnen AG</t>
  </si>
  <si>
    <t>BHY-lws</t>
  </si>
  <si>
    <t>Bergbahnen Hoch-Ybrig AG</t>
  </si>
  <si>
    <t>BDGAG-rls</t>
  </si>
  <si>
    <t>Bergbahnen Destination Gstaad AG (rls)</t>
  </si>
  <si>
    <t>Lauchernalp Bergbahnen AG</t>
  </si>
  <si>
    <t>Bergbahnen Meiringen-Hasliberg</t>
  </si>
  <si>
    <t>TZS</t>
  </si>
  <si>
    <t>Téléphérique Zinal-Sorebois</t>
  </si>
  <si>
    <t>KMB-bkm</t>
  </si>
  <si>
    <t>Klosters-Madrisa Bergbahn</t>
  </si>
  <si>
    <t>Luftseilbahn Kalpetran-Embd</t>
  </si>
  <si>
    <t>TV</t>
  </si>
  <si>
    <t>Téléverbier</t>
  </si>
  <si>
    <t>Grindelwald Grund-Männlichen</t>
  </si>
  <si>
    <t>TVCM</t>
  </si>
  <si>
    <t>Télécabine Vercorin-Crêt-du-Midi</t>
  </si>
  <si>
    <t>Bergbahnen Hohsaas AG</t>
  </si>
  <si>
    <t>VBSA</t>
  </si>
  <si>
    <t>Valbianca SA Airolo</t>
  </si>
  <si>
    <t>SAS</t>
  </si>
  <si>
    <t>Alt St.Johann-Selamatt</t>
  </si>
  <si>
    <t>Morschach-Stoos</t>
  </si>
  <si>
    <t>LSMF</t>
  </si>
  <si>
    <t>Sils Maria-Prasüra</t>
  </si>
  <si>
    <t>Gondelbahn Kandersteg-Oeschinensee</t>
  </si>
  <si>
    <t>BBD</t>
  </si>
  <si>
    <t>Bergbahnen Disentis</t>
  </si>
  <si>
    <t>Télémorgins SA</t>
  </si>
  <si>
    <t>Raron-Eischoll</t>
  </si>
  <si>
    <t>PSR</t>
  </si>
  <si>
    <t>SBAD</t>
  </si>
  <si>
    <t>Sportbahnen Bergün</t>
  </si>
  <si>
    <t>TGB</t>
  </si>
  <si>
    <t>Tèlèphèriques Grimentz-Bendolla</t>
  </si>
  <si>
    <t>SSPS</t>
  </si>
  <si>
    <t>Val Sporz-Piz Scalottas</t>
  </si>
  <si>
    <t>LBDS</t>
  </si>
  <si>
    <t>Lenzerheide Bergbahnen Danis Stätz</t>
  </si>
  <si>
    <t>Pradaschier AG Top</t>
  </si>
  <si>
    <t>Transports de la Région Morges-Bière-Cossonay</t>
  </si>
  <si>
    <t>GOBA-Pool</t>
  </si>
  <si>
    <t>Gotthard Oberalp Arena</t>
  </si>
  <si>
    <t>Seilbahn Ried Illgau</t>
  </si>
  <si>
    <t>Impianti turistici Rivera-Monte Tamaro</t>
  </si>
  <si>
    <t>LTBAG</t>
  </si>
  <si>
    <t>LTN Lungern-Turren-Bahn AG</t>
  </si>
  <si>
    <t>DB/Konsta</t>
  </si>
  <si>
    <t>DB Kreis Konstanz</t>
  </si>
  <si>
    <t>SBB GmbH (Grenzverkehr)</t>
  </si>
  <si>
    <t>DB/VB</t>
  </si>
  <si>
    <t>Verbindungsbahn Basel</t>
  </si>
  <si>
    <t>Deutsche Bahnhöfe im Kt. Schaffhausen</t>
  </si>
  <si>
    <t>Südbadenbus GmbH</t>
  </si>
  <si>
    <t>DB/Whut</t>
  </si>
  <si>
    <t>Waldshut</t>
  </si>
  <si>
    <t>SBB/Bsee</t>
  </si>
  <si>
    <t>Bodensee Längs/Ausflug SBB</t>
  </si>
  <si>
    <t>SBB Quer</t>
  </si>
  <si>
    <t>Bodensee Quer SBB Rorschach-Lindau/Friedrichshaf</t>
  </si>
  <si>
    <t>SBB Fähr</t>
  </si>
  <si>
    <t>Bodensee Fähr SBB Romanshorn-Friedrichshafen</t>
  </si>
  <si>
    <t>Bodensee-Schiffsbetriebe Romanshorn-Friedrichshafen</t>
  </si>
  <si>
    <t>Bodensee-Schiffsbetriebe - Rorschach-Lindau/Friedrichshafen</t>
  </si>
  <si>
    <t>StW Konsta</t>
  </si>
  <si>
    <t>Stadtwerke Konstanz</t>
  </si>
  <si>
    <t>BSB/VLB</t>
  </si>
  <si>
    <t>Bodensee Schifffahrt/Voralberg Lines Bodensee</t>
  </si>
  <si>
    <t>OeBB SMG-L</t>
  </si>
  <si>
    <t>OeBB St. Margrethen-Lindau Bodensee Anteile Rundfahrt</t>
  </si>
  <si>
    <t>DB/Süd</t>
  </si>
  <si>
    <t>DB REGIO Süddeutschland</t>
  </si>
  <si>
    <t>GTMob</t>
  </si>
  <si>
    <t>GT Moblie</t>
  </si>
  <si>
    <t>SBBW CHF</t>
  </si>
  <si>
    <t>SBB-Werbekostenanteile CHF</t>
  </si>
  <si>
    <t>SBB Handl</t>
  </si>
  <si>
    <t>SBB-Handling-FEE</t>
  </si>
  <si>
    <t>ISBS</t>
  </si>
  <si>
    <t>Info Schweiz. Bahnen Stuttgart</t>
  </si>
  <si>
    <t>Dri 8.0%</t>
  </si>
  <si>
    <t>Auszahlungen an Dritte 1 (8,0 % MWSt)</t>
  </si>
  <si>
    <t>Dri 0.0%</t>
  </si>
  <si>
    <t>Auszahlungen an Dritte 2 (0,0 % MWSt)</t>
  </si>
  <si>
    <t>Dri 2.5%</t>
  </si>
  <si>
    <t>Auszahlungen an Dritte 3 (2,5 % MWSt)</t>
  </si>
  <si>
    <t>Dri 3.8%</t>
  </si>
  <si>
    <t>Auszahlungen an Dritte 4 (3,8 % MWSt)</t>
  </si>
  <si>
    <t>Dri 2.5/0%</t>
  </si>
  <si>
    <t>Auszahlungen an Dritte 5 (2,5 % / 0,0 % MWSt)</t>
  </si>
  <si>
    <t>TRENORD</t>
  </si>
  <si>
    <t>TRENORD S.r.l.</t>
  </si>
  <si>
    <t>Iselle transito-Domodossola</t>
  </si>
  <si>
    <t>Pino transito-Luino</t>
  </si>
  <si>
    <t>Società Subalpina di Imprese Ferroviare (Centovalli)</t>
  </si>
  <si>
    <t>FS Stresa</t>
  </si>
  <si>
    <t>Ausflugsverkehr Stresa</t>
  </si>
  <si>
    <t>SNCF Chx</t>
  </si>
  <si>
    <t>Ausflugsverkehr Chamonix</t>
  </si>
  <si>
    <t>FS Como</t>
  </si>
  <si>
    <t>Ausflugsverkehr Como</t>
  </si>
  <si>
    <t>SNCF STS</t>
  </si>
  <si>
    <t>SNCF Swiss Travel System</t>
  </si>
  <si>
    <t>SNCF Alsac</t>
  </si>
  <si>
    <t>SNCF TER Alsace</t>
  </si>
  <si>
    <t>Tarifverbund Zug (ITV)</t>
  </si>
  <si>
    <t>Rent Bike</t>
  </si>
  <si>
    <t>Rent a Bike AG</t>
  </si>
  <si>
    <t>TKEB alt</t>
  </si>
  <si>
    <t>Tageskarte EUREGIO Bodensee alt</t>
  </si>
  <si>
    <t>OTV-VVV2</t>
  </si>
  <si>
    <t>Verkehrsverbund Vorarlberg (Billette)</t>
  </si>
  <si>
    <t>Tarifverbund Ostwind 1 (Billette)</t>
  </si>
  <si>
    <t>Tarifverbund Aargau (Einzelbillett)</t>
  </si>
  <si>
    <t>Communauté tarifaire neuchâteloise 3 (billets)</t>
  </si>
  <si>
    <t>OTV-VVV</t>
  </si>
  <si>
    <t>Verkehrsverbund Vorarlberg (Abo)</t>
  </si>
  <si>
    <t>OTV-VHB</t>
  </si>
  <si>
    <t>Verkehrsverbund Hegau-Bodensee</t>
  </si>
  <si>
    <t>Communauté tarifaire genevoise 3 (billets)</t>
  </si>
  <si>
    <t>Transports Publics Genevois</t>
  </si>
  <si>
    <t>TNW TTR</t>
  </si>
  <si>
    <t>Tarifverbund Nordwestschweiz und Ticket TriRegio</t>
  </si>
  <si>
    <t>CTNE2</t>
  </si>
  <si>
    <t>Communauté tarifaire neuchâteloise 2 (Abo)</t>
  </si>
  <si>
    <t>TVLUOWNW3</t>
  </si>
  <si>
    <t>Tarifverbund Passepartout 3 (Billette)</t>
  </si>
  <si>
    <t>TVLUOWNW4</t>
  </si>
  <si>
    <t>Tarifverbund Passepartout 4 (Abo)</t>
  </si>
  <si>
    <t>TVAG2</t>
  </si>
  <si>
    <t>Tarifverbund Aargau 2</t>
  </si>
  <si>
    <t>CTV2</t>
  </si>
  <si>
    <t>Communauté tarifaire vaudoise 2</t>
  </si>
  <si>
    <t>TV-BE/SO2</t>
  </si>
  <si>
    <t>Tarifverbund Bern/Solothurn 2 (Abo)</t>
  </si>
  <si>
    <t>CTGE4</t>
  </si>
  <si>
    <t>Communauté tarifaire genevoise (Abo)</t>
  </si>
  <si>
    <t>VNZ</t>
  </si>
  <si>
    <t>Vereinheitl. Nachtzuschlag Metropolitanraum Zürich</t>
  </si>
  <si>
    <t>Z-Pass Sub</t>
  </si>
  <si>
    <t>Z-Pass Subventionen</t>
  </si>
  <si>
    <t>Communauté tarifaire vaudoise 3 (billets)</t>
  </si>
  <si>
    <t>CTV4</t>
  </si>
  <si>
    <t>Communauté tarifaire vaudoise 4 (abos)</t>
  </si>
  <si>
    <t>Tarifverbund Schwyz</t>
  </si>
  <si>
    <t>TVOst2</t>
  </si>
  <si>
    <t>Tarifverbund Ostwind 2 (Abo)</t>
  </si>
  <si>
    <t>ZVV-Ost</t>
  </si>
  <si>
    <t>Z-Pass Ostwind-ZVV (Abo)</t>
  </si>
  <si>
    <t>ZVV-AG</t>
  </si>
  <si>
    <t>Z-Pass A-Welle-ZVV (Abo)</t>
  </si>
  <si>
    <t>ZVV-SZ/ZG</t>
  </si>
  <si>
    <t>Z-Pass Schwyz/Zug-ZVV (Abo)</t>
  </si>
  <si>
    <t>ZVV-SH</t>
  </si>
  <si>
    <t>Z-Pass Flextax-ZVV (Abo)</t>
  </si>
  <si>
    <t>TVAG</t>
  </si>
  <si>
    <t>Tarifverbund Aargau</t>
  </si>
  <si>
    <t>TV-BE/SO</t>
  </si>
  <si>
    <t>Tarifverbund Bern/Solothurn (Billette)</t>
  </si>
  <si>
    <t>Tarifverbund Nordwestschweiz</t>
  </si>
  <si>
    <t>TVSH</t>
  </si>
  <si>
    <t>Tarifverbund Schaffhausen</t>
  </si>
  <si>
    <t>Verkehrsbetriebe Schaffhausen</t>
  </si>
  <si>
    <t>TVZG</t>
  </si>
  <si>
    <t>Tarifverbund Zug</t>
  </si>
  <si>
    <t>Tariffa Integrata Arcobaleno (biglietti)</t>
  </si>
  <si>
    <t>TIA1</t>
  </si>
  <si>
    <t>Tariffa Integrata Arcobaleno (abo)</t>
  </si>
  <si>
    <t>TVBI</t>
  </si>
  <si>
    <t>Tarifverbund Biel/Bienne</t>
  </si>
  <si>
    <t>Z-Pass Ostwind-ZVV (Billette)</t>
  </si>
  <si>
    <t>Z-Pass A-Welle-ZVV (Billette)</t>
  </si>
  <si>
    <t>Z-Pass Schwyz/Zug-ZVV (Billette)</t>
  </si>
  <si>
    <t>Z-Pass Flextax-ZVV (Billette)</t>
  </si>
  <si>
    <t>Tarifverbund Libero 3 (Billette)</t>
  </si>
  <si>
    <t>TVLU2</t>
  </si>
  <si>
    <t>Tarifverbund Luzern 2</t>
  </si>
  <si>
    <t>TVWAH</t>
  </si>
  <si>
    <t>Tarifverbund Waldshut</t>
  </si>
  <si>
    <t>Tarifverbund Passepartout (Billette)</t>
  </si>
  <si>
    <t>TVLUOWNW1</t>
  </si>
  <si>
    <t>Tarifverbund Passepartout (Abo)</t>
  </si>
  <si>
    <t>Tarifverbund Oberengadin</t>
  </si>
  <si>
    <t>Stadtbus Chur</t>
  </si>
  <si>
    <t>TVOst</t>
  </si>
  <si>
    <t>Tarifverbund Ostwind</t>
  </si>
  <si>
    <t>TV Libero4</t>
  </si>
  <si>
    <t>Tarifverbund Libero 4 (Abo)</t>
  </si>
  <si>
    <t>CTFR2</t>
  </si>
  <si>
    <t>Communauté tarifaire fribourgeoise 2</t>
  </si>
  <si>
    <t>CTJU</t>
  </si>
  <si>
    <t>Communauté tarifaire jurassienne</t>
  </si>
  <si>
    <t>FlexTax 1 Tarifverbund Schaffhausen (Billette)</t>
  </si>
  <si>
    <t>OTV-VHB A</t>
  </si>
  <si>
    <t>Verkehrsverbund Hegau-Bodensee (Abo)</t>
  </si>
  <si>
    <t>CTV</t>
  </si>
  <si>
    <t>Communauté tarifaire vaudoise</t>
  </si>
  <si>
    <t>CTNE</t>
  </si>
  <si>
    <t>Communauté tarifaire neuchâteloise</t>
  </si>
  <si>
    <t>Communauté tarifaire fribourgeoise 3</t>
  </si>
  <si>
    <t>TV SH 2</t>
  </si>
  <si>
    <t>FlexTax 2 Tarifverbund Schaffhausen (Abo)</t>
  </si>
  <si>
    <t>TV Libero1</t>
  </si>
  <si>
    <t>Tarifverbund Libero 1 (Billette)</t>
  </si>
  <si>
    <t>CTTI</t>
  </si>
  <si>
    <t>Comunità Tariffale Ticino e Moesano</t>
  </si>
  <si>
    <t>TVBOO</t>
  </si>
  <si>
    <t>Tarifverbund Berner Oberland Ost</t>
  </si>
  <si>
    <t>TV Libero2</t>
  </si>
  <si>
    <t>Tarifverbund Libero 2 (Abo)</t>
  </si>
  <si>
    <t>ZVV1</t>
  </si>
  <si>
    <t>Kostenrechnungen für ZVV-TU's</t>
  </si>
  <si>
    <t>CTTI-Ozon</t>
  </si>
  <si>
    <t>Comunità Tariffale Ticino e Moesano Ozon</t>
  </si>
  <si>
    <t>TVBeO</t>
  </si>
  <si>
    <t>Tarifverbund Berner Oberland</t>
  </si>
  <si>
    <t>STS AG</t>
  </si>
  <si>
    <t>Swiss Travel System AG</t>
  </si>
  <si>
    <t>RAW Messen</t>
  </si>
  <si>
    <t>AUTOSALON</t>
  </si>
  <si>
    <t>Autosalon</t>
  </si>
  <si>
    <t>BEA Bern</t>
  </si>
  <si>
    <t>COMPTOIR</t>
  </si>
  <si>
    <t>OLMA</t>
  </si>
  <si>
    <t>BLS/SBB Thun - Brig/-Interlaken</t>
  </si>
  <si>
    <t>Gem-VI-BR</t>
  </si>
  <si>
    <t>Gemeinschaft Visp-Brig T 650</t>
  </si>
  <si>
    <t>City-N-L</t>
  </si>
  <si>
    <t>CityNightLine</t>
  </si>
  <si>
    <t>S&amp;R Nendaz</t>
  </si>
  <si>
    <t>Snow &amp; Rail Nendaz</t>
  </si>
  <si>
    <t>S&amp;R Scuol</t>
  </si>
  <si>
    <t>Bogn Engadina Scuol (BES) SA</t>
  </si>
  <si>
    <t>S&amp;R Samnau</t>
  </si>
  <si>
    <t>Bergbahnen Samnaun AG</t>
  </si>
  <si>
    <t>S&amp;R Engad</t>
  </si>
  <si>
    <t>Bergbahnen Engadin/St.Moritz</t>
  </si>
  <si>
    <t>TKEB</t>
  </si>
  <si>
    <t>Tageskarte Euregio Bodensee</t>
  </si>
  <si>
    <t>WU</t>
  </si>
  <si>
    <t>Western Union</t>
  </si>
  <si>
    <t>MIMO</t>
  </si>
  <si>
    <t>20 Minuten Mobile</t>
  </si>
  <si>
    <t>ALDI</t>
  </si>
  <si>
    <t>Aldi Prepaid</t>
  </si>
  <si>
    <t>MUMO</t>
  </si>
  <si>
    <t>Mucho Mobile</t>
  </si>
  <si>
    <t>MBMO</t>
  </si>
  <si>
    <t>MGB melectronics - M-Budget-Mobile</t>
  </si>
  <si>
    <t>OrtM</t>
  </si>
  <si>
    <t>Ortel Mobile</t>
  </si>
  <si>
    <t>Erlös LN</t>
  </si>
  <si>
    <t>Erlös Liegenschaften</t>
  </si>
  <si>
    <t>Wahlstrecke LBT</t>
  </si>
  <si>
    <t>PAYSAFE</t>
  </si>
  <si>
    <t>Paysafe</t>
  </si>
  <si>
    <t>Wallie</t>
  </si>
  <si>
    <t>Cablecom M</t>
  </si>
  <si>
    <t>Cablecom Mobile</t>
  </si>
  <si>
    <t>yallo.ch</t>
  </si>
  <si>
    <t>Tele2</t>
  </si>
  <si>
    <t>SBB Phone</t>
  </si>
  <si>
    <t>SBB Phonecard</t>
  </si>
  <si>
    <t>LiberoSpez</t>
  </si>
  <si>
    <t>Libero Spezialleistungen</t>
  </si>
  <si>
    <t>SUNRISE</t>
  </si>
  <si>
    <t>sunrise Zürich</t>
  </si>
  <si>
    <t>SWISSCOM</t>
  </si>
  <si>
    <t>Swisscom Mobile Com</t>
  </si>
  <si>
    <t>yellowworl</t>
  </si>
  <si>
    <t>yellowworld</t>
  </si>
  <si>
    <t>Orange</t>
  </si>
  <si>
    <t>Orange Communications SA</t>
  </si>
  <si>
    <t>DHL SA</t>
  </si>
  <si>
    <t>telecom FL</t>
  </si>
  <si>
    <t>telecom FL phoneCard</t>
  </si>
  <si>
    <t>VOX tele</t>
  </si>
  <si>
    <t>VOX telecom</t>
  </si>
  <si>
    <t>OBERTOGG</t>
  </si>
  <si>
    <t>Bergbahnen Toggenburg</t>
  </si>
  <si>
    <t>SRAL</t>
  </si>
  <si>
    <t>Skiregion Adelboden-Lenk</t>
  </si>
  <si>
    <t>UrgentPost</t>
  </si>
  <si>
    <t>Bee One</t>
  </si>
  <si>
    <t>Bee One Communications AG</t>
  </si>
  <si>
    <t>Lebara</t>
  </si>
  <si>
    <t>Lebara GmbH</t>
  </si>
  <si>
    <t>LycaMobile</t>
  </si>
  <si>
    <t>Lyca Mobile AG</t>
  </si>
  <si>
    <t>SweePay AG</t>
  </si>
  <si>
    <t>FFS/PAG 1</t>
  </si>
  <si>
    <t>FFS/PAG 1 Cadenazzo - Pino transito</t>
  </si>
  <si>
    <t>Automobildienst SBB</t>
  </si>
  <si>
    <t>Postbus ÖBB</t>
  </si>
  <si>
    <t>Automobildienst SAD AG</t>
  </si>
  <si>
    <t>TPCM</t>
  </si>
  <si>
    <t>Trasporti Pubblici Città di Mendrisio</t>
  </si>
  <si>
    <t>ETJB</t>
  </si>
  <si>
    <t>Espace Tourisme Jacky Ballestraz</t>
  </si>
  <si>
    <t>PostAuto Schweiz</t>
  </si>
  <si>
    <t>Transports Urbains Bruntrutains</t>
  </si>
  <si>
    <t>ASL</t>
  </si>
  <si>
    <t>Autoservizi Silvestri Livigno</t>
  </si>
  <si>
    <t>Bus urbain de Martigny</t>
  </si>
  <si>
    <t>Bus Sierrois</t>
  </si>
  <si>
    <t>BSW</t>
  </si>
  <si>
    <t>Bus Sarganserland Werdenberg</t>
  </si>
  <si>
    <t>Ortsbus St. Moritz</t>
  </si>
  <si>
    <t>ALB</t>
  </si>
  <si>
    <t>Autobus local de Bussigny-près-Lausanne</t>
  </si>
  <si>
    <t>OKS</t>
  </si>
  <si>
    <t>Ortsbus Klosters-Serneus</t>
  </si>
  <si>
    <t>LVB</t>
  </si>
  <si>
    <t>Lenker Verkehrsbetriebe</t>
  </si>
  <si>
    <t>SVB/RBS</t>
  </si>
  <si>
    <t>SVB/RBS Bremgarten-Worblaufen-Unterzollikofen</t>
  </si>
  <si>
    <t>Städt. Verkehrsbetriebe Bern, Konolfingen-Münsingen-Belp</t>
  </si>
  <si>
    <t>Service d'automobiles TPC (Aigle-Villeneuve)</t>
  </si>
  <si>
    <t>BBH</t>
  </si>
  <si>
    <t>Busbetrieb Gemeinde Horw</t>
  </si>
  <si>
    <t>Verkehrsbetriebe Luzern</t>
  </si>
  <si>
    <t>OBGE</t>
  </si>
  <si>
    <t>Ortsbus Gemeinde Ebikon</t>
  </si>
  <si>
    <t>Transports urbains delémontais</t>
  </si>
  <si>
    <t>APB</t>
  </si>
  <si>
    <t>Autoservizi pubblici Bellinzona</t>
  </si>
  <si>
    <t>Verkehrsbetriebe Kreuzlingen</t>
  </si>
  <si>
    <t>Commune de Bassins</t>
  </si>
  <si>
    <t>SPT Como</t>
  </si>
  <si>
    <t>Società Pubblica Trasporti Como</t>
  </si>
  <si>
    <t>Autotransports de la Vallée de Joux</t>
  </si>
  <si>
    <t>OW</t>
  </si>
  <si>
    <t>Ortsbus Wohlen AG</t>
  </si>
  <si>
    <t>BBP</t>
  </si>
  <si>
    <t>Busbetrieb Bischofszell-St. Pelagiberg</t>
  </si>
  <si>
    <t>BLS/Autvhb</t>
  </si>
  <si>
    <t>Automobildienste BLS AG (vhb Auto)</t>
  </si>
  <si>
    <t>WIMO/sbw</t>
  </si>
  <si>
    <t>WilMobil/Stadtbus Wil</t>
  </si>
  <si>
    <t>Autolinea Mendrisiense SA</t>
  </si>
  <si>
    <t>Servizio d'automobili</t>
  </si>
  <si>
    <t>Transports Publics de la Région Nyonnaise</t>
  </si>
  <si>
    <t>AWL</t>
  </si>
  <si>
    <t>Autobetrieb Wil-Littenheid</t>
  </si>
  <si>
    <t>Bus Ostschweiz (Wil)</t>
  </si>
  <si>
    <t>Verkehrsbetrieb der Landschaft Davos</t>
  </si>
  <si>
    <t>Bus Nyon-Prangins</t>
  </si>
  <si>
    <t>Automobildienst Matterhorn Gotthard Bahn (asng)</t>
  </si>
  <si>
    <t>Automobildienst Appenzeller Bahnen</t>
  </si>
  <si>
    <t>RBZ</t>
  </si>
  <si>
    <t>Regionalbus Zurzach</t>
  </si>
  <si>
    <t>AZS</t>
  </si>
  <si>
    <t>Autoverkehr Zweisimmen-Sparenmoos</t>
  </si>
  <si>
    <t>Autobusbetrieb Freienbach</t>
  </si>
  <si>
    <t>BLS/bubu</t>
  </si>
  <si>
    <t>Automobildienste BLS AG (bubu)</t>
  </si>
  <si>
    <t>Automobiles MBC</t>
  </si>
  <si>
    <t>Bus commune Sion</t>
  </si>
  <si>
    <t>OZG</t>
  </si>
  <si>
    <t>Busbetrieb Oberthal-Zäziwil-Grosshöchstetten</t>
  </si>
  <si>
    <t>ABW</t>
  </si>
  <si>
    <t>Autobusbetrieb Walenstadt-Walenstadtberg</t>
  </si>
  <si>
    <t>Busbetrieb Rapperswil-Eschenbach-Rüti ZH</t>
  </si>
  <si>
    <t>Verkehrsbetriebe Glattal</t>
  </si>
  <si>
    <t>WBB</t>
  </si>
  <si>
    <t>Werdenberger Bus-Betrieb</t>
  </si>
  <si>
    <t>Busbetrieb Wollerau-Samstagern</t>
  </si>
  <si>
    <t>ABA</t>
  </si>
  <si>
    <t>Autoverkehr Brienz-Axalp</t>
  </si>
  <si>
    <t>TMR/Automc</t>
  </si>
  <si>
    <t>Service d'automobiles TMR (mc auto)</t>
  </si>
  <si>
    <t>Autobus Monthey-Collombey-Vouvry</t>
  </si>
  <si>
    <t>Service d'automobiles TPF (tf)</t>
  </si>
  <si>
    <t>Transports Publics Neuchâtelois SA (tc)</t>
  </si>
  <si>
    <t>Busbetrieb Olten-Gösgen-Gäu</t>
  </si>
  <si>
    <t>MOB Auto</t>
  </si>
  <si>
    <t>Automobiles MOB</t>
  </si>
  <si>
    <t>Service d'automobiles TRN (rvt Auto)</t>
  </si>
  <si>
    <t>Stadtbus Frauenfeld</t>
  </si>
  <si>
    <t>Verkehrsbetriebe Herisau</t>
  </si>
  <si>
    <t>PostAuto Schweiz Berg</t>
  </si>
  <si>
    <t>Verkehrsbetrieb LIECHTENSTEINmobil</t>
  </si>
  <si>
    <t>AKAG/akag</t>
  </si>
  <si>
    <t>Automobilgesellschaft Kirchberg SG (akag)</t>
  </si>
  <si>
    <t>Automobildienst SZU</t>
  </si>
  <si>
    <t>Busbetrieb Lichtensteig-Wattwil-Ebnat-Kappel</t>
  </si>
  <si>
    <t>Autobus AG Liestal</t>
  </si>
  <si>
    <t>Auto AG Rothenburg</t>
  </si>
  <si>
    <t>Autoverkehr Frutigen-Adelboden</t>
  </si>
  <si>
    <t>Auto AG Uri</t>
  </si>
  <si>
    <t>Autolinee FART</t>
  </si>
  <si>
    <t>Service d'automobiles TPC (aomc auto)</t>
  </si>
  <si>
    <t>Automobil Rottal AG</t>
  </si>
  <si>
    <t>Basler Verkehrsbetriebe</t>
  </si>
  <si>
    <t>ASKA</t>
  </si>
  <si>
    <t>Autoverkehr Spiez-Krattigen-Aeschi</t>
  </si>
  <si>
    <t>TUG</t>
  </si>
  <si>
    <t>Transports Urbains de Gland</t>
  </si>
  <si>
    <t>Autobetrieb Weesen-Amden</t>
  </si>
  <si>
    <t>Automobiles CJ</t>
  </si>
  <si>
    <t>Service d'automobiles TPF</t>
  </si>
  <si>
    <t>Service d'automobiles TMR</t>
  </si>
  <si>
    <t>Verkehrsbetriebe Zürichsee und Oberland</t>
  </si>
  <si>
    <t>Busbetrieb Aarau</t>
  </si>
  <si>
    <t>Auto AG Schwyz</t>
  </si>
  <si>
    <t>ABM</t>
  </si>
  <si>
    <t>Autobusbetrieb Biel-Meinisberg</t>
  </si>
  <si>
    <t>Autokurse Oberthurgau</t>
  </si>
  <si>
    <t>ASIC</t>
  </si>
  <si>
    <t>Autotransports St-Imier-Chasseral</t>
  </si>
  <si>
    <t>Regionale Verkehrsbetriebe Schaffhausen</t>
  </si>
  <si>
    <t>BSF</t>
  </si>
  <si>
    <t>Busbetrieb Seetal-Freiamt</t>
  </si>
  <si>
    <t>Verkehrsbetriebe Zürich</t>
  </si>
  <si>
    <t>Autobusbetrieb RBS</t>
  </si>
  <si>
    <t>Automobildienst Matterhorn Gotthard Bahn (fo auto)</t>
  </si>
  <si>
    <t>Service d'automobiles TPC (bvb auto)</t>
  </si>
  <si>
    <t>Theytaz Excursions Sion</t>
  </si>
  <si>
    <t>PTT/PBu</t>
  </si>
  <si>
    <t>Auto Porrentruy-Bure casernes</t>
  </si>
  <si>
    <t>Auto Leuk-Leukerbad</t>
  </si>
  <si>
    <t>Autobetrieb Sernftal</t>
  </si>
  <si>
    <t>Autolinee Regionali Luganesi</t>
  </si>
  <si>
    <t>Autoverkehr Grindelwald</t>
  </si>
  <si>
    <t>AIT</t>
  </si>
  <si>
    <t>Associazione Imprese di trasporto Lugano e dintorni</t>
  </si>
  <si>
    <t>Autolinee Bleniesi</t>
  </si>
  <si>
    <t>BLS/Autaoe</t>
  </si>
  <si>
    <t>Automobildienste BLS AG (aoe auto)</t>
  </si>
  <si>
    <t>Autoverkehr RhB</t>
  </si>
  <si>
    <t>SGV Auto</t>
  </si>
  <si>
    <t>Autoverkehr SGV</t>
  </si>
  <si>
    <t>EBB</t>
  </si>
  <si>
    <t>Emmer Busbetriebe</t>
  </si>
  <si>
    <t>Transports Vallée de Joux-Yverdon-Ste-Croix (auto ystec)</t>
  </si>
  <si>
    <t>ABU</t>
  </si>
  <si>
    <t>Automobilgesellschaft Burgdorf und Umgebung</t>
  </si>
  <si>
    <t>Automobildienste Aare Seeland mobil</t>
  </si>
  <si>
    <t>Busland AG</t>
  </si>
  <si>
    <t>Busland AG Berg</t>
  </si>
  <si>
    <t>Regionalbus Lenzburg</t>
  </si>
  <si>
    <t>Transports publics Vevey-Montreux-Chillon-Villeneuve</t>
  </si>
  <si>
    <t>Auto BLT</t>
  </si>
  <si>
    <t>BBR</t>
  </si>
  <si>
    <t>Busbetrieb Rheinfelden</t>
  </si>
  <si>
    <t>Stadtbus Winterthur</t>
  </si>
  <si>
    <t>Busbetrieb Solothurn und Umgebung</t>
  </si>
  <si>
    <t>Verkehrsbetriebe der Stadt St.Gallen</t>
  </si>
  <si>
    <t>Regionale Verkehrsbetriebe Baden-Wettingen</t>
  </si>
  <si>
    <t>Autotransports Sion-Grône-Sierre</t>
  </si>
  <si>
    <t>AGF</t>
  </si>
  <si>
    <t>Autobusbetrieb Gachnang-Frauenfeld</t>
  </si>
  <si>
    <t>MGB/Autbv</t>
  </si>
  <si>
    <t>Automobildienst Matterhorn Gotthard Bahn (bvz auto)</t>
  </si>
  <si>
    <t>Busbetrieb Grenchen und Umgebung</t>
  </si>
  <si>
    <t>Transports Vallée de Joux-Yverdon-Ste-Croix (tpyg)</t>
  </si>
  <si>
    <t>Regiobus Gossau SG</t>
  </si>
  <si>
    <t>RVO Auto</t>
  </si>
  <si>
    <t>Autoverkehr RVO</t>
  </si>
  <si>
    <t>BDWM Transport (wm Auto)</t>
  </si>
  <si>
    <t>SPEN</t>
  </si>
  <si>
    <t>Spenden am BATS (P-VS-DG)</t>
  </si>
  <si>
    <t>ARMAV</t>
  </si>
  <si>
    <t>Télé-Villars-Gryon S.A.</t>
  </si>
  <si>
    <t>CGN-spéc</t>
  </si>
  <si>
    <t>Lac Léman prestations spéciales</t>
  </si>
  <si>
    <t>DVZO</t>
  </si>
  <si>
    <t>Dampfbahn-Verein Zürcher Oberland</t>
  </si>
  <si>
    <t>RBS-Spez</t>
  </si>
  <si>
    <t>RBS-Spezialleistungen</t>
  </si>
  <si>
    <t>MGB-bvz-Sp</t>
  </si>
  <si>
    <t>MGB-bvz-Spezialleistungen</t>
  </si>
  <si>
    <t>Verk</t>
  </si>
  <si>
    <t>Verkehrshaus Luzern</t>
  </si>
  <si>
    <t>TPC-spéc</t>
  </si>
  <si>
    <t>TPC prestations spéciales</t>
  </si>
  <si>
    <t>Swiss Acce</t>
  </si>
  <si>
    <t>Swiss Access Group</t>
  </si>
  <si>
    <t>EUROTREK</t>
  </si>
  <si>
    <t>Eurotrek-Abenteuerreisen Zürich</t>
  </si>
  <si>
    <t>RT Bern</t>
  </si>
  <si>
    <t>Railtour Bern</t>
  </si>
  <si>
    <t>Wast-Super</t>
  </si>
  <si>
    <t>Wasteels-Superprovision</t>
  </si>
  <si>
    <t>SSR-Super</t>
  </si>
  <si>
    <t>SSR-Superprovision</t>
  </si>
  <si>
    <t>RP Owallis</t>
  </si>
  <si>
    <t>Regional Pass Oberwallis</t>
  </si>
  <si>
    <t>BLS Tunnel</t>
  </si>
  <si>
    <t>Bern-Lötschberg-Simplon/Tunnel Autoverlad</t>
  </si>
  <si>
    <t>RP Mx/Vv</t>
  </si>
  <si>
    <t>Regional Pass Montreux/Vevey</t>
  </si>
  <si>
    <t>RP Tell</t>
  </si>
  <si>
    <t>Regional Pass Tell</t>
  </si>
  <si>
    <t>Rund Pausc</t>
  </si>
  <si>
    <t>Rundungen Pauschalverkehre PRISMA</t>
  </si>
  <si>
    <t>Ant Kt BE</t>
  </si>
  <si>
    <t>Anteile Kanton Bern</t>
  </si>
  <si>
    <t>RentaBike</t>
  </si>
  <si>
    <t>Rent a Bike</t>
  </si>
  <si>
    <t>KS P-KS-SA</t>
  </si>
  <si>
    <t>Kastensystem P-KS-SA</t>
  </si>
  <si>
    <t>RhB-Spez</t>
  </si>
  <si>
    <t>RhB-Spezialleistungen</t>
  </si>
  <si>
    <t>TPF-spéc</t>
  </si>
  <si>
    <t>TPF-prestations spéciales</t>
  </si>
  <si>
    <t>SOB-Spez</t>
  </si>
  <si>
    <t>SOB-Spezialleistungen</t>
  </si>
  <si>
    <t>JB-Spez</t>
  </si>
  <si>
    <t>JB-Spezialleistungen</t>
  </si>
  <si>
    <t>BLS-Spez</t>
  </si>
  <si>
    <t>BLS-Spezialleistungen</t>
  </si>
  <si>
    <t>STI-Spez</t>
  </si>
  <si>
    <t>STI-Spezialleistungen</t>
  </si>
  <si>
    <t>MOB-spéc</t>
  </si>
  <si>
    <t>MOB-prestations spéciales</t>
  </si>
  <si>
    <t>SBS-Spez</t>
  </si>
  <si>
    <t>SBS Spezialleistungen</t>
  </si>
  <si>
    <t>JTSR</t>
  </si>
  <si>
    <t>Jungfrau Top Ski Region</t>
  </si>
  <si>
    <t>Cisalpino</t>
  </si>
  <si>
    <t>BDWM-Spez</t>
  </si>
  <si>
    <t>BDWM Transport-Spezialleistungen</t>
  </si>
  <si>
    <t>Elvetino</t>
  </si>
  <si>
    <t>Elvetino AG</t>
  </si>
  <si>
    <t>U-SBE</t>
  </si>
  <si>
    <t>U-Pass RBS Stadt Bern</t>
  </si>
  <si>
    <t>RP Lo/Asc</t>
  </si>
  <si>
    <t>Regional Pass Locarno/Ascona</t>
  </si>
  <si>
    <t>RP Lg</t>
  </si>
  <si>
    <t>Ticino Discovery Card</t>
  </si>
  <si>
    <t>Mainau</t>
  </si>
  <si>
    <t>Insel Mainau</t>
  </si>
  <si>
    <t>RailAway</t>
  </si>
  <si>
    <t>RailAway Freizeitangebote CH</t>
  </si>
  <si>
    <t>STC</t>
  </si>
  <si>
    <t>Switzerland Travel Centre AG</t>
  </si>
  <si>
    <t>S BoatPass</t>
  </si>
  <si>
    <t>Swiss Boat Pass</t>
  </si>
  <si>
    <t>RP Chablai</t>
  </si>
  <si>
    <t>Regional Pass Chablais</t>
  </si>
  <si>
    <t>Trasporti Pubblici Luganesi</t>
  </si>
  <si>
    <t>Verband öffentlicher Verkehr</t>
  </si>
  <si>
    <t>FLMB</t>
  </si>
  <si>
    <t>Freilichtmuseum Ballenberg</t>
  </si>
  <si>
    <t>HEUB</t>
  </si>
  <si>
    <t>Heuberge Fideris</t>
  </si>
  <si>
    <t>BST</t>
  </si>
  <si>
    <t>Splügen-Tambo AG</t>
  </si>
  <si>
    <t>MGB-Spez</t>
  </si>
  <si>
    <t>MGB-Spezialleistungen</t>
  </si>
  <si>
    <t>RP Appenze</t>
  </si>
  <si>
    <t>Regional Pass Appenzell</t>
  </si>
  <si>
    <t>SFTSKI</t>
  </si>
  <si>
    <t>Skipool Flumserberg/Tannenbodenalp</t>
  </si>
  <si>
    <t>VB-Gstaad</t>
  </si>
  <si>
    <t>Vereinigung der Bergbahnen von Gstaad</t>
  </si>
  <si>
    <t>RICI</t>
  </si>
  <si>
    <t>Rail In-Club Interlaken</t>
  </si>
  <si>
    <t>Preda-Br</t>
  </si>
  <si>
    <t>Preda-Bergün</t>
  </si>
  <si>
    <t>BBBWA</t>
  </si>
  <si>
    <t>Bergbahnen Brigels Waltensburg Andiast AG</t>
  </si>
  <si>
    <t>RP BernObl</t>
  </si>
  <si>
    <t>Regional Pass Berner Oberland</t>
  </si>
  <si>
    <t>STS-Ange</t>
  </si>
  <si>
    <t>Swiss Travel System - Angebot</t>
  </si>
  <si>
    <t>IR-Ange</t>
  </si>
  <si>
    <t>Inter Rail - Angebot</t>
  </si>
  <si>
    <t>FVP-MWSt</t>
  </si>
  <si>
    <t>Mehrwertsteuer auf FVP-Fahrausweisen</t>
  </si>
  <si>
    <t>RAW 8.0%</t>
  </si>
  <si>
    <t>RailAway Spezialleistungen 1 (8,0 % MWSt)</t>
  </si>
  <si>
    <t>P FV IP VD</t>
  </si>
  <si>
    <t>SBB AG P-FV-IP-VD</t>
  </si>
  <si>
    <t>Trs P G/L</t>
  </si>
  <si>
    <t>Transit Personen Gotthard/Lötschberg</t>
  </si>
  <si>
    <t>FVP-PE</t>
  </si>
  <si>
    <t>Subvention SBB auf FVP-Fahrausweisen</t>
  </si>
  <si>
    <t>FVP</t>
  </si>
  <si>
    <t>Fahrvergünstigung für das Personal</t>
  </si>
  <si>
    <t>TK-Pool</t>
  </si>
  <si>
    <t>Tageskarten-Pool</t>
  </si>
  <si>
    <t>ELVIA</t>
  </si>
  <si>
    <t>ELVIA Zürich Versicherungsgesellschaft</t>
  </si>
  <si>
    <t>GA/HA Mail</t>
  </si>
  <si>
    <t>GA/HA Direct-Mail-System-Abzug</t>
  </si>
  <si>
    <t>Prov öV-K</t>
  </si>
  <si>
    <t>Provisionen Erneuerung öV-Karte</t>
  </si>
  <si>
    <t>GA Ausg-TU</t>
  </si>
  <si>
    <t>GA/HA Ausgleichungen</t>
  </si>
  <si>
    <t>RAW 0.0%</t>
  </si>
  <si>
    <t>RailAway Spezialleistungen 2 (0,0 % MWSt)</t>
  </si>
  <si>
    <t>RAW 2.5%</t>
  </si>
  <si>
    <t>RailAway Spezialleistungen 3 (2,5 % MWSt)</t>
  </si>
  <si>
    <t>RAW 3.8%</t>
  </si>
  <si>
    <t>RailAway Spezialleistungen 4 (3,8 % MWSt)</t>
  </si>
  <si>
    <t>RAW 2.5/0%</t>
  </si>
  <si>
    <t>RailAway Spezialleistungen 5 (2,5 % / 0,0 % MWSt)</t>
  </si>
  <si>
    <t>SAS-Code</t>
  </si>
  <si>
    <t>Reserviert für SAS (technischer Code)</t>
  </si>
  <si>
    <t>MVR-cev01</t>
  </si>
  <si>
    <t>Intern 01</t>
  </si>
  <si>
    <t>MVR-cev02</t>
  </si>
  <si>
    <t>Coopérative Pléiades</t>
  </si>
  <si>
    <t>MVR-cev03</t>
  </si>
  <si>
    <t>ESS Pléiades</t>
  </si>
  <si>
    <t>MOB-mob01</t>
  </si>
  <si>
    <t>Sparenmoos Bus</t>
  </si>
  <si>
    <t>MOB-mob02</t>
  </si>
  <si>
    <t>SID Téléskis</t>
  </si>
  <si>
    <t>MOB-mob03</t>
  </si>
  <si>
    <t>Restaurant Naye</t>
  </si>
  <si>
    <t>MOB-mob04</t>
  </si>
  <si>
    <t>Catering</t>
  </si>
  <si>
    <t>MOB-mob05</t>
  </si>
  <si>
    <t>Yourtes Naye</t>
  </si>
  <si>
    <t>MOB-mob06</t>
  </si>
  <si>
    <t>Dortoirs Naye</t>
  </si>
  <si>
    <t>BLS-bls01</t>
  </si>
  <si>
    <t>BLS-bls Intern 01</t>
  </si>
  <si>
    <t>MVR-cev04</t>
  </si>
  <si>
    <t>Restaurant Pléiades</t>
  </si>
  <si>
    <t>BLS-bls02</t>
  </si>
  <si>
    <t>BLS-bls Intern 02</t>
  </si>
  <si>
    <t>MOB/Info</t>
  </si>
  <si>
    <t>MOB/Infosystem</t>
  </si>
  <si>
    <t>VS-Nr. 08 - 2. Klasse</t>
  </si>
  <si>
    <t>VS-Nr. 67 - 1. Klasse</t>
  </si>
  <si>
    <t>VS-Nr. 69 - Klw</t>
  </si>
  <si>
    <t>CR-No 08 - 2e classe</t>
  </si>
  <si>
    <t>CR-No 67 - 1re classe</t>
  </si>
  <si>
    <t>CR-No 69 - Scl</t>
  </si>
  <si>
    <t>Differenzen</t>
  </si>
  <si>
    <t>TU/ET</t>
  </si>
  <si>
    <t>Prisma</t>
  </si>
  <si>
    <t>No 08</t>
  </si>
  <si>
    <t>No 67</t>
  </si>
  <si>
    <t>No 69</t>
  </si>
  <si>
    <t>GA / AG 2.</t>
  </si>
  <si>
    <t>GA / AG 1.</t>
  </si>
  <si>
    <t xml:space="preserve">TOTAL </t>
  </si>
  <si>
    <t>Prognostiziertes Wachstum der Personenverkehrserträge</t>
  </si>
  <si>
    <t>Prognose der Erträge von Pauschalfahrausweisen</t>
  </si>
  <si>
    <t>Vorbemerkung über die Verteilschlüssel von Pauschalfahrausweisen im Direkten Verkehr</t>
  </si>
  <si>
    <t>Quellenangabe / Hinweise</t>
  </si>
  <si>
    <r>
      <t>Prisma No.</t>
    </r>
    <r>
      <rPr>
        <b/>
        <vertAlign val="superscript"/>
        <sz val="9"/>
        <color theme="1"/>
        <rFont val="Arial"/>
        <family val="2"/>
      </rPr>
      <t>1</t>
    </r>
  </si>
  <si>
    <t xml:space="preserve">Zugrunde liegende Planungsannahmen </t>
  </si>
  <si>
    <t>HTA / ADT</t>
  </si>
  <si>
    <t>I.II</t>
  </si>
  <si>
    <t xml:space="preserve">Verteilschlüssel "Generalabonnement"     </t>
  </si>
  <si>
    <t>PRISMA Nr 08</t>
  </si>
  <si>
    <t>PRISMA Nr 67</t>
  </si>
  <si>
    <t>PRISMA Nr 69</t>
  </si>
  <si>
    <t xml:space="preserve">Clé de répartition "Abonnement Général" </t>
  </si>
  <si>
    <t>PRISMA n° 08</t>
  </si>
  <si>
    <t>PRISMA n° 67</t>
  </si>
  <si>
    <t>PRISMA n° 69</t>
  </si>
  <si>
    <t xml:space="preserve">Die Einnahmen aus einem Pauschalfahrausweis im Direkten Verkehr (DV) werden nach Abzug der Vorabzüge mittels Verteilschlüssel (VS) auf die Transportunternehmen (TU) zugeschieden, welche im betreffenden Anwendungsbereich sind. Die Beträge werden von der mandatierten TU (SBB) in der Regel per 20. des Basismonats auf das Kontokorrent der jeweiligen TU saldiert. Angewendet werden dabei die Verteilschlüssel, die von der Geschäftsführungsstelle des DV, ch-direct, erstellt werden.
Die Verteilschlüssel sind nummeriert (Prisma No.) und weisen die jeweiligen Anteile einer TU in Prozentwerten aus. Die Vergütung in Franken pro TU resultiert aus der Multiplikation des Prozentwerts des jeweiligen Verteilschlüssel mit der Verteilsumme des entsprechenden Pauschalfahrausweises.
Für weitere Informationen siehe aktuelle DV-Vorschriften unter 
www.ch-direct.org &gt; Login (interner Bereich). </t>
  </si>
  <si>
    <r>
      <t xml:space="preserve">Generalabonnemente (GA)
</t>
    </r>
    <r>
      <rPr>
        <i/>
        <sz val="9"/>
        <color theme="1"/>
        <rFont val="Arial"/>
        <family val="2"/>
      </rPr>
      <t>Abonnement général (AG)</t>
    </r>
  </si>
  <si>
    <r>
      <t xml:space="preserve">Halbtaxabonnemente (HTA)
</t>
    </r>
    <r>
      <rPr>
        <i/>
        <sz val="9"/>
        <color theme="1"/>
        <rFont val="Arial"/>
        <family val="2"/>
      </rPr>
      <t>Abonnement demi-prix (ADT)</t>
    </r>
  </si>
  <si>
    <t>Generalabonnemente (GA)</t>
  </si>
  <si>
    <t>Abonnement général (AG)</t>
  </si>
  <si>
    <t>Tageskarten (TK)</t>
  </si>
  <si>
    <t>Kommentar zu den Wachstumsfaktoren</t>
  </si>
  <si>
    <r>
      <rPr>
        <sz val="12"/>
        <color theme="1"/>
        <rFont val="Wingdings 2"/>
        <family val="1"/>
        <charset val="2"/>
      </rPr>
      <t>T</t>
    </r>
    <r>
      <rPr>
        <sz val="11"/>
        <color theme="1"/>
        <rFont val="Wingdings 2"/>
        <family val="1"/>
        <charset val="2"/>
      </rPr>
      <t xml:space="preserve"> </t>
    </r>
    <r>
      <rPr>
        <sz val="9"/>
        <color theme="1"/>
        <rFont val="Arial"/>
        <family val="2"/>
      </rPr>
      <t>DEFINITIV</t>
    </r>
  </si>
  <si>
    <t>BSAG-fikt</t>
  </si>
  <si>
    <t>Bergbahnen Sörenberg AG - fikt</t>
  </si>
  <si>
    <t>Sedrun Pendicularas SA</t>
  </si>
  <si>
    <t>EBZ</t>
  </si>
  <si>
    <t>Elektrobus Zermatt</t>
  </si>
  <si>
    <t>MSG</t>
  </si>
  <si>
    <t>Mühleggbahn AG</t>
  </si>
  <si>
    <t>Definitiver Verteilschlüssel "Generalabonnement" 2014</t>
  </si>
  <si>
    <t>Clé de répartition "Abonnement Général" 2014 définitive</t>
  </si>
  <si>
    <t>gültig ab/ valable dés le 01.12.2016</t>
  </si>
  <si>
    <t>219 TU/ET</t>
  </si>
  <si>
    <t>207 TU/ET</t>
  </si>
  <si>
    <t>42 TU/ET</t>
  </si>
  <si>
    <t>gültig ab/ valable dès le 01.12.2017</t>
  </si>
  <si>
    <t xml:space="preserve">Prévisions des produits des titres de transport forfaitaires </t>
  </si>
  <si>
    <t>Remarque préalable au sujet des clés de répartition des titres de transport forfaitaires dans le Service direct</t>
  </si>
  <si>
    <t xml:space="preserve">But et contenu des prévisions </t>
  </si>
  <si>
    <t xml:space="preserve">Structure des fichiers Excel </t>
  </si>
  <si>
    <t>Croissance prévisionnelle des produits du trafic voyageurs</t>
  </si>
  <si>
    <r>
      <t xml:space="preserve">Pauschalfahrausweis
</t>
    </r>
    <r>
      <rPr>
        <i/>
        <sz val="9"/>
        <rFont val="Arial"/>
        <family val="2"/>
      </rPr>
      <t>Titres de transport forfaitaires</t>
    </r>
  </si>
  <si>
    <r>
      <t xml:space="preserve">Klasse
</t>
    </r>
    <r>
      <rPr>
        <i/>
        <sz val="9"/>
        <color theme="1"/>
        <rFont val="Arial"/>
        <family val="2"/>
      </rPr>
      <t>Classe</t>
    </r>
  </si>
  <si>
    <r>
      <rPr>
        <b/>
        <vertAlign val="superscript"/>
        <sz val="10"/>
        <color theme="1"/>
        <rFont val="Arial"/>
        <family val="2"/>
      </rPr>
      <t>1</t>
    </r>
    <r>
      <rPr>
        <b/>
        <sz val="10"/>
        <color theme="1"/>
        <rFont val="Arial"/>
        <family val="2"/>
      </rPr>
      <t xml:space="preserve">  </t>
    </r>
    <r>
      <rPr>
        <sz val="10"/>
        <color theme="1"/>
        <rFont val="Arial"/>
        <family val="2"/>
      </rPr>
      <t xml:space="preserve">Identifikationsnummer der Verteilschlüssel.
   </t>
    </r>
    <r>
      <rPr>
        <i/>
        <sz val="10"/>
        <color theme="1"/>
        <rFont val="Arial"/>
        <family val="2"/>
      </rPr>
      <t xml:space="preserve">Numéro d’identification des clés de répartition </t>
    </r>
  </si>
  <si>
    <r>
      <rPr>
        <b/>
        <vertAlign val="superscript"/>
        <sz val="10"/>
        <rFont val="Arial"/>
        <family val="2"/>
      </rPr>
      <t>2</t>
    </r>
    <r>
      <rPr>
        <b/>
        <sz val="10"/>
        <rFont val="Arial"/>
        <family val="2"/>
      </rPr>
      <t xml:space="preserve">  </t>
    </r>
    <r>
      <rPr>
        <sz val="10"/>
        <rFont val="Arial"/>
        <family val="2"/>
      </rPr>
      <t xml:space="preserve">Hierfür wurden die durch die SBB ermittelten SBB-Anteile mittels Verteilschlüssel hochgerechnet. Basis: Planung SBB, Hochrechnung ch-direct.
   </t>
    </r>
    <r>
      <rPr>
        <i/>
        <sz val="10"/>
        <rFont val="Arial"/>
        <family val="2"/>
      </rPr>
      <t>Les parts CFF calculées par ces derniers ont été extrapolées à l’aide de clés de répartition. Base: planification des CFF, extrapolation par ch-direct.</t>
    </r>
  </si>
  <si>
    <r>
      <rPr>
        <b/>
        <vertAlign val="superscript"/>
        <sz val="10"/>
        <rFont val="Arial"/>
        <family val="2"/>
      </rPr>
      <t>4</t>
    </r>
    <r>
      <rPr>
        <b/>
        <sz val="10"/>
        <rFont val="Arial"/>
        <family val="2"/>
      </rPr>
      <t xml:space="preserve">  </t>
    </r>
    <r>
      <rPr>
        <sz val="10"/>
        <rFont val="Arial"/>
        <family val="2"/>
      </rPr>
      <t xml:space="preserve">Angaben SBB. Durchschnittswert über das erwartete Wachstum des gesamten Fahrausweissortiments des Direkten Verkehrs (ohne 
   Verbundfahrausweise).
</t>
    </r>
    <r>
      <rPr>
        <b/>
        <sz val="10"/>
        <rFont val="Arial"/>
        <family val="2"/>
      </rPr>
      <t xml:space="preserve">   </t>
    </r>
    <r>
      <rPr>
        <i/>
        <sz val="10"/>
        <rFont val="Arial"/>
        <family val="2"/>
      </rPr>
      <t>Indications des CFF. Valeur moyenne de la croissance escomptée de tout l’assortiment des titres de transport du Service direct (sans titres de transport 
   communautaires).</t>
    </r>
  </si>
  <si>
    <r>
      <t xml:space="preserve">Beträge in CHF sind Nettowerte; also exklusive MWST sowie exklusive Vorabzüge.
</t>
    </r>
    <r>
      <rPr>
        <i/>
        <sz val="10"/>
        <rFont val="Arial"/>
        <family val="2"/>
      </rPr>
      <t>Les contributions en francs sont des valeurs nettes, c’est-à-dire hors TVA et hors déductions préalables.</t>
    </r>
  </si>
  <si>
    <t>Commentaire sur les facteurs de croissance</t>
  </si>
  <si>
    <t xml:space="preserve">Hypothèses de planification sous-jacentes </t>
  </si>
  <si>
    <r>
      <t>Prognose Erträge ***</t>
    </r>
    <r>
      <rPr>
        <sz val="9"/>
        <rFont val="Arial"/>
        <family val="2"/>
      </rPr>
      <t xml:space="preserve">
</t>
    </r>
    <r>
      <rPr>
        <i/>
        <sz val="9"/>
        <rFont val="Arial"/>
        <family val="2"/>
      </rPr>
      <t>Prévisions des produits</t>
    </r>
  </si>
  <si>
    <r>
      <t xml:space="preserve">Summe
</t>
    </r>
    <r>
      <rPr>
        <i/>
        <sz val="9"/>
        <rFont val="Arial"/>
        <family val="2"/>
      </rPr>
      <t>Somme</t>
    </r>
  </si>
  <si>
    <t xml:space="preserve">          DÉFINITIF</t>
  </si>
  <si>
    <r>
      <t xml:space="preserve">TU-Code </t>
    </r>
    <r>
      <rPr>
        <i/>
        <sz val="9"/>
        <color theme="1"/>
        <rFont val="Arial"/>
        <family val="2"/>
      </rPr>
      <t>Code ET</t>
    </r>
  </si>
  <si>
    <r>
      <t xml:space="preserve">Status der Prognose
</t>
    </r>
    <r>
      <rPr>
        <i/>
        <sz val="9"/>
        <color theme="1"/>
        <rFont val="Arial"/>
        <family val="2"/>
      </rPr>
      <t>Statut</t>
    </r>
  </si>
  <si>
    <r>
      <t xml:space="preserve">Bedeutung
</t>
    </r>
    <r>
      <rPr>
        <i/>
        <sz val="9"/>
        <color theme="1"/>
        <rFont val="Arial"/>
        <family val="2"/>
      </rPr>
      <t>Acception</t>
    </r>
  </si>
  <si>
    <t>TU / ET</t>
  </si>
  <si>
    <r>
      <t>Prognose jährliche Wachstumsfaktoren</t>
    </r>
    <r>
      <rPr>
        <b/>
        <vertAlign val="superscript"/>
        <sz val="9"/>
        <color theme="1"/>
        <rFont val="Arial"/>
        <family val="2"/>
      </rPr>
      <t>3</t>
    </r>
    <r>
      <rPr>
        <b/>
        <sz val="9"/>
        <color theme="1"/>
        <rFont val="Arial"/>
        <family val="2"/>
      </rPr>
      <t xml:space="preserve"> und Erträge
</t>
    </r>
    <r>
      <rPr>
        <i/>
        <sz val="9"/>
        <color theme="1"/>
        <rFont val="Arial"/>
        <family val="2"/>
      </rPr>
      <t>Prévisions des facteurs de croissance annuels</t>
    </r>
    <r>
      <rPr>
        <i/>
        <vertAlign val="superscript"/>
        <sz val="9"/>
        <color theme="1"/>
        <rFont val="Arial"/>
        <family val="2"/>
      </rPr>
      <t>3</t>
    </r>
    <r>
      <rPr>
        <i/>
        <sz val="9"/>
        <color theme="1"/>
        <rFont val="Arial"/>
        <family val="2"/>
      </rPr>
      <t xml:space="preserve"> et des produits</t>
    </r>
  </si>
  <si>
    <t>Abrechungsstelle / Service de décompte</t>
  </si>
  <si>
    <t>Liste Abrechnungsstelle / Liste Service de décompte</t>
  </si>
  <si>
    <t>Liste TU / ET</t>
  </si>
  <si>
    <r>
      <t xml:space="preserve">Gewichtungsfaktor, Anteil aus Vorjahr:
</t>
    </r>
    <r>
      <rPr>
        <i/>
        <sz val="10"/>
        <rFont val="Arial"/>
        <family val="2"/>
      </rPr>
      <t>Pondération, année précédente:</t>
    </r>
  </si>
  <si>
    <t>Votre interlocuteur</t>
  </si>
  <si>
    <r>
      <t xml:space="preserve">Avez-vous des questions quant à ces prévisions?
Vous trouverez des explications détaillées dans le concept «Prévisions centralisées des titres de transport forfaitaires du SD»
disponible à l’adresse www.ch-direct.org/prognose (inscription nécessaire)
Vous y trouverez également l’instrument et une vidéo explicative.
Tobias Meyer, de ch-direct, se tient à votre disposition pour toute question:
</t>
    </r>
    <r>
      <rPr>
        <i/>
        <u/>
        <sz val="10"/>
        <color rgb="FF005FEA"/>
        <rFont val="Arial"/>
        <family val="2"/>
      </rPr>
      <t>prevision@ch-direct.org</t>
    </r>
    <r>
      <rPr>
        <i/>
        <sz val="10"/>
        <color theme="1"/>
        <rFont val="Arial"/>
        <family val="2"/>
      </rPr>
      <t>, tél. 031 359 22 44 (aux heures de bureau).</t>
    </r>
  </si>
  <si>
    <r>
      <t xml:space="preserve">Sie haben Fragen zu dieser Prognose? 
Detailerläuterungen finden Sie im Konzept 'Zentrale Prognose der DV-Pauschalfahrausweise', verfügbar unter (Login erforderlich)
Dort finden Sie auch dieses Instrument und eine Video-Anleitung.
Für Fragen steht Ihnen Tobias Meyer von ch-direct zur Verfügung: 
</t>
    </r>
    <r>
      <rPr>
        <u/>
        <sz val="10"/>
        <color rgb="FF005FEA"/>
        <rFont val="Arial"/>
        <family val="2"/>
      </rPr>
      <t>prognose@ch-direct.org</t>
    </r>
    <r>
      <rPr>
        <sz val="10"/>
        <rFont val="Arial"/>
        <family val="2"/>
      </rPr>
      <t xml:space="preserve"> und Tel. 031 359 22 44 (Bürozeiten).</t>
    </r>
  </si>
  <si>
    <r>
      <t xml:space="preserve">für das Budget 2019 / 2020  –  </t>
    </r>
    <r>
      <rPr>
        <b/>
        <sz val="12"/>
        <rFont val="Arial"/>
        <family val="2"/>
      </rPr>
      <t>INFORMATION</t>
    </r>
  </si>
  <si>
    <r>
      <t xml:space="preserve">pour le budget 2019 / 2020   –   </t>
    </r>
    <r>
      <rPr>
        <b/>
        <i/>
        <sz val="12"/>
        <rFont val="Arial"/>
        <family val="2"/>
      </rPr>
      <t>INFORMATION</t>
    </r>
  </si>
  <si>
    <t>Die konzessionierten Transportunternehmen (KTU) benötigen für die Offerten im zweijährlichen Bestellverfahren prognostizierte Ertragswerte von Pauschalfahrausweisen. ch-direct stellt im Auftrag der Kommission Markt Personenverkehr (KMP) und in Zusammenarbeit mit der SBB (u.a. Mandatsinhaber DV) das vorliegende Instrument als Dienstleistung den KTU für ihre Offerterstellung zur Verfügung.
Die KTU können damit ihren Anteil an den zukünftig erwarteten Erträgen aus den drei umsatzstärksten Ausweisen des DV (Generalabonnement (GA), Halbtaxabonnement (HTA) und Tageskarten (TK)) ableiten. Bei der Berechnung werden die prognostizierten Wachstumsfaktoren mit den publizierten Verteilschlüssel-Daten kombiniert. Die Prognose enthält zudem im Sinne einer Information den Durchschnittswert über das erwartete Wachstum des Gesamten Ertrags Personenverkehr des Direkten Verkehrs.
Prognostiziert werden die ERTRÄGE der oben geannten Pauschalfahrausweise; also die zu erwartenden, abgegrenzten und aufgelösten Einnahmen, ertragswirksam per prognostiziertes Jahr. Es sind Nettowerte; also exklusive MWST sowie exklusive Vorabzüge.
Swiss Travel System, Marschbefehl etc. haben einen zu kleinen Umsatz. Es werden keine eigenen, differenzierten Prognosen erstellt. Bei GA FVP sind Umlauf und Ertrag abhängig von der TU-weisen Personalpolitik und dezentralen Steuerpolitik. Diese sind nicht prognostizierbar. Die Prognose dieser Pauschalfahrausweise kann mittels der Wachstumsfaktoren "Gesamter Ertrag Personenverkehr" erfolgen.</t>
  </si>
  <si>
    <t>Afin de pouvoir établir l’offre (biennale) du trafic régional voyageurs (TRV), les entreprises de transport concessionaires (ETC) ont besoin des produits du trafic voyageurs (PTV) générés par les titres de transport forfaitaires du SD. La Commission Marché Voyageurs (KMP) a chargé ch-direct de préparer cet instrument en collaboration avec les CFF. Il est mis à la disposition des ETC.
Les ETC peuvent ainsi déterminer leur part sur les produits attendus des trois titres du SD générant le plus de chiffre d’affaires (abonnement général (AG), abonnement demi-tarif (ADT) et cartes journalières (CJ)). Dans le calcul, les facteurs de croissance pronostiqués sont combinés avec les données des clés de répartition publiées. Les prévisions contiennent en outre, à titre d’information, la valeur moyenne de la croissance escomptée du produit total du trafic voyageurs du Service direct.
L'objet des prévisions est le PRODUIT des titres de transport forfaitaires susmentionnés, c'est-à-dire les recettes annuelles prévisibles, délimitées et clôturées. Ce sont des valeurs nettes, TVA et déductions préalables exclues.
Le Swiss Travel System, les ordres de marche, etc. engendrent un chiffre d'affaires trop faible. On ne fait pas une prognose individuelle. La quantité et le montant des AG FVP dépendent de la politique du personnel et de la fiscalité décentralisée de chaque ET. Ils ne sont donc pas prévisibles.
Les prévisions des titres de transport forfaitaires sont possibles grâce aux facteurs de croissance "Produit total du trafic voyageurs".</t>
  </si>
  <si>
    <t xml:space="preserve">Das Tabellenblatt 'PLANUNGSANNAHMEN' enthält die prognostizierten Werte und erläutert die zugrunde liegenden Annahmen. Diese wurden von der KMP am 15.12.2017 zur Kenntnis genommen und gutgeheissen.
Unter 'ABFRAGE' können die KTU durch Eingabe des TU-Codes die prognostizierten Erträge abfragen. Der entsprechende TU-Code ist im Verzeichnis 'Liste TU (POR)' zu finden. Es können mehrere TU-Codes in den verschiedenen Blöcken abfragt werden, um die Ergebnisse zu aggregieren. Die SPLIT-Funktion richtet sich an komplexere Organisationen, welche die Anteile einer TU am Verteilschlüssel mittels manueller Eingabe einer Prozentzahl aufteilen bzw. abtrennen möchten (Standardwert = 100%).
Die 'Liste TU (POR)' ist eine Auswertung mittels POR INTICKET, der internetbasierten Software zur Auswertung von PRISMA-Daten im DV (www.inticket.ch/por). 
Die 'Liste Abrechnungsstelle' erleichtert die Zuordnung der TU-Codes zu den entsprechenden Abrechnungsstellen.
Interessierte können unter 'Details Berechnung' die im Abfrageblatt ausgeblendeten Spalten und Formeln einsehen.
Die übrigen Register sind Hilfstabelle und werden für die Berechnung in der Abfragemaske herangezogen. Die dabei verwendeten Verteilschlüssel sind unter www.ch-direct.org im internen Bereich abrufbar.
</t>
  </si>
  <si>
    <t>La feuille de calcul 'PLANUNGSANNAHMEN' contient les valeurs prévisionnelles et explique les hypothèses sous-jacentes. Prise de connaissance et approbation par la KMP le 15 décembre 2017.
Sous 'ABFRAGE', les ETC peuvent consulter les produits prévisionnels en saisissant le code ET. Le code correspondant figure dans l’onglet  'Liste TU (POR)'. Plusieurs codes ET peuvent être consultés dans les différents blocs pour agréger les résultats. La fonction SPLIT est destinée aux organisations plus complexes qui souhaitent répartir les parts d’une ET dans une clé de répartition en saisissant manuellement une valeur en % (valeur standard = 100 %).
La 'Liste TU (POR)' est une évaluation réalisée à l’aide de POR INTICKET, le logiciel en ligne d’évaluation des données PRISMA dans le SD (www.inticket.ch/por).
La 'Liste Abrechnungsstelle' facilite l’attribution du code ET aux services de décompte correspondants.
Les personnes intéressées peuvent consulter les colonnes et formules masquées sur la feuille d’interrogation sous 'Details Berechnung'.
Les autres feuilles de calcul sont des tableaux d’aide utilisés pour le calcul dans le masque d’interrogation. Les clés de répartition utilisées à cette fin peuvent être consultées sur www.ch-direct.org dans l’espace protégé par un mot de passe.</t>
  </si>
  <si>
    <t xml:space="preserve">Das vorliegende Instrument dient als Arbeitshilfe im Rahmen der Offerterstellung. ch-direct übernimmt keine Gewähr für die Vollständigkeit und die Zuverlässigkeit der prognostizierten Daten; dies gilt insbesondere für Mutationen wie beispielsweise Ein- und Austritte im Anwendungsbereich oder Fusionen von KTU. Wird das Instrument verwendet, haftet ch-direct nicht für die daraus resultierenden Folgen. Insbesondere wird eine Haftung für Anwendungsfehler oder technische Störungen ausgeschlossen.
ch-direct, Bern im Januar 2018
</t>
  </si>
  <si>
    <t xml:space="preserve">Le présent instrument sert d’outil de travail dans le cadre de l’établissement des offres. ch-direct ne donne aucune garantie quant à l’exhaustivité et à la fiabilité des données prévisionnelles; ceci s’applique en particulier aux mutations telles que les entrées et les sorties dans le champ d’application ou les fusions d’ETC. ch-direct n’assume aucune responsabilité quant aux conséquences de l’utilisation de l’instrument. Toute responsabilité est exclue en particulier pour les erreurs d’utilisation ou les dérangements techniques.
ch-direct, Berne, en janvier 2018
</t>
  </si>
  <si>
    <t>Les recettes provenant d’un titre de transport forfaitaire dans le Service direct (SD) sont attribuées, après retrait des déductions préalables, aux entreprises de transport (ET) qui font partie du champ d’application concerné au moyen de clés de répartition (CR). Les montants sont crédités par l’ET mandatée (CFF) en règle générale pour le 20 du mois de base sur le compte courant de chaque ET. Cette opération est effectuée à l’aide des clés de répartition établies par l’organe de gestion du SD, ch-direct.
Les clés de répartition sont numérotées (n° Prisma) et indiquent les parts d’une ET en pour-cent. La rétribution par ET en francs résulte de la multiplication de la valeur en pour-cent de la clé de répartition en question par la somme à répartir du titre de transport forfaitaire correspondant. 
Informations complémentaires dans les prescriptions du SD sous 
www.ch-direct.org &gt; Connexion (espace protégé par un mot de passe)</t>
  </si>
  <si>
    <r>
      <t xml:space="preserve">für das Budget 2019 / 2020  –  </t>
    </r>
    <r>
      <rPr>
        <b/>
        <sz val="12"/>
        <rFont val="Arial"/>
        <family val="2"/>
      </rPr>
      <t>PLANUNGSANNAHMEN</t>
    </r>
  </si>
  <si>
    <r>
      <t xml:space="preserve">pour le budget 2019 / 2020   –   </t>
    </r>
    <r>
      <rPr>
        <b/>
        <i/>
        <sz val="12"/>
        <rFont val="Arial"/>
        <family val="2"/>
      </rPr>
      <t>HYPOTHÈSES DE PLANIFICATION</t>
    </r>
  </si>
  <si>
    <r>
      <t>Erträge 2017</t>
    </r>
    <r>
      <rPr>
        <b/>
        <vertAlign val="superscript"/>
        <sz val="9"/>
        <rFont val="Arial"/>
        <family val="2"/>
      </rPr>
      <t>2</t>
    </r>
    <r>
      <rPr>
        <b/>
        <sz val="9"/>
        <rFont val="Arial"/>
        <family val="2"/>
      </rPr>
      <t xml:space="preserve">
</t>
    </r>
    <r>
      <rPr>
        <i/>
        <sz val="9"/>
        <rFont val="Arial"/>
        <family val="2"/>
      </rPr>
      <t>Produits 2017</t>
    </r>
  </si>
  <si>
    <r>
      <t xml:space="preserve">Halbtaxabonnemente (HTA)
</t>
    </r>
    <r>
      <rPr>
        <i/>
        <sz val="9"/>
        <rFont val="Arial"/>
        <family val="2"/>
      </rPr>
      <t>Abonnement demi-tarif (ADT)</t>
    </r>
  </si>
  <si>
    <r>
      <t xml:space="preserve">Tageskarten (TK)
</t>
    </r>
    <r>
      <rPr>
        <i/>
        <sz val="9"/>
        <rFont val="Arial"/>
        <family val="2"/>
      </rPr>
      <t>Cartes journalières (CJ)</t>
    </r>
  </si>
  <si>
    <r>
      <t>Gesamter Ertrag Personenverkehr</t>
    </r>
    <r>
      <rPr>
        <b/>
        <vertAlign val="superscript"/>
        <sz val="9"/>
        <rFont val="Arial"/>
        <family val="2"/>
      </rPr>
      <t>4</t>
    </r>
    <r>
      <rPr>
        <sz val="9"/>
        <rFont val="Arial"/>
        <family val="2"/>
      </rPr>
      <t xml:space="preserve">
</t>
    </r>
    <r>
      <rPr>
        <i/>
        <sz val="9"/>
        <rFont val="Arial"/>
        <family val="2"/>
      </rPr>
      <t>Produit total du trafic voyageurs</t>
    </r>
  </si>
  <si>
    <t>Sources / remarques</t>
  </si>
  <si>
    <r>
      <rPr>
        <b/>
        <vertAlign val="superscript"/>
        <sz val="10"/>
        <rFont val="Arial"/>
        <family val="2"/>
      </rPr>
      <t>3</t>
    </r>
    <r>
      <rPr>
        <b/>
        <sz val="10"/>
        <rFont val="Arial"/>
        <family val="2"/>
      </rPr>
      <t xml:space="preserve"> </t>
    </r>
    <r>
      <rPr>
        <sz val="10"/>
        <rFont val="Arial"/>
        <family val="2"/>
      </rPr>
      <t xml:space="preserve"> Angaben SBB. Für 2019 und 2020 kann lediglich ein jeweiliger allgemeingültiger Wachstumsfaktor bereitgestellt werden.
</t>
    </r>
    <r>
      <rPr>
        <b/>
        <sz val="10"/>
        <rFont val="Arial"/>
        <family val="2"/>
      </rPr>
      <t xml:space="preserve">   </t>
    </r>
    <r>
      <rPr>
        <i/>
        <sz val="10"/>
        <rFont val="Arial"/>
        <family val="2"/>
      </rPr>
      <t>Indications des CFF. Pour 2019 et 2020, seul un facteur de croissance universel peut être fourni.</t>
    </r>
  </si>
  <si>
    <r>
      <rPr>
        <u/>
        <sz val="10"/>
        <rFont val="Arial"/>
        <family val="2"/>
      </rPr>
      <t xml:space="preserve">9.1 Vorbemerkung
</t>
    </r>
    <r>
      <rPr>
        <sz val="10"/>
        <rFont val="Arial"/>
        <family val="2"/>
      </rPr>
      <t xml:space="preserve">Die Berechnung der Wachstumsfaktoren erfolgte unter Berücksichtigung der unter Ziffer 9.2 bis 9.8 erwähnten Planungsannahmen. Die folgenden Einflussfaktoren wurden NICHT berücksichtigt (Aufzählung nicht abschiessend): 
• Angebotsbedingte Nachfrageveränderungen: Geplante 
  Angebotsveränderungen von KTU, Linienverlängerungen
• Sortiments- und Zonenanpassungen in Verbünden: Auswirkung von 
  Sortimentsverschiebungen innerhalb der Verbünde (verändertes Pricing, neue Sortimente).
• Vom DV abweichende Tarifmassnahmen von KTU und Verbünden
Die zugrunde liegenden Verteilschlüssel entsprechen den durch ch-direct publizierten Daten; deren Entwicklung wird nicht prognostiziert.
Für weitere Informationen siehe Konzept 'Zentrale Prognose der DV-Pauschalfahrausweise', verfügbar im internen Bereich unter 
</t>
    </r>
    <r>
      <rPr>
        <u/>
        <sz val="10"/>
        <rFont val="Arial"/>
        <family val="2"/>
      </rPr>
      <t>9.2 Grundwachstum Personenverkehr</t>
    </r>
    <r>
      <rPr>
        <sz val="10"/>
        <rFont val="Arial"/>
        <family val="2"/>
      </rPr>
      <t xml:space="preserve">
Das prognostizierte Grundwachstum Personenverkehr (2018 - 2020) beträgt 0.8% p.a. Die Planungsannahme basiert auf den durch das Bundesamt für Statistik (BFS) veröffentlichten Prognosen (BFS-Prognosen A-00-2015). Diese Prognose wurde der aktuellen Ist-Entwicklung angepasst. Der resultierende Prozentsatz (Pkm Wachstum) fliesst als Treiber „Grundwachstum“ in die aktuelle Planung ein. </t>
    </r>
    <r>
      <rPr>
        <sz val="10"/>
        <rFont val="Arial"/>
        <family val="2"/>
      </rPr>
      <t xml:space="preserve">
</t>
    </r>
  </si>
  <si>
    <r>
      <rPr>
        <i/>
        <u/>
        <sz val="10"/>
        <color theme="1"/>
        <rFont val="Arial"/>
        <family val="2"/>
      </rPr>
      <t>9.1 Remarque préalable</t>
    </r>
    <r>
      <rPr>
        <i/>
        <sz val="10"/>
        <color theme="1"/>
        <rFont val="Arial"/>
        <family val="2"/>
      </rPr>
      <t xml:space="preserve">
Le calcul des facteurs de croissance a été effectué en tenant compte des hypothèses de planification mentionnées aux ch. 9.2 à 9.8. Les facteurs d’influence suivants n’ont PAS été pris en compte (liste non exhaustive):
• Modifications de la demande en fonction de l’offre: modifications prévues de l’offre par des ETC, prolongements de lignes
• Modifications de l’assortiment et des zones dans des communautés: impact des changements survenus au niveau de l’assortiment au sein des communautés (modification des tarifs, nouveaux assortiments)
• Mesures tarifaires d’ETC et de communautés se démarquant du SD
Les clés de répartition sous-jacentes correspondent aux données publiées par ch-direct; leur évolution n’est pas pronostiquée.
Pour des renseignements complémentaires, voir dans le concept 'Prévisions centralisées des titres de transport forfaitaires du SD' disponible dans l’espace protégé sous
</t>
    </r>
    <r>
      <rPr>
        <i/>
        <u/>
        <sz val="10"/>
        <color theme="1"/>
        <rFont val="Arial"/>
        <family val="2"/>
      </rPr>
      <t xml:space="preserve">9.2 Croissance de base du trafic voyageurs </t>
    </r>
    <r>
      <rPr>
        <i/>
        <sz val="10"/>
        <color theme="1"/>
        <rFont val="Arial"/>
        <family val="2"/>
      </rPr>
      <t xml:space="preserve">
La croissance de base prévisionnelle du trafic voyageurs (2018 - 2020) est de 0,8 % par an. L'hypothèse de planification se fonde sur les prévisions publiées (prévisions OFS A-00-2015) par l’Office fédéral de la statistique (OFS). Ces prévisions ont été adaptées à l’évolution effective actuelle. Le pourcentage qui en résulte (croissance des PKM) est intégré dans la planification en cours en tant que «croissance de base».
</t>
    </r>
  </si>
  <si>
    <r>
      <rPr>
        <u/>
        <sz val="10"/>
        <rFont val="Arial"/>
        <family val="2"/>
      </rPr>
      <t>9.3 Angebotsveränderungen</t>
    </r>
    <r>
      <rPr>
        <sz val="10"/>
        <rFont val="Arial"/>
        <family val="2"/>
      </rPr>
      <t xml:space="preserve">
Die in der Planung berücksichtigten Angebotsveränderungen (0.5% p.a.) umfassen vor allem:
2018:  Direktverbindung Frankfurt-Mailand
2019:  Sperre Zugersee Ost;
          Zürich - St.Gallen 4. Zug in der HVZ;
          Verlängerung RE Vevey - St.Maurice; 
          Beschleunigung Zürich - Romanshorn; 
          3 Etappe der 4 Teilergänzung zürcher S-Bahn; 
2020:  Inbetriebnahme CEVA (Genf-Annemasse);
          Stundentakt Zürich-Stuttgart
</t>
    </r>
    <r>
      <rPr>
        <u/>
        <sz val="10"/>
        <rFont val="Arial"/>
        <family val="2"/>
      </rPr>
      <t>9.4 Tarifmassnahmen DV (TAMA)</t>
    </r>
    <r>
      <rPr>
        <sz val="10"/>
        <rFont val="Arial"/>
        <family val="2"/>
      </rPr>
      <t xml:space="preserve">
3% per Fahrplanwechsel Dezember 2016 (Hochlauf im 2018). Die Planung geht davon aus, dass in den Verbünden eine TAMA im gleichen Ausmass vorgenommen wird. 2018, 2019 und 2020 keine weiteren TAMAs. 
</t>
    </r>
    <r>
      <rPr>
        <u/>
        <sz val="10"/>
        <rFont val="Arial"/>
        <family val="2"/>
      </rPr>
      <t>9.5 Preiselastizität der Nachfrage und Hochlauf</t>
    </r>
    <r>
      <rPr>
        <sz val="10"/>
        <rFont val="Arial"/>
        <family val="2"/>
      </rPr>
      <t xml:space="preserve">
Neben der Preiserhöhung berücksichtigen die Wachstumsfaktoren den Rückgang der Nachfrage (Preiselastizität) und den Einfluss der Abonnement-Erneuerung auf die zeitliche Entwicklung der Erträge (Hochlauf):
Die durchschnittliche Preiselastizität bei GA, HTA und TK beträgt -0.4. Bei einer TAMA von 3% reduziert sich die Nachfrage um durchschnittlich 1.2%. Hochlauf im 2017: 60% bei GA/HTA und 75% bei TK. Hochlauf-Rest im 2018: 40% bei GA/HTA und 25% bei TK.
Am 15.09.2016 wurde die zweite Zusatzvereinbarung zur einvernehmlichen Regelung vom 04.08.2014 mit dem Preisüberwacher unterzeichnet. Infolge der Preiserhöhung durch die Tarifmassnahme per 11.12.2016 werden Massnahmen zur Kompensation im Umfang von 50 Millionen CHF (Gesamt-öV-Sicht) umgesetzt. Diese sind in den Wachstumsfaktoren berücksichtigt. 
Allfällige zukünftige Zusatzvereinbarungen mit dem Preisüberwacher würden die Wachstumsfaktoren beeinflussen. </t>
    </r>
  </si>
  <si>
    <r>
      <rPr>
        <i/>
        <u/>
        <sz val="10"/>
        <rFont val="Arial"/>
        <family val="2"/>
      </rPr>
      <t>9.3 Modifications de l’offre</t>
    </r>
    <r>
      <rPr>
        <i/>
        <sz val="10"/>
        <rFont val="Arial"/>
        <family val="2"/>
      </rPr>
      <t xml:space="preserve">
Les modifications de l’offre prises en compte dans la planification (0,5% par an) comprennent principalement:
2018:   Liaison directe Francfort - Milan
2019:   Fermeture de la ligne est du lac de Zoug; 
           4</t>
    </r>
    <r>
      <rPr>
        <i/>
        <vertAlign val="superscript"/>
        <sz val="10"/>
        <rFont val="Arial"/>
        <family val="2"/>
      </rPr>
      <t>e</t>
    </r>
    <r>
      <rPr>
        <i/>
        <sz val="10"/>
        <rFont val="Arial"/>
        <family val="2"/>
      </rPr>
      <t xml:space="preserve"> train aux heures de pointe entre Zurich et St-Gall;
           Prolongation du RE entre Vevey et St-Maurice;
           Accélération entre Zurich et Romanshorn;
           3</t>
    </r>
    <r>
      <rPr>
        <i/>
        <vertAlign val="superscript"/>
        <sz val="10"/>
        <rFont val="Arial"/>
        <family val="2"/>
      </rPr>
      <t>e</t>
    </r>
    <r>
      <rPr>
        <i/>
        <sz val="10"/>
        <rFont val="Arial"/>
        <family val="2"/>
      </rPr>
      <t xml:space="preserve"> étape du 4</t>
    </r>
    <r>
      <rPr>
        <i/>
        <vertAlign val="superscript"/>
        <sz val="10"/>
        <rFont val="Arial"/>
        <family val="2"/>
      </rPr>
      <t>e</t>
    </r>
    <r>
      <rPr>
        <i/>
        <sz val="10"/>
        <rFont val="Arial"/>
        <family val="2"/>
      </rPr>
      <t xml:space="preserve"> renforcement partiel du RER zurichois;
2020:   Mise en service du CEVA (Genève - Annemasse);
           Cadence horaire entre Zurich et Stuttgart.   
</t>
    </r>
    <r>
      <rPr>
        <i/>
        <u/>
        <sz val="10"/>
        <rFont val="Arial"/>
        <family val="2"/>
      </rPr>
      <t>9.4 Mesures tarifaires du SD</t>
    </r>
    <r>
      <rPr>
        <i/>
        <sz val="10"/>
        <rFont val="Arial"/>
        <family val="2"/>
      </rPr>
      <t xml:space="preserve">
3% au changement d’horaire de décembre 2016 (phase d’accélération en 2018). La planification part du principe que les communautés procéderont à des mesures tarifaires du même ordre. Pas de mesures tarifaires supplémentaires en 2018, 2019 et 2020.
</t>
    </r>
    <r>
      <rPr>
        <i/>
        <u/>
        <sz val="10"/>
        <rFont val="Arial"/>
        <family val="2"/>
      </rPr>
      <t>9.5 Elasticité des prix de la demande et phase d’accélération</t>
    </r>
    <r>
      <rPr>
        <i/>
        <sz val="10"/>
        <rFont val="Arial"/>
        <family val="2"/>
      </rPr>
      <t xml:space="preserve">
Outre l’augmentation des prix, les facteurs de croissance tiennent compte du recul de la demande (élasticité des prix) et de l’influence du renouvellement des abonnements sur l’évolution des recettes dans le temps:
L’élasticité moyenne des prix pour l’AG, l’ADT et la CJ se monte à -0,4. Pour des mesures tarifaires de 3%, la demande se réduit de 1,2% en moyenne. Renouvellement des abonnements en 2017: 60% pour l’AG et l’ADT et 75% pour la CJ. Renouvellement des abonnements en 2018: 40% pour l’AG et l’ADT et 25% pour la CJ.
Le deuxième accord complémentaire au règlement amiable du 4 août 2014 a été signé le 15 septembre 2016 avec le Surveillant des prix. A la suite de l’augmentation des prix due aux mesures tarifaires du 11 décembre 2016, des mesures de compensation à hauteur de 50 millions de francs (pour l’ensemble des TP) sont réalisées. Les facteurs de croissance en tiennent compte.
Toute future convention complémentaire avec le Surveillant des prix influencera les facteurs de croissance.</t>
    </r>
  </si>
  <si>
    <r>
      <rPr>
        <u/>
        <sz val="10"/>
        <rFont val="Arial"/>
        <family val="2"/>
      </rPr>
      <t>9.6 Uebrige Effekte</t>
    </r>
    <r>
      <rPr>
        <sz val="10"/>
        <rFont val="Arial"/>
        <family val="2"/>
      </rPr>
      <t xml:space="preserve">
Weitere Effekte (Marketing Massnahmen, Programme, Sortimentsverschiebungen, etc.) wirken mit jährlich 0.1%.
</t>
    </r>
    <r>
      <rPr>
        <u/>
        <sz val="10"/>
        <rFont val="Arial"/>
        <family val="2"/>
      </rPr>
      <t>9.7 Verteilschlüssel</t>
    </r>
    <r>
      <rPr>
        <sz val="10"/>
        <rFont val="Arial"/>
        <family val="2"/>
      </rPr>
      <t xml:space="preserve">
Die erwarteten Erträge 2017 basieren auf folgenden Verteilschlüsseln:
GA: definitiver Verteilschlüssel gültig ab Dezember 2016
HTA: definitiver Verteilschlüssel gültig ab Dezember 2016
TK: definitiver Verteilschlüssel gültig ab Dezember 2016
Beim GA 1. Klasse und GA 2. Klasse erfolgt die Berechnung der TU-Erträge der Jahre 2018 und 2019 mit gewichteten Verteilschlüsseln. Damit ist die Veränderung von Abgrenzungen berücksichtigt. 
Bei den übrigen Pauschalfahrausweisen (HTA &amp; TK) wird auf eine Mittelung verzichtet, weil zum Zeitpunkt der Offertstellung keine provisorischen Verteilschlüssel zur Verfügung stehen.
</t>
    </r>
    <r>
      <rPr>
        <u/>
        <sz val="10"/>
        <rFont val="Arial"/>
        <family val="2"/>
      </rPr>
      <t>9.8 Weitere Planungsannahmen</t>
    </r>
    <r>
      <rPr>
        <sz val="10"/>
        <rFont val="Arial"/>
        <family val="2"/>
      </rPr>
      <t xml:space="preserve">
Das prognostizierte GA-Wachstum schliesst den Pauschalfahrausweis Gleis 7 aus.
Beim prognostizierten Tageskarten-Wachstum wurden das Freizeitangebot Railaway sowie die neuen Sortimente Ausflugs-Abo (Pilot per April 2018 geplant) und Spar-Tageskarte (Start per September 2017) berücksichtigt. Ein verzögerter Start der Projekte würde die Wachstumsfaktoren der Tageskarten und die Erträge im Normaltarif beeinflussen.</t>
    </r>
  </si>
  <si>
    <r>
      <rPr>
        <i/>
        <u/>
        <sz val="10"/>
        <rFont val="Arial"/>
        <family val="2"/>
      </rPr>
      <t>9.6 Autres effets</t>
    </r>
    <r>
      <rPr>
        <i/>
        <sz val="10"/>
        <rFont val="Arial"/>
        <family val="2"/>
      </rPr>
      <t xml:space="preserve">
Les autres effets (mesures de marketing, programmes, changements dans l’assortiment, etc.) représentent chaque année 0,1%.
</t>
    </r>
    <r>
      <rPr>
        <i/>
        <u/>
        <sz val="10"/>
        <rFont val="Arial"/>
        <family val="2"/>
      </rPr>
      <t>9.7 Clés de répartition</t>
    </r>
    <r>
      <rPr>
        <i/>
        <sz val="10"/>
        <rFont val="Arial"/>
        <family val="2"/>
      </rPr>
      <t xml:space="preserve">
Les produits 2017 attendus se fondent sur les clés de répartition suivantes:
AG: clé de répartition définitive valable depuis décembre 2016
ADT: clé de répartition définitive valable depuis décembre 2016
CJ: clé de répartition définitive valable depuis décembre 2016
Le calcul des produits 2018 et 2019 des ET pour l’AG 1re classe et 2e classe s’effectue à l’aide de clés de répartition pondérées. Le changement de délimitations est ainsi pris en compte.
Pour les autres titres de transport forfaitaires (ADT et CJ), on renonce à calculer une moyenne en raison de l’absence de clé de répartition provisoire disponible au moment de l’élaboration de l’offre.
</t>
    </r>
    <r>
      <rPr>
        <i/>
        <u/>
        <sz val="10"/>
        <rFont val="Arial"/>
        <family val="2"/>
      </rPr>
      <t xml:space="preserve">9.8 Autres hypothèses de planification </t>
    </r>
    <r>
      <rPr>
        <i/>
        <sz val="10"/>
        <rFont val="Arial"/>
        <family val="2"/>
      </rPr>
      <t xml:space="preserve">
La croissance prévisionnelle de l’AG exclut le titre de transport forfaitaire Voie 7.
L’offre de loisirs RailAway et les nouveaux assortiments abonnement Évasion (essai pilote prévu pour avril 2018) et carte journalière dégriffée (lancée en septembre 2017) ont été pris en compte dans la croissance prévisionnelle des cartes journalières. Un lancement différé des projets influencerait les facteurs de croissance des cartes journalières et les produits du tarif normal.
</t>
    </r>
  </si>
  <si>
    <r>
      <t xml:space="preserve">für das Budget 2019 / 2020  –  </t>
    </r>
    <r>
      <rPr>
        <b/>
        <sz val="12"/>
        <rFont val="Arial"/>
        <family val="2"/>
      </rPr>
      <t>ABFRAGE für Transportunternehmen</t>
    </r>
  </si>
  <si>
    <r>
      <t xml:space="preserve">pour le budget de 2019 / 2020   –   </t>
    </r>
    <r>
      <rPr>
        <b/>
        <i/>
        <sz val="12"/>
        <rFont val="Arial"/>
        <family val="2"/>
      </rPr>
      <t>INTERROGATION pour entreprises de transport</t>
    </r>
  </si>
  <si>
    <t>TK / CJ 2.</t>
  </si>
  <si>
    <t>TK / CJ 1.</t>
  </si>
  <si>
    <t>Cartes journalières (CJ)</t>
  </si>
  <si>
    <r>
      <t xml:space="preserve">* Für die Berechnung der prognostizierten GA-Erträge 2018 und 2019 werden für beide Klassen gewichtete, definitive Verteilschlüsselwerte verwendet, um der Veränderung der abgegrenzten Werte gerecht zu werden. Die Gewichtungswerte sind in den ausgeblendeten Spalten hinterlegt. Für das Jahr 2020 wird der provisorische VS GA16 angewendet.
</t>
    </r>
    <r>
      <rPr>
        <i/>
        <sz val="9"/>
        <rFont val="Arial"/>
        <family val="2"/>
      </rPr>
      <t>Le calcul des produits prévisionnels de l’AG en 2018 et 2019 a été effectué pour les deux classes à l’aide de valeurs de clés de répartition pondérées définitives afin d’être adapté au changement des valeurs délimitées. Les valeurs de pondération figurent dans les colonnes masquées. Pour 2020, on utilisera la clé provisoire CR AG16.</t>
    </r>
  </si>
  <si>
    <r>
      <t xml:space="preserve">** Die SPLIT-Funktion richtet sich an komplexere TU-Konstrukte. Diese können damit innerhalb eines TU-Codes den Anteil und damit den Ertrag weiter differenzieren. Standardmässig ist der Wert 100% eingestellt (= KEIN SPLIT). Durch die manuelle Eingabe eines geringeren Prozentwertes (wird farblich angezeigt) von beispielsweise 60% werden die prognostizierten Erträge auf den Faktor 0.6 reduziert.
</t>
    </r>
    <r>
      <rPr>
        <i/>
        <sz val="9"/>
        <rFont val="Arial"/>
        <family val="2"/>
      </rPr>
      <t xml:space="preserve">
La fonction SPLIT s'adresse à des modèles d’ET plus complexes. Il est ainsi possible de continuer de différencier la part et donc le produit au sein d'un code ET. La valeur de 100% est définie par défaut (= PAS DE SPLIT). Lors de la saisie manuelle d’un pourcentage inférieur (affichage en couleur), par exemple 60%, les produits prévisionnels sont réduits au facteur 0,6.</t>
    </r>
  </si>
  <si>
    <r>
      <rPr>
        <b/>
        <sz val="9"/>
        <color theme="1"/>
        <rFont val="Arial"/>
        <family val="2"/>
      </rPr>
      <t>Disclaimer</t>
    </r>
    <r>
      <rPr>
        <sz val="9"/>
        <color theme="1"/>
        <rFont val="Arial"/>
        <family val="2"/>
      </rPr>
      <t xml:space="preserve">
Das vorliegende Instrument dient als Arbeitshilfe im Rahmen der Offerterstellung. ch-direct übernimmt keine Gewähr für die Vollständigkeit und die Zuverlässigkeit der prognostizierten Daten; dies gilt insbesondere für Mutationen wie beispielsweise Ein- und Austritte im Anwendungsbereich oder Fusionen von KTU. Wird das Instrument verwendet, haftet ch-direct nicht für die daraus resultierenden Folgen. Insbesondere wird eine Haftung für Anwendungsfehler oder technische Störungen ausgeschlossen.
ch-direct, Bern im Januar 2018</t>
    </r>
  </si>
  <si>
    <t xml:space="preserve">Disclaimer
Le présent instrument sert d’outil de travail dans le cadre de l’établissement des offres. ch-direct ne donne aucune garantie quant à l’exhaustivité et à la fiabilité des données prévisionnelles; ceci s’applique en particulier aux mutations telles que les entrées et les sorties dans le champ d’application ou les fusions d’ETC. ch-direct n’assume aucune responsabilité quant aux conséquences de l’utilisation de l’instrument. Toute responsabilité est exclue en particulier pour les erreurs d’utilisation ou les dérangements techniques.
ch-direct, Berne, en janvier 2018
</t>
  </si>
  <si>
    <t>LKRS</t>
  </si>
  <si>
    <t>Luftseilbahn Kräbel-Rigi Scheidegg AG</t>
  </si>
  <si>
    <t>BGD</t>
  </si>
  <si>
    <t>Bergbahnen Grüsch-Danusa AG</t>
  </si>
  <si>
    <t>VVTIROL</t>
  </si>
  <si>
    <t>Verkehrsverbund Tirol GesmbH</t>
  </si>
  <si>
    <t>GA/HTA VS</t>
  </si>
  <si>
    <t>GA/HTA Direct-Mail-System-Abzug Vertrieb Services</t>
  </si>
  <si>
    <t>Definitiver Verteilschlüssel "Generalabonnement" 2015</t>
  </si>
  <si>
    <t>Clé de répartition "Abonnement Général" 2015 définitive</t>
  </si>
  <si>
    <t>BLT-wb</t>
  </si>
  <si>
    <t>BDWM/rbz</t>
  </si>
  <si>
    <t xml:space="preserve">   +)</t>
  </si>
  <si>
    <t>FML</t>
  </si>
  <si>
    <t>Verteilschlüssel (VS) GA16: Betriebsgruppen (BG) können eine interne Feinverteilung der Anteile bestellen bis 01.09.2018</t>
  </si>
  <si>
    <t>Clé de repartition (CR) AG16: Les groupes d'exploitation (GE) peuvent commander une autre micro-répartition jusque'au le 01.09.2018.</t>
  </si>
  <si>
    <t>Provisorischer VS GA16 / CR AG16 provisoire</t>
  </si>
  <si>
    <t>Definitiver VS GA15/ CR AG15 définitive</t>
  </si>
  <si>
    <t>gültig ab/ valable dès le 01.12.2018</t>
  </si>
  <si>
    <t>Prisma No.*</t>
  </si>
  <si>
    <r>
      <t xml:space="preserve">SPLIT   
in % </t>
    </r>
    <r>
      <rPr>
        <b/>
        <sz val="10"/>
        <rFont val="Arial"/>
        <family val="2"/>
      </rPr>
      <t>**</t>
    </r>
  </si>
  <si>
    <r>
      <rPr>
        <b/>
        <sz val="9"/>
        <color theme="1"/>
        <rFont val="Arial"/>
        <family val="2"/>
      </rPr>
      <t>Absprungbasis</t>
    </r>
    <r>
      <rPr>
        <sz val="9"/>
        <color theme="1"/>
        <rFont val="Arial"/>
        <family val="2"/>
      </rPr>
      <t xml:space="preserve"> / Erträge
</t>
    </r>
    <r>
      <rPr>
        <i/>
        <sz val="9"/>
        <color theme="1"/>
        <rFont val="Arial"/>
        <family val="2"/>
      </rPr>
      <t>Base de départ / Produits</t>
    </r>
  </si>
  <si>
    <t>Aus</t>
  </si>
  <si>
    <r>
      <t xml:space="preserve">VS HTA 1712/ VS TKN 1712 </t>
    </r>
    <r>
      <rPr>
        <sz val="9"/>
        <color theme="1"/>
        <rFont val="Arial"/>
        <family val="2"/>
      </rPr>
      <t xml:space="preserve">für/ </t>
    </r>
    <r>
      <rPr>
        <i/>
        <sz val="9"/>
        <color theme="1"/>
        <rFont val="Arial"/>
        <family val="2"/>
      </rPr>
      <t>pour</t>
    </r>
    <r>
      <rPr>
        <sz val="9"/>
        <color theme="1"/>
        <rFont val="Arial"/>
        <family val="2"/>
      </rPr>
      <t xml:space="preserve"> 
</t>
    </r>
    <r>
      <rPr>
        <b/>
        <sz val="9"/>
        <color theme="1"/>
        <rFont val="Arial"/>
        <family val="2"/>
      </rPr>
      <t>2018 - 2020</t>
    </r>
  </si>
  <si>
    <r>
      <t xml:space="preserve">VS HTA 1612/ VS TKN 1612 </t>
    </r>
    <r>
      <rPr>
        <sz val="9"/>
        <color theme="1"/>
        <rFont val="Arial"/>
        <family val="2"/>
      </rPr>
      <t xml:space="preserve">für/ </t>
    </r>
    <r>
      <rPr>
        <i/>
        <sz val="9"/>
        <color theme="1"/>
        <rFont val="Arial"/>
        <family val="2"/>
      </rPr>
      <t>pour</t>
    </r>
    <r>
      <rPr>
        <sz val="9"/>
        <color theme="1"/>
        <rFont val="Arial"/>
        <family val="2"/>
      </rPr>
      <t xml:space="preserve"> 
</t>
    </r>
    <r>
      <rPr>
        <b/>
        <sz val="9"/>
        <color theme="1"/>
        <rFont val="Arial"/>
        <family val="2"/>
      </rPr>
      <t>2017</t>
    </r>
  </si>
  <si>
    <t>VS GA15 def. 
(b)</t>
  </si>
  <si>
    <r>
      <t xml:space="preserve">VS GA16 prov.
(c)    bzw. 
 für/ </t>
    </r>
    <r>
      <rPr>
        <i/>
        <sz val="9"/>
        <color theme="1"/>
        <rFont val="Arial"/>
        <family val="2"/>
      </rPr>
      <t>pour</t>
    </r>
    <r>
      <rPr>
        <sz val="9"/>
        <color theme="1"/>
        <rFont val="Arial"/>
        <family val="2"/>
      </rPr>
      <t xml:space="preserve">  
</t>
    </r>
    <r>
      <rPr>
        <b/>
        <sz val="9"/>
        <color theme="1"/>
        <rFont val="Arial"/>
        <family val="2"/>
      </rPr>
      <t>2020</t>
    </r>
  </si>
  <si>
    <r>
      <t xml:space="preserve">Gewichet / </t>
    </r>
    <r>
      <rPr>
        <i/>
        <sz val="9"/>
        <color theme="1"/>
        <rFont val="Arial"/>
        <family val="2"/>
      </rPr>
      <t xml:space="preserve">Moyenne </t>
    </r>
    <r>
      <rPr>
        <b/>
        <sz val="9"/>
        <color theme="1"/>
        <rFont val="Arial"/>
        <family val="2"/>
      </rPr>
      <t xml:space="preserve">a  | b 
</t>
    </r>
    <r>
      <rPr>
        <sz val="9"/>
        <color theme="1"/>
        <rFont val="Arial"/>
        <family val="2"/>
      </rPr>
      <t xml:space="preserve"> für/ </t>
    </r>
    <r>
      <rPr>
        <i/>
        <sz val="9"/>
        <color theme="1"/>
        <rFont val="Arial"/>
        <family val="2"/>
      </rPr>
      <t xml:space="preserve">pour  
</t>
    </r>
    <r>
      <rPr>
        <b/>
        <sz val="9"/>
        <color theme="1"/>
        <rFont val="Arial"/>
        <family val="2"/>
      </rPr>
      <t>2018</t>
    </r>
  </si>
  <si>
    <r>
      <t xml:space="preserve">Gewichtet / </t>
    </r>
    <r>
      <rPr>
        <i/>
        <sz val="9"/>
        <color theme="1"/>
        <rFont val="Arial"/>
        <family val="2"/>
      </rPr>
      <t xml:space="preserve">Moyenne </t>
    </r>
    <r>
      <rPr>
        <b/>
        <sz val="9"/>
        <color theme="1"/>
        <rFont val="Arial"/>
        <family val="2"/>
      </rPr>
      <t xml:space="preserve">b  | c
</t>
    </r>
    <r>
      <rPr>
        <sz val="9"/>
        <color theme="1"/>
        <rFont val="Arial"/>
        <family val="2"/>
      </rPr>
      <t xml:space="preserve">für/ </t>
    </r>
    <r>
      <rPr>
        <i/>
        <sz val="9"/>
        <color theme="1"/>
        <rFont val="Arial"/>
        <family val="2"/>
      </rPr>
      <t xml:space="preserve">pour </t>
    </r>
    <r>
      <rPr>
        <sz val="9"/>
        <color theme="1"/>
        <rFont val="Arial"/>
        <family val="2"/>
      </rPr>
      <t xml:space="preserve"> 
</t>
    </r>
    <r>
      <rPr>
        <b/>
        <sz val="9"/>
        <color theme="1"/>
        <rFont val="Arial"/>
        <family val="2"/>
      </rPr>
      <t>2019</t>
    </r>
  </si>
  <si>
    <r>
      <t xml:space="preserve">VS GA14 def.
(a)  bzw. 
 für/ </t>
    </r>
    <r>
      <rPr>
        <i/>
        <sz val="9"/>
        <color theme="1"/>
        <rFont val="Arial"/>
        <family val="2"/>
      </rPr>
      <t xml:space="preserve">pour  </t>
    </r>
    <r>
      <rPr>
        <sz val="9"/>
        <color theme="1"/>
        <rFont val="Arial"/>
        <family val="2"/>
      </rPr>
      <t xml:space="preserve">
</t>
    </r>
    <r>
      <rPr>
        <b/>
        <sz val="9"/>
        <color theme="1"/>
        <rFont val="Arial"/>
        <family val="2"/>
      </rPr>
      <t>2017</t>
    </r>
  </si>
  <si>
    <r>
      <t xml:space="preserve">*** Beträge in CHF sind Nettowerte; also exklusive MWST sowie exklusive Vorabzüge und exklusive Verkaufsprovision.
</t>
    </r>
    <r>
      <rPr>
        <i/>
        <sz val="9"/>
        <rFont val="Arial"/>
        <family val="2"/>
      </rPr>
      <t xml:space="preserve">Les montants en francs sont des valeurs nettes, à savoir hors TVA et hors déductions préalables. </t>
    </r>
  </si>
  <si>
    <t>Für das Budget 2019 / 2020</t>
  </si>
  <si>
    <t>Pour le budget de 2019 / 2020</t>
  </si>
  <si>
    <r>
      <rPr>
        <u/>
        <sz val="10"/>
        <rFont val="Arial"/>
        <family val="2"/>
      </rPr>
      <t>8.1 Generalabonnemente</t>
    </r>
    <r>
      <rPr>
        <sz val="10"/>
        <rFont val="Arial"/>
        <family val="2"/>
      </rPr>
      <t xml:space="preserve">
Das Wachstum von +3.5% (2. Kl.) respektive +3.5% (1.Kl.) ist primär auf die positive Umlaufentwicklung (1.7%), das Grundwachstum (+0.7%) und auf die TAMA 2016 (+1.0% inkl. negativer Effekt Preiselastizität und Ablauf mit dem Preisüberwacher vereinbarte GA-Rabatte für nahtlose Erneuerung) zurückzuführen.
</t>
    </r>
    <r>
      <rPr>
        <u/>
        <sz val="10"/>
        <rFont val="Arial"/>
        <family val="2"/>
      </rPr>
      <t>8.2 Halbtaxabonnemente</t>
    </r>
    <r>
      <rPr>
        <sz val="10"/>
        <rFont val="Arial"/>
        <family val="2"/>
      </rPr>
      <t xml:space="preserve">
Die Ertragswirkung des HTA (+1.9%) und somit das Wachstum des HTA-Ertrages wird primär durch die IST-Entwicklung (+1.7% Nahtloserneuerung des Swiss Pass sowie höherer Umlauf) positiv beeinflusst.
</t>
    </r>
    <r>
      <rPr>
        <u/>
        <sz val="10"/>
        <rFont val="Arial"/>
        <family val="2"/>
      </rPr>
      <t xml:space="preserve">8.3 Tageskarten
</t>
    </r>
    <r>
      <rPr>
        <sz val="10"/>
        <rFont val="Arial"/>
        <family val="2"/>
      </rPr>
      <t xml:space="preserve">Die Ertragsprognose bei den Tageskarten ist auf Grund der geplanten Sortimentsanpassungen (Spartageskarte, Ausflugs-Abo, etc.) herausfordernd. Es wird davon ausgegangen, dass die neuen Produkte sowie die Abschaffung der 9-Uhr-Karte (Verlagerung zu den anderen TK) sowie des Rabattes der TK im Multipack im Bereich TK Mehrerträge generieren (+24.2%). Die neuen Produkte kannibalisieren teilweise die Umsätze in den übrigen DV-Sortimenten (v.a. Normaltarif). 
</t>
    </r>
    <r>
      <rPr>
        <u/>
        <sz val="10"/>
        <rFont val="Arial"/>
        <family val="2"/>
      </rPr>
      <t xml:space="preserve">8.4 Gesamter Ertrag Personenverkehr (DV-Sortiment)
</t>
    </r>
    <r>
      <rPr>
        <sz val="10"/>
        <rFont val="Arial"/>
        <family val="2"/>
      </rPr>
      <t>Die überdurchschnittlichen Wachstumsfaktoren aus GA, HTA und TK werden durch tiefere Wachstumsfaktoren anderer DV-Sortimente teilweise absorbiert. Insbesondere werden sinkende Erträge im Normaltarif erwartet.</t>
    </r>
  </si>
  <si>
    <r>
      <rPr>
        <i/>
        <u/>
        <sz val="10"/>
        <rFont val="Arial"/>
        <family val="2"/>
      </rPr>
      <t>8.1 Abonnements généraux</t>
    </r>
    <r>
      <rPr>
        <i/>
        <sz val="10"/>
        <rFont val="Arial"/>
        <family val="2"/>
      </rPr>
      <t xml:space="preserve">
La croissance de +3,5% (2</t>
    </r>
    <r>
      <rPr>
        <i/>
        <vertAlign val="superscript"/>
        <sz val="10"/>
        <rFont val="Arial"/>
        <family val="2"/>
      </rPr>
      <t>e</t>
    </r>
    <r>
      <rPr>
        <i/>
        <sz val="10"/>
        <rFont val="Arial"/>
        <family val="2"/>
      </rPr>
      <t xml:space="preserve"> cl.) et de +3,5% (1</t>
    </r>
    <r>
      <rPr>
        <i/>
        <vertAlign val="superscript"/>
        <sz val="10"/>
        <rFont val="Arial"/>
        <family val="2"/>
      </rPr>
      <t>re</t>
    </r>
    <r>
      <rPr>
        <i/>
        <sz val="10"/>
        <rFont val="Arial"/>
        <family val="2"/>
      </rPr>
      <t xml:space="preserve"> cl.) est avant tout due à la progression des ventes (+1,7%), à la croissance de base (+0,7%) et aux mesures tarifaires 2016 (+1,0% y c. effet négatif de l’élasticité des prix et échéance du rabais sur l'AG en cas de renouvellement sans interruption convenu avec le Surveillant des prix).
</t>
    </r>
    <r>
      <rPr>
        <i/>
        <u/>
        <sz val="10"/>
        <rFont val="Arial"/>
        <family val="2"/>
      </rPr>
      <t>8.2 Abonnements demi-tarif</t>
    </r>
    <r>
      <rPr>
        <i/>
        <sz val="10"/>
        <rFont val="Arial"/>
        <family val="2"/>
      </rPr>
      <t xml:space="preserve">
L’effet sur les produits de l’ADT (+1,9%) et par conséquent la croissance des produits de l’ADT sont en premier lieu influencés positivement par l’évolution effective (+1,7% grâce au renouvellement sans interruption du SwissPass et à l'augmentation du nombre d'abonnements en circulation).
</t>
    </r>
    <r>
      <rPr>
        <i/>
        <u/>
        <sz val="10"/>
        <rFont val="Arial"/>
        <family val="2"/>
      </rPr>
      <t>8.3 Cartes journalières</t>
    </r>
    <r>
      <rPr>
        <i/>
        <sz val="10"/>
        <rFont val="Arial"/>
        <family val="2"/>
      </rPr>
      <t xml:space="preserve">
Les produits prévisionnels des cartes journalières représentent un défi en raison des adaptations de l’assortiment prévues (carte journalière dégriffée, abonnement Évasion, etc.). On part du principe que les nouveaux produits, la suppression de la carte 9 heures (remplacée par d'autres CJ) et du rabais accordé à l'achat de CJ en multipack génèrent des recettes supplémentaires (+24,2%) dans le domaine des CJ. Les nouveaux produits cannibalisent en partie les chiffres d’affaires dans les autres assortiments du SD (principalement le tarif normal).
</t>
    </r>
    <r>
      <rPr>
        <i/>
        <u/>
        <sz val="10"/>
        <rFont val="Arial"/>
        <family val="2"/>
      </rPr>
      <t>8.4 Produit total du trafic voyageurs (assortiment du SD)</t>
    </r>
    <r>
      <rPr>
        <i/>
        <sz val="10"/>
        <rFont val="Arial"/>
        <family val="2"/>
      </rPr>
      <t xml:space="preserve">
Les facteurs de croissance au-dessus de la moyenne de l’AG, de l’ADT et des CJ sont en partie absorbés par des facteurs de croissance plus faibles d’autres assortiments du SD. Des produits en baisse sont notamment attendus dans le tarif normal.
</t>
    </r>
  </si>
  <si>
    <r>
      <t xml:space="preserve">für das Budget 2019 / 2020  –  </t>
    </r>
    <r>
      <rPr>
        <b/>
        <sz val="12"/>
        <rFont val="Arial"/>
        <family val="2"/>
      </rPr>
      <t>DETAILS BERECHNUNG</t>
    </r>
  </si>
  <si>
    <r>
      <t xml:space="preserve">pour le budget de 2019 / 2020   –   </t>
    </r>
    <r>
      <rPr>
        <b/>
        <i/>
        <sz val="12"/>
        <rFont val="Arial"/>
        <family val="2"/>
      </rPr>
      <t>DÉTAILS DU CALCUL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</si>
</sst>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000"/>
    <numFmt numFmtId="165" formatCode="0.000000"/>
    <numFmt numFmtId="166" formatCode="00"/>
    <numFmt numFmtId="167" formatCode="0.000\'000"/>
    <numFmt numFmtId="168" formatCode="#,##0\ &quot;TU/ET&quot;"/>
    <numFmt numFmtId="169" formatCode="0.000\´000"/>
    <numFmt numFmtId="170" formatCode="&quot;(&quot;\ #0\ &quot;)&quot;"/>
    <numFmt numFmtId="171" formatCode="0.0%"/>
    <numFmt numFmtId="172" formatCode="#,##0\ &quot;Bg/GdE&quot;"/>
  </numFmts>
  <fonts count="105" x14ac:knownFonts="1">
    <font>
      <sz val="11"/>
      <color theme="1"/>
      <name val="Calibri"/>
      <family val="2"/>
      <scheme val="minor"/>
    </font>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MS Sans Serif"/>
      <family val="2"/>
    </font>
    <font>
      <sz val="10"/>
      <name val="Arial"/>
      <family val="2"/>
    </font>
    <font>
      <sz val="11"/>
      <name val="Arial"/>
      <family val="2"/>
    </font>
    <font>
      <b/>
      <sz val="14"/>
      <name val="Arial"/>
      <family val="2"/>
    </font>
    <font>
      <b/>
      <sz val="11"/>
      <name val="Arial"/>
      <family val="2"/>
    </font>
    <font>
      <sz val="8"/>
      <name val="Arial"/>
      <family val="2"/>
    </font>
    <font>
      <sz val="9"/>
      <name val="Arial"/>
      <family val="2"/>
    </font>
    <font>
      <b/>
      <sz val="9"/>
      <color indexed="10"/>
      <name val="Arial"/>
      <family val="2"/>
    </font>
    <font>
      <b/>
      <sz val="10"/>
      <name val="Arial"/>
      <family val="2"/>
    </font>
    <font>
      <sz val="10"/>
      <color indexed="17"/>
      <name val="Arial"/>
      <family val="2"/>
    </font>
    <font>
      <i/>
      <sz val="10"/>
      <name val="Arial"/>
      <family val="2"/>
    </font>
    <font>
      <b/>
      <sz val="10"/>
      <color indexed="10"/>
      <name val="Arial"/>
      <family val="2"/>
    </font>
    <font>
      <b/>
      <sz val="12"/>
      <color indexed="55"/>
      <name val="Arial"/>
      <family val="2"/>
    </font>
    <font>
      <b/>
      <sz val="10"/>
      <color indexed="9"/>
      <name val="Arial"/>
      <family val="2"/>
    </font>
    <font>
      <b/>
      <sz val="8"/>
      <name val="Arial"/>
      <family val="2"/>
    </font>
    <font>
      <b/>
      <sz val="9"/>
      <name val="Arial"/>
      <family val="2"/>
    </font>
    <font>
      <b/>
      <sz val="9"/>
      <color indexed="55"/>
      <name val="Arial"/>
      <family val="2"/>
    </font>
    <font>
      <sz val="14"/>
      <name val="Arial"/>
      <family val="2"/>
    </font>
    <font>
      <b/>
      <sz val="20"/>
      <color indexed="9"/>
      <name val="Arial"/>
      <family val="2"/>
    </font>
    <font>
      <b/>
      <sz val="12"/>
      <color indexed="9"/>
      <name val="Arial"/>
      <family val="2"/>
    </font>
    <font>
      <b/>
      <sz val="14"/>
      <color indexed="22"/>
      <name val="Arial"/>
      <family val="2"/>
    </font>
    <font>
      <b/>
      <sz val="9"/>
      <color indexed="57"/>
      <name val="Arial"/>
      <family val="2"/>
    </font>
    <font>
      <b/>
      <sz val="10"/>
      <color indexed="57"/>
      <name val="Arial"/>
      <family val="2"/>
    </font>
    <font>
      <sz val="9"/>
      <color indexed="57"/>
      <name val="Arial"/>
      <family val="2"/>
    </font>
    <font>
      <sz val="10"/>
      <color indexed="57"/>
      <name val="Arial"/>
      <family val="2"/>
    </font>
    <font>
      <sz val="9"/>
      <name val="MS Sans Serif"/>
      <family val="2"/>
    </font>
    <font>
      <b/>
      <sz val="9"/>
      <name val="MS Sans Serif"/>
      <family val="2"/>
    </font>
    <font>
      <i/>
      <sz val="9"/>
      <name val="Arial"/>
      <family val="2"/>
    </font>
    <font>
      <sz val="8"/>
      <name val="Calibri"/>
      <family val="2"/>
    </font>
    <font>
      <sz val="9"/>
      <color indexed="55"/>
      <name val="Arial"/>
      <family val="2"/>
    </font>
    <font>
      <sz val="11"/>
      <color theme="1"/>
      <name val="Calibri"/>
      <family val="2"/>
      <scheme val="minor"/>
    </font>
    <font>
      <sz val="11"/>
      <color theme="1"/>
      <name val="Arial"/>
      <family val="2"/>
    </font>
    <font>
      <sz val="9"/>
      <color theme="1"/>
      <name val="Arial"/>
      <family val="2"/>
    </font>
    <font>
      <i/>
      <sz val="9"/>
      <color theme="1"/>
      <name val="Arial"/>
      <family val="2"/>
    </font>
    <font>
      <b/>
      <i/>
      <sz val="9"/>
      <color theme="1"/>
      <name val="Arial"/>
      <family val="2"/>
    </font>
    <font>
      <b/>
      <sz val="9"/>
      <color theme="1"/>
      <name val="Arial"/>
      <family val="2"/>
    </font>
    <font>
      <sz val="11"/>
      <color theme="1"/>
      <name val="Wingdings 2"/>
      <family val="1"/>
      <charset val="2"/>
    </font>
    <font>
      <b/>
      <sz val="10"/>
      <color theme="1"/>
      <name val="Arial"/>
      <family val="2"/>
    </font>
    <font>
      <i/>
      <sz val="11"/>
      <color theme="1"/>
      <name val="Arial"/>
      <family val="2"/>
    </font>
    <font>
      <i/>
      <sz val="10"/>
      <color theme="1"/>
      <name val="Arial"/>
      <family val="2"/>
    </font>
    <font>
      <i/>
      <sz val="14"/>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60"/>
      <name val="Arial"/>
      <family val="2"/>
    </font>
    <font>
      <sz val="10"/>
      <color indexed="20"/>
      <name val="Arial"/>
      <family val="2"/>
    </font>
    <font>
      <b/>
      <sz val="15"/>
      <color indexed="56"/>
      <name val="Arial"/>
      <family val="2"/>
    </font>
    <font>
      <b/>
      <sz val="13"/>
      <color indexed="56"/>
      <name val="Arial"/>
      <family val="2"/>
    </font>
    <font>
      <b/>
      <sz val="11"/>
      <color indexed="56"/>
      <name val="Arial"/>
      <family val="2"/>
    </font>
    <font>
      <sz val="8"/>
      <color theme="1"/>
      <name val="Arial"/>
      <family val="2"/>
    </font>
    <font>
      <sz val="12"/>
      <color theme="1"/>
      <name val="Wingdings 2"/>
      <family val="1"/>
      <charset val="2"/>
    </font>
    <font>
      <sz val="9"/>
      <color rgb="FFE6E6E6"/>
      <name val="Arial"/>
      <family val="2"/>
    </font>
    <font>
      <sz val="10"/>
      <name val="Arial"/>
      <family val="2"/>
    </font>
    <font>
      <b/>
      <sz val="14"/>
      <color indexed="8"/>
      <name val="Arial"/>
      <family val="2"/>
    </font>
    <font>
      <b/>
      <sz val="11"/>
      <color indexed="8"/>
      <name val="Arial"/>
      <family val="2"/>
    </font>
    <font>
      <b/>
      <sz val="12"/>
      <name val="Arial"/>
      <family val="2"/>
    </font>
    <font>
      <sz val="12"/>
      <name val="Arial"/>
      <family val="2"/>
    </font>
    <font>
      <i/>
      <sz val="12"/>
      <name val="Arial"/>
      <family val="2"/>
    </font>
    <font>
      <b/>
      <i/>
      <sz val="12"/>
      <name val="Arial"/>
      <family val="2"/>
    </font>
    <font>
      <b/>
      <vertAlign val="superscript"/>
      <sz val="9"/>
      <color theme="1"/>
      <name val="Arial"/>
      <family val="2"/>
    </font>
    <font>
      <b/>
      <vertAlign val="superscript"/>
      <sz val="10"/>
      <color theme="1"/>
      <name val="Arial"/>
      <family val="2"/>
    </font>
    <font>
      <u/>
      <sz val="10"/>
      <name val="Arial"/>
      <family val="2"/>
    </font>
    <font>
      <b/>
      <vertAlign val="superscript"/>
      <sz val="9"/>
      <name val="Arial"/>
      <family val="2"/>
    </font>
    <font>
      <b/>
      <vertAlign val="superscript"/>
      <sz val="10"/>
      <name val="Arial"/>
      <family val="2"/>
    </font>
    <font>
      <u/>
      <sz val="10"/>
      <color rgb="FF005FEA"/>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10"/>
      <color indexed="10"/>
      <name val="Arial"/>
      <family val="2"/>
    </font>
    <font>
      <sz val="10"/>
      <name val="Arial"/>
      <family val="2"/>
    </font>
    <font>
      <b/>
      <sz val="18"/>
      <color indexed="56"/>
      <name val="Cambria"/>
      <family val="2"/>
    </font>
    <font>
      <sz val="10"/>
      <color indexed="52"/>
      <name val="Arial"/>
      <family val="2"/>
    </font>
    <font>
      <sz val="10"/>
      <name val="MS Sans Serif"/>
      <family val="2"/>
    </font>
    <font>
      <i/>
      <u/>
      <sz val="10"/>
      <color theme="1"/>
      <name val="Arial"/>
      <family val="2"/>
    </font>
    <font>
      <i/>
      <vertAlign val="superscript"/>
      <sz val="9"/>
      <color theme="1"/>
      <name val="Arial"/>
      <family val="2"/>
    </font>
    <font>
      <i/>
      <u/>
      <sz val="10"/>
      <color rgb="FF005FEA"/>
      <name val="Arial"/>
      <family val="2"/>
    </font>
    <font>
      <i/>
      <u/>
      <sz val="10"/>
      <name val="Arial"/>
      <family val="2"/>
    </font>
    <font>
      <i/>
      <vertAlign val="superscript"/>
      <sz val="10"/>
      <name val="Arial"/>
      <family val="2"/>
    </font>
  </fonts>
  <fills count="64">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rgb="FFE6E6E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rgb="FF8DB4E2"/>
        <bgColor indexed="64"/>
      </patternFill>
    </fill>
    <fill>
      <patternFill patternType="solid">
        <fgColor theme="9" tint="0.39997558519241921"/>
        <bgColor indexed="64"/>
      </patternFill>
    </fill>
    <fill>
      <patternFill patternType="solid">
        <fgColor theme="8" tint="0.39997558519241921"/>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patternFill>
    </fill>
    <fill>
      <patternFill patternType="solid">
        <fgColor theme="0"/>
        <bgColor indexed="64"/>
      </patternFill>
    </fill>
    <fill>
      <patternFill patternType="solid">
        <fgColor theme="0" tint="-0.34998626667073579"/>
        <bgColor indexed="64"/>
      </patternFill>
    </fill>
  </fills>
  <borders count="46">
    <border>
      <left/>
      <right/>
      <top/>
      <bottom/>
      <diagonal/>
    </border>
    <border>
      <left style="thick">
        <color indexed="55"/>
      </left>
      <right/>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medium">
        <color indexed="64"/>
      </top>
      <bottom/>
      <diagonal/>
    </border>
    <border>
      <left/>
      <right/>
      <top style="double">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bottom style="thin">
        <color theme="0"/>
      </bottom>
      <diagonal/>
    </border>
    <border>
      <left style="thin">
        <color theme="0"/>
      </left>
      <right/>
      <top/>
      <bottom/>
      <diagonal/>
    </border>
    <border>
      <left/>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style="thin">
        <color indexed="64"/>
      </left>
      <right style="thin">
        <color indexed="64"/>
      </right>
      <top/>
      <bottom/>
      <diagonal/>
    </border>
    <border>
      <left/>
      <right style="thin">
        <color theme="0"/>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theme="0"/>
      </left>
      <right style="thin">
        <color theme="0"/>
      </right>
      <top/>
      <bottom style="thin">
        <color theme="0"/>
      </bottom>
      <diagonal/>
    </border>
  </borders>
  <cellStyleXfs count="114">
    <xf numFmtId="0" fontId="0" fillId="0" borderId="0"/>
    <xf numFmtId="0" fontId="11" fillId="0" borderId="0"/>
    <xf numFmtId="0" fontId="11" fillId="0" borderId="0"/>
    <xf numFmtId="0" fontId="12" fillId="0" borderId="0"/>
    <xf numFmtId="0" fontId="12" fillId="0" borderId="0"/>
    <xf numFmtId="9" fontId="12" fillId="0" borderId="0" applyFont="0" applyFill="0" applyBorder="0" applyAlignment="0" applyProtection="0"/>
    <xf numFmtId="0" fontId="41" fillId="0" borderId="0"/>
    <xf numFmtId="0" fontId="12" fillId="0" borderId="0"/>
    <xf numFmtId="0" fontId="12" fillId="0" borderId="0"/>
    <xf numFmtId="0" fontId="52" fillId="11" borderId="0" applyNumberFormat="0" applyBorder="0" applyAlignment="0" applyProtection="0"/>
    <xf numFmtId="9" fontId="41" fillId="0" borderId="0" applyFont="0" applyFill="0" applyBorder="0" applyAlignment="0" applyProtection="0"/>
    <xf numFmtId="43" fontId="41" fillId="0" borderId="0" applyFont="0" applyFill="0" applyBorder="0" applyAlignment="0" applyProtection="0"/>
    <xf numFmtId="0" fontId="52" fillId="7" borderId="0" applyNumberFormat="0" applyBorder="0" applyAlignment="0" applyProtection="0"/>
    <xf numFmtId="0" fontId="52" fillId="13" borderId="0" applyNumberFormat="0" applyBorder="0" applyAlignment="0" applyProtection="0"/>
    <xf numFmtId="0" fontId="52" fillId="5" borderId="0" applyNumberFormat="0" applyBorder="0" applyAlignment="0" applyProtection="0"/>
    <xf numFmtId="0" fontId="41" fillId="0" borderId="0"/>
    <xf numFmtId="0" fontId="52" fillId="6" borderId="0" applyNumberFormat="0" applyBorder="0" applyAlignment="0" applyProtection="0"/>
    <xf numFmtId="0" fontId="52" fillId="8" borderId="0" applyNumberFormat="0" applyBorder="0" applyAlignment="0" applyProtection="0"/>
    <xf numFmtId="0" fontId="52" fillId="12"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4" fillId="23" borderId="12" applyNumberFormat="0" applyAlignment="0" applyProtection="0"/>
    <xf numFmtId="0" fontId="55" fillId="23" borderId="13" applyNumberFormat="0" applyAlignment="0" applyProtection="0"/>
    <xf numFmtId="0" fontId="56" fillId="10" borderId="13" applyNumberFormat="0" applyAlignment="0" applyProtection="0"/>
    <xf numFmtId="0" fontId="57" fillId="0" borderId="14" applyNumberFormat="0" applyFill="0" applyAlignment="0" applyProtection="0"/>
    <xf numFmtId="0" fontId="58" fillId="0" borderId="0" applyNumberFormat="0" applyFill="0" applyBorder="0" applyAlignment="0" applyProtection="0"/>
    <xf numFmtId="0" fontId="20" fillId="7" borderId="0" applyNumberFormat="0" applyBorder="0" applyAlignment="0" applyProtection="0"/>
    <xf numFmtId="0" fontId="59" fillId="24" borderId="0" applyNumberFormat="0" applyBorder="0" applyAlignment="0" applyProtection="0"/>
    <xf numFmtId="0" fontId="52" fillId="25" borderId="15" applyNumberFormat="0" applyFont="0" applyAlignment="0" applyProtection="0"/>
    <xf numFmtId="0" fontId="60" fillId="6" borderId="0" applyNumberFormat="0" applyBorder="0" applyAlignment="0" applyProtection="0"/>
    <xf numFmtId="0" fontId="61" fillId="0" borderId="16" applyNumberFormat="0" applyFill="0" applyAlignment="0" applyProtection="0"/>
    <xf numFmtId="0" fontId="62" fillId="0" borderId="17" applyNumberFormat="0" applyFill="0" applyAlignment="0" applyProtection="0"/>
    <xf numFmtId="0" fontId="63" fillId="0" borderId="18" applyNumberFormat="0" applyFill="0" applyAlignment="0" applyProtection="0"/>
    <xf numFmtId="0" fontId="63" fillId="0" borderId="0" applyNumberFormat="0" applyFill="0" applyBorder="0" applyAlignment="0" applyProtection="0"/>
    <xf numFmtId="9" fontId="12" fillId="0" borderId="0" applyFont="0" applyFill="0" applyBorder="0" applyAlignment="0" applyProtection="0"/>
    <xf numFmtId="0" fontId="52" fillId="0" borderId="0"/>
    <xf numFmtId="0" fontId="11" fillId="0" borderId="0"/>
    <xf numFmtId="43" fontId="12" fillId="0" borderId="0" applyFont="0" applyFill="0" applyBorder="0" applyAlignment="0" applyProtection="0"/>
    <xf numFmtId="0" fontId="8" fillId="0" borderId="0"/>
    <xf numFmtId="0" fontId="67" fillId="0" borderId="0"/>
    <xf numFmtId="0" fontId="52" fillId="0" borderId="0"/>
    <xf numFmtId="9" fontId="67" fillId="0" borderId="0" applyFont="0" applyFill="0" applyBorder="0" applyAlignment="0" applyProtection="0"/>
    <xf numFmtId="0" fontId="6" fillId="0" borderId="0"/>
    <xf numFmtId="0" fontId="12" fillId="0" borderId="0"/>
    <xf numFmtId="9" fontId="12" fillId="0" borderId="0" applyFont="0" applyFill="0" applyBorder="0" applyAlignment="0" applyProtection="0"/>
    <xf numFmtId="0" fontId="41" fillId="0" borderId="0"/>
    <xf numFmtId="0" fontId="5" fillId="0" borderId="0"/>
    <xf numFmtId="0" fontId="5" fillId="0" borderId="0"/>
    <xf numFmtId="0" fontId="80" fillId="0" borderId="0" applyNumberFormat="0" applyFill="0" applyBorder="0" applyAlignment="0" applyProtection="0"/>
    <xf numFmtId="0" fontId="81" fillId="0" borderId="34" applyNumberFormat="0" applyFill="0" applyAlignment="0" applyProtection="0"/>
    <xf numFmtId="0" fontId="82" fillId="0" borderId="35" applyNumberFormat="0" applyFill="0" applyAlignment="0" applyProtection="0"/>
    <xf numFmtId="0" fontId="83" fillId="0" borderId="36" applyNumberFormat="0" applyFill="0" applyAlignment="0" applyProtection="0"/>
    <xf numFmtId="0" fontId="83" fillId="0" borderId="0" applyNumberFormat="0" applyFill="0" applyBorder="0" applyAlignment="0" applyProtection="0"/>
    <xf numFmtId="0" fontId="84" fillId="30" borderId="0" applyNumberFormat="0" applyBorder="0" applyAlignment="0" applyProtection="0"/>
    <xf numFmtId="0" fontId="85" fillId="31" borderId="0" applyNumberFormat="0" applyBorder="0" applyAlignment="0" applyProtection="0"/>
    <xf numFmtId="0" fontId="86" fillId="32" borderId="0" applyNumberFormat="0" applyBorder="0" applyAlignment="0" applyProtection="0"/>
    <xf numFmtId="0" fontId="87" fillId="33" borderId="37" applyNumberFormat="0" applyAlignment="0" applyProtection="0"/>
    <xf numFmtId="0" fontId="88" fillId="34" borderId="38" applyNumberFormat="0" applyAlignment="0" applyProtection="0"/>
    <xf numFmtId="0" fontId="89" fillId="34" borderId="37" applyNumberFormat="0" applyAlignment="0" applyProtection="0"/>
    <xf numFmtId="0" fontId="90" fillId="0" borderId="39" applyNumberFormat="0" applyFill="0" applyAlignment="0" applyProtection="0"/>
    <xf numFmtId="0" fontId="91" fillId="35" borderId="40"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48" fillId="0" borderId="42" applyNumberFormat="0" applyFill="0" applyAlignment="0" applyProtection="0"/>
    <xf numFmtId="0" fontId="9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94" fillId="40" borderId="0" applyNumberFormat="0" applyBorder="0" applyAlignment="0" applyProtection="0"/>
    <xf numFmtId="0" fontId="9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94" fillId="44" borderId="0" applyNumberFormat="0" applyBorder="0" applyAlignment="0" applyProtection="0"/>
    <xf numFmtId="0" fontId="9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94" fillId="48" borderId="0" applyNumberFormat="0" applyBorder="0" applyAlignment="0" applyProtection="0"/>
    <xf numFmtId="0" fontId="9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94" fillId="52" borderId="0" applyNumberFormat="0" applyBorder="0" applyAlignment="0" applyProtection="0"/>
    <xf numFmtId="0" fontId="94"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94" fillId="56" borderId="0" applyNumberFormat="0" applyBorder="0" applyAlignment="0" applyProtection="0"/>
    <xf numFmtId="0" fontId="94" fillId="57"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94" fillId="60" borderId="0" applyNumberFormat="0" applyBorder="0" applyAlignment="0" applyProtection="0"/>
    <xf numFmtId="0" fontId="4" fillId="0" borderId="0"/>
    <xf numFmtId="0" fontId="4" fillId="36" borderId="41" applyNumberFormat="0" applyFont="0" applyAlignment="0" applyProtection="0"/>
    <xf numFmtId="0" fontId="96" fillId="0" borderId="0"/>
    <xf numFmtId="0" fontId="97" fillId="0" borderId="0" applyNumberFormat="0" applyFill="0" applyBorder="0" applyAlignment="0" applyProtection="0"/>
    <xf numFmtId="0" fontId="98" fillId="0" borderId="43" applyNumberFormat="0" applyFill="0" applyAlignment="0" applyProtection="0"/>
    <xf numFmtId="0" fontId="95" fillId="0" borderId="0" applyNumberFormat="0" applyFill="0" applyBorder="0" applyAlignment="0" applyProtection="0"/>
    <xf numFmtId="0" fontId="24" fillId="61" borderId="44" applyNumberFormat="0" applyAlignment="0" applyProtection="0"/>
    <xf numFmtId="9" fontId="96" fillId="0" borderId="0" applyFont="0" applyFill="0" applyBorder="0" applyAlignment="0" applyProtection="0"/>
    <xf numFmtId="0" fontId="99" fillId="0" borderId="0"/>
    <xf numFmtId="43" fontId="42" fillId="0" borderId="0" applyFont="0" applyFill="0" applyBorder="0" applyAlignment="0" applyProtection="0"/>
    <xf numFmtId="0" fontId="42" fillId="0" borderId="0"/>
  </cellStyleXfs>
  <cellXfs count="576">
    <xf numFmtId="0" fontId="0" fillId="0" borderId="0" xfId="0"/>
    <xf numFmtId="0" fontId="42" fillId="0" borderId="0" xfId="0" applyFont="1"/>
    <xf numFmtId="0" fontId="43" fillId="0" borderId="0" xfId="0" applyFont="1"/>
    <xf numFmtId="3" fontId="43" fillId="0" borderId="0" xfId="0" applyNumberFormat="1" applyFont="1"/>
    <xf numFmtId="166" fontId="17" fillId="0" borderId="0" xfId="2" applyNumberFormat="1" applyFont="1" applyFill="1" applyBorder="1" applyAlignment="1">
      <alignment horizontal="center" vertical="center"/>
    </xf>
    <xf numFmtId="0" fontId="43" fillId="0" borderId="0" xfId="0" applyFont="1" applyAlignment="1">
      <alignment horizontal="left"/>
    </xf>
    <xf numFmtId="0" fontId="43" fillId="0" borderId="0" xfId="0" applyFont="1" applyAlignment="1">
      <alignment horizontal="left" vertical="center"/>
    </xf>
    <xf numFmtId="0" fontId="43" fillId="0" borderId="0" xfId="0" applyFont="1" applyAlignment="1">
      <alignment vertical="top"/>
    </xf>
    <xf numFmtId="0" fontId="43" fillId="0" borderId="0" xfId="0" applyFont="1" applyAlignment="1">
      <alignment horizontal="left" vertical="top"/>
    </xf>
    <xf numFmtId="0" fontId="10" fillId="0" borderId="0" xfId="0" applyFont="1" applyAlignment="1">
      <alignment horizontal="center"/>
    </xf>
    <xf numFmtId="0" fontId="42" fillId="0" borderId="0" xfId="0" applyFont="1" applyAlignment="1">
      <alignment vertical="top"/>
    </xf>
    <xf numFmtId="0" fontId="44" fillId="0" borderId="0" xfId="0" applyFont="1" applyAlignment="1">
      <alignment vertical="top"/>
    </xf>
    <xf numFmtId="0" fontId="49" fillId="0" borderId="0" xfId="0" applyFont="1" applyAlignment="1">
      <alignment vertical="top"/>
    </xf>
    <xf numFmtId="0" fontId="10" fillId="0" borderId="0" xfId="0" applyFont="1" applyAlignment="1">
      <alignment horizontal="left"/>
    </xf>
    <xf numFmtId="0" fontId="10" fillId="0" borderId="0" xfId="0" applyFont="1" applyFill="1" applyAlignment="1">
      <alignment horizontal="left"/>
    </xf>
    <xf numFmtId="0" fontId="46" fillId="26" borderId="0" xfId="0" applyFont="1" applyFill="1" applyBorder="1" applyAlignment="1">
      <alignment horizontal="center" vertical="top" wrapText="1"/>
    </xf>
    <xf numFmtId="0" fontId="46" fillId="26" borderId="0" xfId="0" applyNumberFormat="1" applyFont="1" applyFill="1" applyBorder="1" applyAlignment="1">
      <alignment horizontal="center" vertical="top" wrapText="1"/>
    </xf>
    <xf numFmtId="0" fontId="46" fillId="0" borderId="0" xfId="0" applyNumberFormat="1" applyFont="1" applyFill="1" applyBorder="1" applyAlignment="1">
      <alignment horizontal="right" vertical="top" wrapText="1"/>
    </xf>
    <xf numFmtId="0" fontId="43" fillId="0" borderId="0" xfId="0" applyFont="1" applyBorder="1" applyAlignment="1">
      <alignment horizontal="center" vertical="center"/>
    </xf>
    <xf numFmtId="3" fontId="43" fillId="0" borderId="0" xfId="0" applyNumberFormat="1" applyFont="1" applyFill="1" applyBorder="1" applyAlignment="1">
      <alignment horizontal="right" vertical="center"/>
    </xf>
    <xf numFmtId="3" fontId="43" fillId="0" borderId="0" xfId="0" applyNumberFormat="1" applyFont="1" applyBorder="1" applyAlignment="1">
      <alignment horizontal="right" vertical="center"/>
    </xf>
    <xf numFmtId="171" fontId="17" fillId="0" borderId="0" xfId="0" applyNumberFormat="1" applyFont="1" applyFill="1" applyBorder="1" applyAlignment="1">
      <alignment horizontal="center" vertical="center"/>
    </xf>
    <xf numFmtId="0" fontId="46" fillId="0" borderId="0" xfId="0" quotePrefix="1" applyFont="1" applyBorder="1" applyAlignment="1">
      <alignment horizontal="center" vertical="center"/>
    </xf>
    <xf numFmtId="0" fontId="26" fillId="26" borderId="0" xfId="0" applyFont="1" applyFill="1" applyBorder="1" applyAlignment="1">
      <alignment horizontal="left" vertical="top" wrapText="1"/>
    </xf>
    <xf numFmtId="0" fontId="8" fillId="0" borderId="0" xfId="53"/>
    <xf numFmtId="0" fontId="43" fillId="0" borderId="19" xfId="0" applyFont="1" applyBorder="1" applyAlignment="1">
      <alignment horizontal="left" vertical="top"/>
    </xf>
    <xf numFmtId="0" fontId="44" fillId="0" borderId="19" xfId="0" applyFont="1" applyBorder="1" applyAlignment="1">
      <alignment horizontal="left" vertical="top"/>
    </xf>
    <xf numFmtId="0" fontId="42" fillId="0" borderId="19" xfId="0" applyFont="1" applyBorder="1" applyAlignment="1">
      <alignment horizontal="center" vertical="top"/>
    </xf>
    <xf numFmtId="0" fontId="43" fillId="0" borderId="19" xfId="0" applyFont="1" applyBorder="1" applyAlignment="1">
      <alignment horizontal="center" vertical="top"/>
    </xf>
    <xf numFmtId="0" fontId="43" fillId="0" borderId="19" xfId="0" applyNumberFormat="1" applyFont="1" applyBorder="1" applyAlignment="1">
      <alignment horizontal="center" vertical="top"/>
    </xf>
    <xf numFmtId="165" fontId="12" fillId="0" borderId="19" xfId="1" applyNumberFormat="1" applyFont="1" applyBorder="1" applyAlignment="1">
      <alignment vertical="top"/>
    </xf>
    <xf numFmtId="165" fontId="12" fillId="0" borderId="19" xfId="1" applyNumberFormat="1" applyFont="1" applyFill="1" applyBorder="1" applyAlignment="1">
      <alignment vertical="top"/>
    </xf>
    <xf numFmtId="167" fontId="21" fillId="0" borderId="19" xfId="1" applyNumberFormat="1" applyFont="1" applyBorder="1" applyAlignment="1">
      <alignment vertical="top"/>
    </xf>
    <xf numFmtId="167" fontId="12" fillId="0" borderId="19" xfId="1" applyNumberFormat="1" applyFont="1" applyBorder="1" applyAlignment="1">
      <alignment vertical="top"/>
    </xf>
    <xf numFmtId="167" fontId="42" fillId="0" borderId="19" xfId="0" applyNumberFormat="1" applyFont="1" applyBorder="1" applyAlignment="1">
      <alignment vertical="top"/>
    </xf>
    <xf numFmtId="14" fontId="17" fillId="0" borderId="23" xfId="1" applyNumberFormat="1" applyFont="1" applyFill="1" applyBorder="1" applyAlignment="1">
      <alignment horizontal="right" vertical="top"/>
    </xf>
    <xf numFmtId="0" fontId="44" fillId="0" borderId="19" xfId="0" applyNumberFormat="1" applyFont="1" applyBorder="1" applyAlignment="1">
      <alignment horizontal="center" vertical="top"/>
    </xf>
    <xf numFmtId="165" fontId="21" fillId="0" borderId="19" xfId="1" applyNumberFormat="1" applyFont="1" applyBorder="1" applyAlignment="1">
      <alignment vertical="top"/>
    </xf>
    <xf numFmtId="165" fontId="21" fillId="0" borderId="19" xfId="1" applyNumberFormat="1" applyFont="1" applyFill="1" applyBorder="1" applyAlignment="1">
      <alignment vertical="top"/>
    </xf>
    <xf numFmtId="167" fontId="49" fillId="0" borderId="19" xfId="0" applyNumberFormat="1" applyFont="1" applyBorder="1" applyAlignment="1">
      <alignment vertical="top"/>
    </xf>
    <xf numFmtId="14" fontId="38" fillId="0" borderId="23" xfId="1" applyNumberFormat="1" applyFont="1" applyFill="1" applyBorder="1" applyAlignment="1">
      <alignment horizontal="right" vertical="top"/>
    </xf>
    <xf numFmtId="0" fontId="10" fillId="0" borderId="19" xfId="0" applyFont="1" applyBorder="1" applyAlignment="1">
      <alignment horizontal="left"/>
    </xf>
    <xf numFmtId="0" fontId="10" fillId="0" borderId="19" xfId="0" applyFont="1" applyFill="1" applyBorder="1" applyAlignment="1">
      <alignment horizontal="left"/>
    </xf>
    <xf numFmtId="0" fontId="10" fillId="0" borderId="19" xfId="0" applyFont="1" applyBorder="1" applyAlignment="1">
      <alignment horizontal="center"/>
    </xf>
    <xf numFmtId="0" fontId="14" fillId="0" borderId="19" xfId="0" applyFont="1" applyBorder="1" applyAlignment="1">
      <alignment horizontal="left" vertical="top"/>
    </xf>
    <xf numFmtId="0" fontId="48" fillId="0" borderId="19" xfId="0" applyFont="1" applyBorder="1" applyAlignment="1">
      <alignment horizontal="left"/>
    </xf>
    <xf numFmtId="3" fontId="43" fillId="0" borderId="0" xfId="0" applyNumberFormat="1" applyFont="1" applyAlignment="1">
      <alignment vertical="top"/>
    </xf>
    <xf numFmtId="0" fontId="43" fillId="0" borderId="23" xfId="0" applyFont="1" applyBorder="1"/>
    <xf numFmtId="3" fontId="44" fillId="0" borderId="0" xfId="0" applyNumberFormat="1" applyFont="1" applyAlignment="1">
      <alignment vertical="top"/>
    </xf>
    <xf numFmtId="0" fontId="8" fillId="0" borderId="0" xfId="53" applyAlignment="1">
      <alignment vertical="center"/>
    </xf>
    <xf numFmtId="0" fontId="42" fillId="0" borderId="19" xfId="0" applyFont="1" applyBorder="1" applyAlignment="1">
      <alignment horizontal="left"/>
    </xf>
    <xf numFmtId="0" fontId="50" fillId="0" borderId="19" xfId="0" applyFont="1" applyBorder="1" applyAlignment="1">
      <alignment horizontal="left"/>
    </xf>
    <xf numFmtId="0" fontId="9" fillId="0" borderId="19" xfId="0" applyFont="1" applyFill="1" applyBorder="1" applyAlignment="1">
      <alignment horizontal="left"/>
    </xf>
    <xf numFmtId="0" fontId="10" fillId="0" borderId="19" xfId="0" applyFont="1" applyBorder="1" applyAlignment="1">
      <alignment horizontal="left" vertical="center"/>
    </xf>
    <xf numFmtId="0" fontId="49" fillId="0" borderId="19" xfId="0" applyFont="1" applyFill="1" applyBorder="1" applyAlignment="1">
      <alignment horizontal="center" vertical="top"/>
    </xf>
    <xf numFmtId="0" fontId="42" fillId="0" borderId="19" xfId="0" applyFont="1" applyFill="1" applyBorder="1" applyAlignment="1">
      <alignment horizontal="center"/>
    </xf>
    <xf numFmtId="0" fontId="71" fillId="0" borderId="19" xfId="0" applyFont="1" applyFill="1" applyBorder="1" applyAlignment="1">
      <alignment horizontal="left" vertical="top"/>
    </xf>
    <xf numFmtId="3" fontId="43" fillId="0" borderId="0" xfId="0" applyNumberFormat="1" applyFont="1" applyAlignment="1">
      <alignment horizontal="left"/>
    </xf>
    <xf numFmtId="3" fontId="43" fillId="0" borderId="0" xfId="0" applyNumberFormat="1" applyFont="1" applyAlignment="1">
      <alignment horizontal="left" vertical="center"/>
    </xf>
    <xf numFmtId="3" fontId="43" fillId="0" borderId="0" xfId="0" applyNumberFormat="1" applyFont="1" applyAlignment="1">
      <alignment horizontal="left" vertical="top"/>
    </xf>
    <xf numFmtId="3" fontId="43" fillId="0" borderId="0" xfId="0" applyNumberFormat="1" applyFont="1" applyProtection="1">
      <protection locked="0"/>
    </xf>
    <xf numFmtId="3" fontId="43" fillId="0" borderId="0" xfId="0" applyNumberFormat="1" applyFont="1" applyAlignment="1" applyProtection="1">
      <alignment vertical="top"/>
      <protection locked="0"/>
    </xf>
    <xf numFmtId="3" fontId="44" fillId="0" borderId="0" xfId="0" applyNumberFormat="1" applyFont="1" applyAlignment="1" applyProtection="1">
      <alignment vertical="top"/>
      <protection locked="0"/>
    </xf>
    <xf numFmtId="3" fontId="43" fillId="0" borderId="0" xfId="0" applyNumberFormat="1" applyFont="1" applyAlignment="1" applyProtection="1">
      <alignment horizontal="left"/>
      <protection locked="0"/>
    </xf>
    <xf numFmtId="3" fontId="43" fillId="0" borderId="0" xfId="0" applyNumberFormat="1" applyFont="1" applyAlignment="1" applyProtection="1">
      <alignment horizontal="left" vertical="center"/>
      <protection locked="0"/>
    </xf>
    <xf numFmtId="3" fontId="43" fillId="0" borderId="0" xfId="0" applyNumberFormat="1" applyFont="1" applyBorder="1" applyAlignment="1" applyProtection="1">
      <alignment horizontal="right" vertical="center"/>
      <protection locked="0"/>
    </xf>
    <xf numFmtId="3" fontId="43" fillId="0" borderId="0" xfId="0" applyNumberFormat="1" applyFont="1" applyAlignment="1" applyProtection="1">
      <alignment horizontal="left" vertical="top"/>
      <protection locked="0"/>
    </xf>
    <xf numFmtId="3" fontId="43" fillId="0" borderId="0" xfId="0" applyNumberFormat="1" applyFont="1" applyAlignment="1" applyProtection="1">
      <alignment vertical="center"/>
      <protection locked="0"/>
    </xf>
    <xf numFmtId="0" fontId="43" fillId="0" borderId="0" xfId="0" applyFont="1" applyAlignment="1" applyProtection="1">
      <alignment horizontal="center"/>
    </xf>
    <xf numFmtId="0" fontId="43" fillId="0" borderId="0" xfId="0" applyFont="1" applyAlignment="1" applyProtection="1">
      <alignment vertical="top"/>
    </xf>
    <xf numFmtId="0" fontId="43" fillId="0" borderId="23" xfId="0" applyFont="1" applyBorder="1" applyAlignment="1" applyProtection="1">
      <alignment horizontal="left"/>
    </xf>
    <xf numFmtId="0" fontId="14" fillId="0" borderId="19" xfId="0" applyFont="1" applyBorder="1" applyAlignment="1" applyProtection="1">
      <alignment horizontal="left" vertical="top"/>
    </xf>
    <xf numFmtId="0" fontId="42" fillId="0" borderId="19" xfId="0" applyFont="1" applyBorder="1" applyAlignment="1" applyProtection="1">
      <alignment horizontal="center" vertical="top"/>
    </xf>
    <xf numFmtId="0" fontId="43" fillId="0" borderId="19" xfId="0" applyFont="1" applyBorder="1" applyAlignment="1" applyProtection="1">
      <alignment horizontal="center" vertical="top"/>
    </xf>
    <xf numFmtId="0" fontId="43" fillId="0" borderId="19" xfId="0" applyNumberFormat="1" applyFont="1" applyBorder="1" applyAlignment="1" applyProtection="1">
      <alignment horizontal="center" vertical="top"/>
    </xf>
    <xf numFmtId="165" fontId="12" fillId="0" borderId="19" xfId="1" applyNumberFormat="1" applyFont="1" applyBorder="1" applyAlignment="1" applyProtection="1">
      <alignment vertical="top"/>
    </xf>
    <xf numFmtId="165" fontId="12" fillId="0" borderId="19" xfId="1" applyNumberFormat="1" applyFont="1" applyFill="1" applyBorder="1" applyAlignment="1" applyProtection="1">
      <alignment vertical="top"/>
    </xf>
    <xf numFmtId="167" fontId="21" fillId="0" borderId="19" xfId="1" applyNumberFormat="1" applyFont="1" applyBorder="1" applyAlignment="1" applyProtection="1">
      <alignment vertical="top"/>
    </xf>
    <xf numFmtId="167" fontId="12" fillId="0" borderId="19" xfId="1" applyNumberFormat="1" applyFont="1" applyBorder="1" applyAlignment="1" applyProtection="1">
      <alignment vertical="top"/>
    </xf>
    <xf numFmtId="167" fontId="42" fillId="0" borderId="19" xfId="0" applyNumberFormat="1" applyFont="1" applyBorder="1" applyAlignment="1" applyProtection="1">
      <alignment vertical="top"/>
    </xf>
    <xf numFmtId="14" fontId="17" fillId="0" borderId="23" xfId="1" applyNumberFormat="1" applyFont="1" applyFill="1" applyBorder="1" applyAlignment="1" applyProtection="1">
      <alignment horizontal="right" vertical="top"/>
    </xf>
    <xf numFmtId="0" fontId="43" fillId="0" borderId="23" xfId="0" applyFont="1" applyBorder="1" applyAlignment="1" applyProtection="1">
      <alignment horizontal="left" vertical="top"/>
    </xf>
    <xf numFmtId="0" fontId="71" fillId="0" borderId="19" xfId="0" applyFont="1" applyFill="1" applyBorder="1" applyAlignment="1" applyProtection="1">
      <alignment horizontal="left" vertical="top"/>
    </xf>
    <xf numFmtId="0" fontId="49" fillId="0" borderId="19" xfId="0" applyFont="1" applyFill="1" applyBorder="1" applyAlignment="1" applyProtection="1">
      <alignment horizontal="center" vertical="top"/>
    </xf>
    <xf numFmtId="0" fontId="42" fillId="0" borderId="19" xfId="0" applyFont="1" applyFill="1" applyBorder="1" applyAlignment="1" applyProtection="1">
      <alignment horizontal="center"/>
    </xf>
    <xf numFmtId="0" fontId="10" fillId="0" borderId="19" xfId="0" applyFont="1" applyBorder="1" applyAlignment="1" applyProtection="1">
      <alignment horizontal="left" vertical="center"/>
    </xf>
    <xf numFmtId="0" fontId="44" fillId="0" borderId="19" xfId="0" applyNumberFormat="1" applyFont="1" applyBorder="1" applyAlignment="1" applyProtection="1">
      <alignment horizontal="center" vertical="top"/>
    </xf>
    <xf numFmtId="165" fontId="21" fillId="0" borderId="19" xfId="1" applyNumberFormat="1" applyFont="1" applyBorder="1" applyAlignment="1" applyProtection="1">
      <alignment vertical="top"/>
    </xf>
    <xf numFmtId="165" fontId="21" fillId="0" borderId="19" xfId="1" applyNumberFormat="1" applyFont="1" applyFill="1" applyBorder="1" applyAlignment="1" applyProtection="1">
      <alignment vertical="top"/>
    </xf>
    <xf numFmtId="167" fontId="49" fillId="0" borderId="19" xfId="0" applyNumberFormat="1" applyFont="1" applyBorder="1" applyAlignment="1" applyProtection="1">
      <alignment vertical="top"/>
    </xf>
    <xf numFmtId="14" fontId="38" fillId="0" borderId="23" xfId="1" applyNumberFormat="1" applyFont="1" applyFill="1" applyBorder="1" applyAlignment="1" applyProtection="1">
      <alignment horizontal="right" vertical="top"/>
    </xf>
    <xf numFmtId="0" fontId="44" fillId="0" borderId="23" xfId="0" applyFont="1" applyBorder="1" applyAlignment="1" applyProtection="1">
      <alignment horizontal="left" vertical="top"/>
    </xf>
    <xf numFmtId="0" fontId="51" fillId="0" borderId="19" xfId="0" applyFont="1" applyBorder="1" applyAlignment="1" applyProtection="1">
      <alignment horizontal="left"/>
    </xf>
    <xf numFmtId="0" fontId="10" fillId="0" borderId="19" xfId="0" applyFont="1" applyBorder="1" applyAlignment="1" applyProtection="1">
      <alignment horizontal="left"/>
    </xf>
    <xf numFmtId="0" fontId="42" fillId="0" borderId="19" xfId="0" applyFont="1" applyBorder="1" applyAlignment="1" applyProtection="1">
      <alignment horizontal="left"/>
    </xf>
    <xf numFmtId="0" fontId="50" fillId="0" borderId="19" xfId="0" applyFont="1" applyBorder="1" applyAlignment="1" applyProtection="1">
      <alignment horizontal="left"/>
    </xf>
    <xf numFmtId="0" fontId="9" fillId="0" borderId="19" xfId="0" applyFont="1" applyFill="1" applyBorder="1" applyAlignment="1" applyProtection="1">
      <alignment horizontal="left"/>
    </xf>
    <xf numFmtId="0" fontId="10" fillId="0" borderId="19" xfId="0" applyFont="1" applyBorder="1" applyAlignment="1" applyProtection="1">
      <alignment horizontal="center"/>
    </xf>
    <xf numFmtId="0" fontId="72" fillId="0" borderId="19" xfId="0" applyFont="1" applyFill="1" applyBorder="1" applyAlignment="1" applyProtection="1">
      <alignment horizontal="left" vertical="top"/>
    </xf>
    <xf numFmtId="0" fontId="48" fillId="0" borderId="19" xfId="0" applyFont="1" applyBorder="1" applyAlignment="1" applyProtection="1">
      <alignment horizontal="left"/>
    </xf>
    <xf numFmtId="0" fontId="10" fillId="0" borderId="19" xfId="0" applyFont="1" applyFill="1" applyBorder="1" applyAlignment="1" applyProtection="1">
      <alignment horizontal="left"/>
    </xf>
    <xf numFmtId="0" fontId="43" fillId="4" borderId="0" xfId="0" applyFont="1" applyFill="1" applyBorder="1" applyAlignment="1" applyProtection="1">
      <alignment horizontal="center" vertical="top"/>
    </xf>
    <xf numFmtId="0" fontId="43" fillId="4" borderId="0" xfId="0" applyNumberFormat="1" applyFont="1" applyFill="1" applyBorder="1" applyAlignment="1" applyProtection="1">
      <alignment horizontal="center" vertical="top"/>
    </xf>
    <xf numFmtId="165" fontId="12" fillId="4" borderId="0" xfId="1" applyNumberFormat="1" applyFont="1" applyFill="1" applyBorder="1" applyAlignment="1" applyProtection="1">
      <alignment vertical="top"/>
    </xf>
    <xf numFmtId="167" fontId="17" fillId="0" borderId="19" xfId="0" applyNumberFormat="1" applyFont="1" applyBorder="1" applyAlignment="1" applyProtection="1"/>
    <xf numFmtId="0" fontId="15" fillId="0" borderId="19" xfId="0" applyFont="1" applyFill="1" applyBorder="1" applyAlignment="1" applyProtection="1">
      <alignment vertical="center"/>
    </xf>
    <xf numFmtId="0" fontId="15" fillId="26" borderId="0" xfId="1" applyNumberFormat="1" applyFont="1" applyFill="1" applyBorder="1" applyAlignment="1" applyProtection="1">
      <alignment horizontal="center" vertical="center"/>
    </xf>
    <xf numFmtId="0" fontId="46" fillId="26" borderId="0" xfId="0" applyFont="1" applyFill="1" applyBorder="1" applyAlignment="1" applyProtection="1">
      <alignment horizontal="left" vertical="top" wrapText="1"/>
    </xf>
    <xf numFmtId="0" fontId="46" fillId="26" borderId="0" xfId="0" applyFont="1" applyFill="1" applyBorder="1" applyAlignment="1" applyProtection="1">
      <alignment horizontal="center" vertical="top" wrapText="1"/>
    </xf>
    <xf numFmtId="0" fontId="26" fillId="26" borderId="0" xfId="0" applyFont="1" applyFill="1" applyBorder="1" applyAlignment="1" applyProtection="1">
      <alignment horizontal="left" vertical="top" wrapText="1"/>
    </xf>
    <xf numFmtId="0" fontId="46" fillId="26" borderId="0" xfId="0" applyNumberFormat="1" applyFont="1" applyFill="1" applyBorder="1" applyAlignment="1" applyProtection="1">
      <alignment horizontal="center" vertical="top" wrapText="1"/>
    </xf>
    <xf numFmtId="3" fontId="26" fillId="26" borderId="0" xfId="1" applyNumberFormat="1" applyFont="1" applyFill="1" applyBorder="1" applyAlignment="1" applyProtection="1">
      <alignment horizontal="right" vertical="center"/>
    </xf>
    <xf numFmtId="0" fontId="43" fillId="0" borderId="0" xfId="0" applyFont="1" applyAlignment="1" applyProtection="1">
      <alignment horizontal="left" vertical="center" wrapText="1"/>
    </xf>
    <xf numFmtId="0" fontId="43" fillId="0" borderId="0" xfId="0" applyFont="1" applyAlignment="1" applyProtection="1">
      <alignment horizontal="center" vertical="center"/>
    </xf>
    <xf numFmtId="166" fontId="17" fillId="0" borderId="0" xfId="2" applyNumberFormat="1" applyFont="1" applyFill="1" applyBorder="1" applyAlignment="1" applyProtection="1">
      <alignment horizontal="center" vertical="center"/>
    </xf>
    <xf numFmtId="167" fontId="17" fillId="0" borderId="0" xfId="0" applyNumberFormat="1" applyFont="1" applyFill="1" applyAlignment="1" applyProtection="1">
      <alignment vertical="center"/>
    </xf>
    <xf numFmtId="3" fontId="17" fillId="0" borderId="0" xfId="0" applyNumberFormat="1" applyFont="1" applyAlignment="1" applyProtection="1">
      <alignment vertical="center"/>
    </xf>
    <xf numFmtId="3" fontId="17" fillId="0" borderId="22" xfId="0" applyNumberFormat="1" applyFont="1" applyBorder="1" applyAlignment="1" applyProtection="1">
      <alignment vertical="center"/>
    </xf>
    <xf numFmtId="0" fontId="43" fillId="0" borderId="22" xfId="0" applyFont="1" applyBorder="1" applyAlignment="1" applyProtection="1">
      <alignment horizontal="left" vertical="center"/>
    </xf>
    <xf numFmtId="0" fontId="66" fillId="4" borderId="0" xfId="0" applyNumberFormat="1" applyFont="1" applyFill="1" applyAlignment="1" applyProtection="1">
      <alignment horizontal="center" vertical="center"/>
    </xf>
    <xf numFmtId="0" fontId="44" fillId="0" borderId="0" xfId="0" applyFont="1" applyAlignment="1" applyProtection="1">
      <alignment horizontal="left" vertical="center"/>
    </xf>
    <xf numFmtId="0" fontId="43" fillId="4" borderId="0" xfId="0" applyFont="1" applyFill="1" applyAlignment="1" applyProtection="1">
      <alignment vertical="center"/>
    </xf>
    <xf numFmtId="0" fontId="66" fillId="4" borderId="0" xfId="0" applyNumberFormat="1" applyFont="1" applyFill="1" applyBorder="1" applyAlignment="1" applyProtection="1">
      <alignment horizontal="center" vertical="center"/>
    </xf>
    <xf numFmtId="0" fontId="43" fillId="0" borderId="20" xfId="0" quotePrefix="1" applyFont="1" applyBorder="1" applyAlignment="1" applyProtection="1">
      <alignment vertical="top"/>
    </xf>
    <xf numFmtId="0" fontId="43" fillId="0" borderId="21" xfId="0" quotePrefix="1" applyFont="1" applyBorder="1" applyAlignment="1" applyProtection="1">
      <alignment horizontal="center" vertical="top"/>
    </xf>
    <xf numFmtId="0" fontId="45" fillId="0" borderId="21" xfId="0" quotePrefix="1" applyFont="1" applyFill="1" applyBorder="1" applyAlignment="1" applyProtection="1">
      <alignment horizontal="right" vertical="top"/>
    </xf>
    <xf numFmtId="0" fontId="43" fillId="0" borderId="21" xfId="0" quotePrefix="1" applyFont="1" applyFill="1" applyBorder="1" applyAlignment="1" applyProtection="1">
      <alignment horizontal="center" vertical="top"/>
    </xf>
    <xf numFmtId="166" fontId="17" fillId="0" borderId="21" xfId="2" quotePrefix="1" applyNumberFormat="1" applyFont="1" applyFill="1" applyBorder="1" applyAlignment="1" applyProtection="1">
      <alignment horizontal="center" vertical="top"/>
    </xf>
    <xf numFmtId="165" fontId="17" fillId="0" borderId="21" xfId="0" quotePrefix="1" applyNumberFormat="1" applyFont="1" applyBorder="1" applyAlignment="1" applyProtection="1">
      <alignment vertical="top"/>
    </xf>
    <xf numFmtId="3" fontId="26" fillId="0" borderId="11" xfId="0" applyNumberFormat="1" applyFont="1" applyBorder="1" applyAlignment="1" applyProtection="1">
      <alignment vertical="top"/>
    </xf>
    <xf numFmtId="3" fontId="17" fillId="0" borderId="22" xfId="0" applyNumberFormat="1" applyFont="1" applyBorder="1" applyAlignment="1" applyProtection="1">
      <alignment vertical="top"/>
    </xf>
    <xf numFmtId="0" fontId="46" fillId="0" borderId="22" xfId="0" applyFont="1" applyBorder="1" applyAlignment="1" applyProtection="1">
      <alignment horizontal="left" vertical="top"/>
    </xf>
    <xf numFmtId="0" fontId="42" fillId="0" borderId="0" xfId="0" applyFont="1" applyProtection="1"/>
    <xf numFmtId="0" fontId="42" fillId="0" borderId="0" xfId="0" applyFont="1" applyAlignment="1" applyProtection="1">
      <alignment vertical="top"/>
    </xf>
    <xf numFmtId="0" fontId="49" fillId="0" borderId="0" xfId="0" applyFont="1" applyAlignment="1" applyProtection="1">
      <alignment vertical="top"/>
    </xf>
    <xf numFmtId="0" fontId="10" fillId="0" borderId="0" xfId="0" applyFont="1" applyAlignment="1" applyProtection="1">
      <alignment horizontal="left"/>
    </xf>
    <xf numFmtId="0" fontId="43" fillId="0" borderId="0" xfId="0" applyFont="1" applyAlignment="1" applyProtection="1">
      <alignment vertical="center"/>
    </xf>
    <xf numFmtId="0" fontId="42" fillId="0" borderId="0" xfId="0" applyFont="1" applyAlignment="1" applyProtection="1">
      <alignment vertical="center"/>
    </xf>
    <xf numFmtId="0" fontId="42" fillId="0" borderId="0" xfId="0" applyFont="1" applyAlignment="1" applyProtection="1">
      <alignment horizontal="center"/>
    </xf>
    <xf numFmtId="0" fontId="43" fillId="0" borderId="0" xfId="0" applyNumberFormat="1" applyFont="1" applyAlignment="1" applyProtection="1">
      <alignment horizontal="center"/>
    </xf>
    <xf numFmtId="165" fontId="12" fillId="0" borderId="0" xfId="1" applyNumberFormat="1" applyFont="1" applyProtection="1"/>
    <xf numFmtId="167" fontId="12" fillId="0" borderId="0" xfId="1" applyNumberFormat="1" applyFont="1" applyProtection="1"/>
    <xf numFmtId="167" fontId="12" fillId="0" borderId="22" xfId="1" applyNumberFormat="1" applyFont="1" applyBorder="1" applyProtection="1"/>
    <xf numFmtId="167" fontId="42" fillId="0" borderId="22" xfId="0" applyNumberFormat="1" applyFont="1" applyBorder="1" applyProtection="1"/>
    <xf numFmtId="0" fontId="43" fillId="0" borderId="0" xfId="0" applyFont="1" applyAlignment="1" applyProtection="1">
      <alignment horizontal="left"/>
      <protection locked="0"/>
    </xf>
    <xf numFmtId="0" fontId="44" fillId="0" borderId="23" xfId="0" applyFont="1" applyBorder="1" applyAlignment="1">
      <alignment horizontal="left"/>
    </xf>
    <xf numFmtId="0" fontId="46" fillId="0" borderId="23" xfId="0" applyFont="1" applyBorder="1" applyAlignment="1">
      <alignment horizontal="left"/>
    </xf>
    <xf numFmtId="3" fontId="43" fillId="0" borderId="0" xfId="0" applyNumberFormat="1" applyFont="1" applyBorder="1" applyAlignment="1" applyProtection="1">
      <alignment horizontal="left"/>
      <protection locked="0"/>
    </xf>
    <xf numFmtId="0" fontId="46" fillId="0" borderId="26" xfId="0" applyFont="1" applyBorder="1" applyAlignment="1">
      <alignment horizontal="left"/>
    </xf>
    <xf numFmtId="0" fontId="43" fillId="0" borderId="26" xfId="0" applyFont="1" applyBorder="1" applyAlignment="1">
      <alignment horizontal="left"/>
    </xf>
    <xf numFmtId="0" fontId="64" fillId="0" borderId="26" xfId="0" applyFont="1" applyFill="1" applyBorder="1" applyAlignment="1">
      <alignment horizontal="left" wrapText="1"/>
    </xf>
    <xf numFmtId="0" fontId="64" fillId="0" borderId="23" xfId="0" applyFont="1" applyFill="1" applyBorder="1" applyAlignment="1">
      <alignment horizontal="left" wrapText="1"/>
    </xf>
    <xf numFmtId="0" fontId="43" fillId="0" borderId="0" xfId="0" applyFont="1" applyBorder="1" applyAlignment="1">
      <alignment horizontal="left" vertical="center"/>
    </xf>
    <xf numFmtId="0" fontId="46" fillId="0" borderId="27" xfId="0" applyFont="1" applyBorder="1" applyAlignment="1">
      <alignment horizontal="left" vertical="top"/>
    </xf>
    <xf numFmtId="0" fontId="43" fillId="0" borderId="0" xfId="0" applyFont="1" applyBorder="1" applyAlignment="1">
      <alignment horizontal="center" vertical="top"/>
    </xf>
    <xf numFmtId="166" fontId="17" fillId="0" borderId="0" xfId="2" applyNumberFormat="1" applyFont="1" applyFill="1" applyBorder="1" applyAlignment="1">
      <alignment horizontal="center" vertical="top"/>
    </xf>
    <xf numFmtId="3" fontId="43" fillId="0" borderId="0" xfId="0" applyNumberFormat="1" applyFont="1" applyFill="1" applyBorder="1" applyAlignment="1">
      <alignment horizontal="right" vertical="top"/>
    </xf>
    <xf numFmtId="3" fontId="43" fillId="0" borderId="0" xfId="0" applyNumberFormat="1" applyFont="1" applyBorder="1" applyAlignment="1">
      <alignment horizontal="right" vertical="top"/>
    </xf>
    <xf numFmtId="3" fontId="43" fillId="0" borderId="0" xfId="0" applyNumberFormat="1" applyFont="1" applyBorder="1" applyAlignment="1" applyProtection="1">
      <alignment horizontal="right" vertical="top"/>
      <protection locked="0"/>
    </xf>
    <xf numFmtId="0" fontId="44" fillId="0" borderId="23" xfId="0" applyFont="1" applyBorder="1" applyAlignment="1">
      <alignment horizontal="left" vertical="top"/>
    </xf>
    <xf numFmtId="0" fontId="48" fillId="4" borderId="0" xfId="0" applyFont="1" applyFill="1" applyAlignment="1">
      <alignment horizontal="left"/>
    </xf>
    <xf numFmtId="0" fontId="7" fillId="4" borderId="0" xfId="0" applyFont="1" applyFill="1" applyAlignment="1">
      <alignment horizontal="left"/>
    </xf>
    <xf numFmtId="0" fontId="7" fillId="4" borderId="0" xfId="0" applyFont="1" applyFill="1" applyAlignment="1">
      <alignment horizontal="center"/>
    </xf>
    <xf numFmtId="0" fontId="7" fillId="4" borderId="0" xfId="0" applyFont="1" applyFill="1" applyAlignment="1">
      <alignment horizontal="left" vertical="center"/>
    </xf>
    <xf numFmtId="0" fontId="50" fillId="4" borderId="0" xfId="0" applyFont="1" applyFill="1" applyAlignment="1">
      <alignment horizontal="left" vertical="center"/>
    </xf>
    <xf numFmtId="0" fontId="7" fillId="4" borderId="0" xfId="0" applyFont="1" applyFill="1" applyAlignment="1">
      <alignment horizontal="center" vertical="center"/>
    </xf>
    <xf numFmtId="0" fontId="7" fillId="0" borderId="20" xfId="0" applyFont="1" applyBorder="1" applyAlignment="1">
      <alignment horizontal="left" vertical="center"/>
    </xf>
    <xf numFmtId="0" fontId="50" fillId="0" borderId="21" xfId="0" applyFont="1" applyBorder="1" applyAlignment="1">
      <alignment horizontal="left" vertical="center"/>
    </xf>
    <xf numFmtId="0" fontId="7" fillId="0" borderId="21" xfId="0" applyFont="1" applyBorder="1" applyAlignment="1">
      <alignment horizontal="left" vertical="center"/>
    </xf>
    <xf numFmtId="0" fontId="7" fillId="0" borderId="21" xfId="0" applyFont="1" applyFill="1" applyBorder="1" applyAlignment="1">
      <alignment horizontal="left" vertical="center"/>
    </xf>
    <xf numFmtId="0" fontId="7" fillId="0" borderId="21" xfId="0" applyFont="1" applyBorder="1" applyAlignment="1">
      <alignment horizontal="center" vertical="center"/>
    </xf>
    <xf numFmtId="0" fontId="50" fillId="0" borderId="23" xfId="0" applyFont="1" applyBorder="1" applyAlignment="1">
      <alignment horizontal="left"/>
    </xf>
    <xf numFmtId="0" fontId="7" fillId="0" borderId="22" xfId="0" applyFont="1" applyBorder="1" applyAlignment="1">
      <alignment vertical="top" wrapText="1"/>
    </xf>
    <xf numFmtId="0" fontId="48" fillId="0" borderId="23" xfId="0" applyFont="1" applyBorder="1" applyAlignment="1">
      <alignment horizontal="left"/>
    </xf>
    <xf numFmtId="3" fontId="7" fillId="0" borderId="0" xfId="0" applyNumberFormat="1" applyFont="1" applyAlignment="1" applyProtection="1">
      <alignment horizontal="left"/>
      <protection locked="0"/>
    </xf>
    <xf numFmtId="3" fontId="7" fillId="0" borderId="0" xfId="0" applyNumberFormat="1" applyFont="1" applyAlignment="1">
      <alignment horizontal="left"/>
    </xf>
    <xf numFmtId="0" fontId="7" fillId="0" borderId="0" xfId="0" applyFont="1" applyAlignment="1">
      <alignment horizontal="left"/>
    </xf>
    <xf numFmtId="3" fontId="7" fillId="0" borderId="0" xfId="0" applyNumberFormat="1" applyFont="1" applyAlignment="1" applyProtection="1">
      <alignment horizontal="left" vertical="center"/>
      <protection locked="0"/>
    </xf>
    <xf numFmtId="3" fontId="7" fillId="0" borderId="0" xfId="0" applyNumberFormat="1" applyFont="1" applyAlignment="1">
      <alignment horizontal="left" vertical="center"/>
    </xf>
    <xf numFmtId="0" fontId="7" fillId="0" borderId="0" xfId="0" applyFont="1" applyAlignment="1">
      <alignment horizontal="left" vertical="center"/>
    </xf>
    <xf numFmtId="3" fontId="7" fillId="0" borderId="20" xfId="0" applyNumberFormat="1" applyFont="1" applyBorder="1" applyAlignment="1" applyProtection="1">
      <alignment horizontal="left" vertical="center"/>
      <protection locked="0"/>
    </xf>
    <xf numFmtId="3" fontId="7" fillId="0" borderId="21" xfId="0" applyNumberFormat="1" applyFont="1" applyBorder="1" applyAlignment="1" applyProtection="1">
      <alignment horizontal="left" vertical="center"/>
      <protection locked="0"/>
    </xf>
    <xf numFmtId="3" fontId="7" fillId="0" borderId="21" xfId="0" applyNumberFormat="1" applyFont="1" applyBorder="1" applyAlignment="1">
      <alignment horizontal="left" vertical="center"/>
    </xf>
    <xf numFmtId="3" fontId="7" fillId="0" borderId="0" xfId="0" applyNumberFormat="1" applyFont="1" applyBorder="1" applyAlignment="1" applyProtection="1">
      <alignment horizontal="right" vertical="center"/>
      <protection locked="0"/>
    </xf>
    <xf numFmtId="3" fontId="7" fillId="0" borderId="0" xfId="0" applyNumberFormat="1" applyFont="1" applyAlignment="1" applyProtection="1">
      <alignment horizontal="left" vertical="top"/>
      <protection locked="0"/>
    </xf>
    <xf numFmtId="3" fontId="7" fillId="0" borderId="0" xfId="0" applyNumberFormat="1" applyFont="1" applyAlignment="1">
      <alignment horizontal="left" vertical="top"/>
    </xf>
    <xf numFmtId="0" fontId="7" fillId="0" borderId="0" xfId="0" applyFont="1" applyAlignment="1">
      <alignment horizontal="left" vertical="top"/>
    </xf>
    <xf numFmtId="0" fontId="46" fillId="0" borderId="0" xfId="0" applyFont="1" applyAlignment="1" applyProtection="1">
      <alignment horizontal="left"/>
      <protection locked="0"/>
    </xf>
    <xf numFmtId="0" fontId="43" fillId="0" borderId="0" xfId="0" applyFont="1" applyFill="1" applyAlignment="1" applyProtection="1">
      <alignment horizontal="left"/>
      <protection locked="0"/>
    </xf>
    <xf numFmtId="0" fontId="43" fillId="0" borderId="0" xfId="0" applyFont="1" applyAlignment="1" applyProtection="1">
      <alignment horizontal="center"/>
      <protection locked="0"/>
    </xf>
    <xf numFmtId="0" fontId="43" fillId="0" borderId="22" xfId="0" applyFont="1" applyBorder="1" applyAlignment="1" applyProtection="1">
      <alignment horizontal="left"/>
      <protection locked="0"/>
    </xf>
    <xf numFmtId="0" fontId="43" fillId="0" borderId="0" xfId="0" applyFont="1" applyProtection="1">
      <protection locked="0"/>
    </xf>
    <xf numFmtId="0" fontId="10" fillId="0" borderId="0" xfId="0" applyFont="1" applyAlignment="1" applyProtection="1">
      <alignment horizontal="left"/>
      <protection locked="0"/>
    </xf>
    <xf numFmtId="3" fontId="43" fillId="0" borderId="0" xfId="0" applyNumberFormat="1" applyFont="1" applyBorder="1" applyProtection="1">
      <protection locked="0"/>
    </xf>
    <xf numFmtId="0" fontId="42" fillId="0" borderId="0" xfId="0" applyFont="1" applyProtection="1">
      <protection locked="0"/>
    </xf>
    <xf numFmtId="3" fontId="43" fillId="0" borderId="0" xfId="0" applyNumberFormat="1" applyFont="1" applyBorder="1" applyAlignment="1" applyProtection="1">
      <alignment vertical="top"/>
      <protection locked="0"/>
    </xf>
    <xf numFmtId="0" fontId="43" fillId="0" borderId="0" xfId="0" applyFont="1" applyAlignment="1" applyProtection="1">
      <alignment vertical="top"/>
      <protection locked="0"/>
    </xf>
    <xf numFmtId="0" fontId="42" fillId="0" borderId="0" xfId="0" applyFont="1" applyAlignment="1" applyProtection="1">
      <alignment vertical="top"/>
      <protection locked="0"/>
    </xf>
    <xf numFmtId="0" fontId="44" fillId="0" borderId="0" xfId="0" applyFont="1" applyAlignment="1" applyProtection="1">
      <alignment vertical="top"/>
      <protection locked="0"/>
    </xf>
    <xf numFmtId="0" fontId="49" fillId="0" borderId="0" xfId="0" applyFont="1" applyAlignment="1" applyProtection="1">
      <alignment vertical="top"/>
      <protection locked="0"/>
    </xf>
    <xf numFmtId="3" fontId="43" fillId="0" borderId="0" xfId="0" applyNumberFormat="1" applyFont="1" applyBorder="1" applyAlignment="1" applyProtection="1">
      <alignment vertical="center"/>
      <protection locked="0"/>
    </xf>
    <xf numFmtId="0" fontId="43" fillId="0" borderId="0" xfId="0" applyFont="1" applyAlignment="1" applyProtection="1">
      <alignment vertical="center"/>
      <protection locked="0"/>
    </xf>
    <xf numFmtId="0" fontId="42" fillId="0" borderId="0" xfId="0" applyFont="1" applyAlignment="1" applyProtection="1">
      <alignment vertical="center"/>
      <protection locked="0"/>
    </xf>
    <xf numFmtId="0" fontId="43" fillId="0" borderId="28" xfId="0" applyFont="1" applyBorder="1" applyAlignment="1" applyProtection="1">
      <alignment horizontal="left"/>
    </xf>
    <xf numFmtId="0" fontId="43" fillId="0" borderId="0" xfId="0" applyFont="1" applyProtection="1"/>
    <xf numFmtId="0" fontId="43" fillId="0" borderId="27" xfId="0" applyFont="1" applyBorder="1" applyAlignment="1" applyProtection="1">
      <alignment horizontal="left"/>
    </xf>
    <xf numFmtId="3" fontId="43" fillId="0" borderId="22" xfId="0" applyNumberFormat="1" applyFont="1" applyBorder="1" applyProtection="1">
      <protection locked="0"/>
    </xf>
    <xf numFmtId="3" fontId="43" fillId="0" borderId="22" xfId="0" applyNumberFormat="1" applyFont="1" applyBorder="1" applyAlignment="1" applyProtection="1">
      <alignment vertical="top"/>
      <protection locked="0"/>
    </xf>
    <xf numFmtId="3" fontId="44" fillId="0" borderId="22" xfId="0" applyNumberFormat="1" applyFont="1" applyBorder="1" applyAlignment="1" applyProtection="1">
      <alignment vertical="top"/>
      <protection locked="0"/>
    </xf>
    <xf numFmtId="0" fontId="7" fillId="0" borderId="22" xfId="0" applyFont="1" applyBorder="1" applyAlignment="1" applyProtection="1">
      <alignment horizontal="left"/>
      <protection locked="0"/>
    </xf>
    <xf numFmtId="0" fontId="7" fillId="0" borderId="22"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43" fillId="0" borderId="22" xfId="0" applyFont="1" applyBorder="1" applyAlignment="1" applyProtection="1">
      <alignment horizontal="left" vertical="top"/>
      <protection locked="0"/>
    </xf>
    <xf numFmtId="3" fontId="43" fillId="0" borderId="22" xfId="0" applyNumberFormat="1" applyFont="1" applyBorder="1" applyAlignment="1" applyProtection="1">
      <alignment horizontal="right" vertical="center"/>
      <protection locked="0"/>
    </xf>
    <xf numFmtId="3" fontId="43" fillId="0" borderId="22" xfId="0" applyNumberFormat="1" applyFont="1" applyBorder="1" applyAlignment="1" applyProtection="1">
      <alignment horizontal="right" vertical="top"/>
      <protection locked="0"/>
    </xf>
    <xf numFmtId="0" fontId="7" fillId="0" borderId="22" xfId="0" applyFont="1" applyBorder="1" applyAlignment="1" applyProtection="1">
      <alignment horizontal="left" vertical="top"/>
      <protection locked="0"/>
    </xf>
    <xf numFmtId="0" fontId="43" fillId="0" borderId="24" xfId="0" applyFont="1" applyBorder="1" applyAlignment="1" applyProtection="1">
      <alignment horizontal="left"/>
      <protection locked="0"/>
    </xf>
    <xf numFmtId="0" fontId="46" fillId="0" borderId="0" xfId="0" applyFont="1" applyBorder="1" applyAlignment="1" applyProtection="1">
      <alignment horizontal="left"/>
      <protection locked="0"/>
    </xf>
    <xf numFmtId="0" fontId="43" fillId="0" borderId="0" xfId="0" applyFont="1" applyBorder="1" applyAlignment="1" applyProtection="1">
      <alignment horizontal="left"/>
      <protection locked="0"/>
    </xf>
    <xf numFmtId="0" fontId="43" fillId="0" borderId="0" xfId="0" applyFont="1" applyFill="1" applyBorder="1" applyAlignment="1" applyProtection="1">
      <alignment horizontal="left"/>
      <protection locked="0"/>
    </xf>
    <xf numFmtId="0" fontId="43" fillId="0" borderId="0" xfId="0" applyFont="1" applyBorder="1" applyAlignment="1" applyProtection="1">
      <alignment horizontal="center"/>
      <protection locked="0"/>
    </xf>
    <xf numFmtId="0" fontId="42" fillId="0" borderId="19" xfId="0" applyFont="1" applyBorder="1" applyProtection="1">
      <protection locked="0"/>
    </xf>
    <xf numFmtId="0" fontId="42" fillId="0" borderId="19" xfId="0" applyFont="1" applyBorder="1" applyAlignment="1" applyProtection="1">
      <alignment horizontal="center"/>
      <protection locked="0"/>
    </xf>
    <xf numFmtId="0" fontId="43" fillId="0" borderId="19" xfId="0" applyFont="1" applyBorder="1" applyAlignment="1" applyProtection="1">
      <alignment horizontal="center"/>
      <protection locked="0"/>
    </xf>
    <xf numFmtId="0" fontId="43" fillId="0" borderId="19" xfId="0" applyNumberFormat="1" applyFont="1" applyBorder="1" applyAlignment="1" applyProtection="1">
      <alignment horizontal="center"/>
      <protection locked="0"/>
    </xf>
    <xf numFmtId="165" fontId="12" fillId="0" borderId="19" xfId="1" applyNumberFormat="1" applyFont="1" applyBorder="1" applyProtection="1">
      <protection locked="0"/>
    </xf>
    <xf numFmtId="165" fontId="12" fillId="0" borderId="19" xfId="1" applyNumberFormat="1" applyFont="1" applyFill="1" applyBorder="1" applyProtection="1">
      <protection locked="0"/>
    </xf>
    <xf numFmtId="167" fontId="12" fillId="0" borderId="19" xfId="1" applyNumberFormat="1" applyFont="1" applyBorder="1" applyProtection="1">
      <protection locked="0"/>
    </xf>
    <xf numFmtId="167" fontId="42" fillId="0" borderId="19" xfId="0" applyNumberFormat="1" applyFont="1" applyBorder="1" applyProtection="1">
      <protection locked="0"/>
    </xf>
    <xf numFmtId="167" fontId="12" fillId="0" borderId="23" xfId="1" applyNumberFormat="1" applyFont="1" applyBorder="1" applyProtection="1">
      <protection locked="0"/>
    </xf>
    <xf numFmtId="0" fontId="43" fillId="0" borderId="19" xfId="0" applyFont="1" applyBorder="1" applyAlignment="1" applyProtection="1">
      <alignment horizontal="left"/>
      <protection locked="0"/>
    </xf>
    <xf numFmtId="0" fontId="43" fillId="0" borderId="23" xfId="0" applyFont="1" applyBorder="1" applyProtection="1">
      <protection locked="0"/>
    </xf>
    <xf numFmtId="0" fontId="8" fillId="27" borderId="0" xfId="53" applyFill="1" applyAlignment="1">
      <alignment vertical="center"/>
    </xf>
    <xf numFmtId="0" fontId="8" fillId="27" borderId="0" xfId="53" applyFill="1"/>
    <xf numFmtId="0" fontId="8" fillId="28" borderId="0" xfId="53" applyFill="1"/>
    <xf numFmtId="0" fontId="8" fillId="28" borderId="0" xfId="53" applyFill="1" applyAlignment="1">
      <alignment vertical="center"/>
    </xf>
    <xf numFmtId="0" fontId="8" fillId="0" borderId="0" xfId="53" applyAlignment="1">
      <alignment wrapText="1"/>
    </xf>
    <xf numFmtId="0" fontId="17" fillId="27" borderId="0" xfId="0" applyNumberFormat="1" applyFont="1" applyFill="1" applyBorder="1" applyAlignment="1" applyProtection="1">
      <alignment horizontal="center" vertical="center"/>
      <protection locked="0"/>
    </xf>
    <xf numFmtId="167" fontId="26" fillId="0" borderId="19" xfId="0" applyNumberFormat="1" applyFont="1" applyBorder="1" applyAlignment="1" applyProtection="1">
      <alignment vertical="center"/>
    </xf>
    <xf numFmtId="167" fontId="17" fillId="0" borderId="19" xfId="0" applyNumberFormat="1" applyFont="1" applyBorder="1" applyAlignment="1" applyProtection="1">
      <alignment vertical="center"/>
    </xf>
    <xf numFmtId="0" fontId="43" fillId="0" borderId="23" xfId="0" applyFont="1" applyBorder="1" applyAlignment="1" applyProtection="1">
      <alignment horizontal="right"/>
    </xf>
    <xf numFmtId="165" fontId="12" fillId="0" borderId="19" xfId="1" applyNumberFormat="1" applyFont="1" applyBorder="1" applyAlignment="1" applyProtection="1">
      <alignment vertical="center"/>
    </xf>
    <xf numFmtId="0" fontId="43" fillId="0" borderId="19" xfId="0" applyFont="1" applyBorder="1" applyAlignment="1" applyProtection="1">
      <alignment horizontal="center" vertical="center"/>
    </xf>
    <xf numFmtId="0" fontId="43" fillId="0" borderId="19" xfId="0" applyNumberFormat="1" applyFont="1" applyBorder="1" applyAlignment="1" applyProtection="1">
      <alignment horizontal="center" vertical="center"/>
    </xf>
    <xf numFmtId="0" fontId="42" fillId="0" borderId="19" xfId="0" applyFont="1" applyBorder="1" applyAlignment="1" applyProtection="1">
      <alignment horizontal="center" vertical="center"/>
    </xf>
    <xf numFmtId="168" fontId="26" fillId="0" borderId="25" xfId="1" applyNumberFormat="1" applyFont="1" applyBorder="1" applyAlignment="1" applyProtection="1">
      <alignment horizontal="left" vertical="center" wrapText="1"/>
    </xf>
    <xf numFmtId="0" fontId="46" fillId="0" borderId="26" xfId="0" applyFont="1" applyBorder="1" applyAlignment="1" applyProtection="1">
      <alignment horizontal="center" vertical="center" wrapText="1"/>
    </xf>
    <xf numFmtId="0" fontId="43" fillId="0" borderId="26" xfId="0" applyFont="1" applyBorder="1" applyAlignment="1" applyProtection="1">
      <alignment horizontal="center" vertical="center" wrapText="1"/>
    </xf>
    <xf numFmtId="0" fontId="43" fillId="0" borderId="26" xfId="0" applyNumberFormat="1" applyFont="1" applyBorder="1" applyAlignment="1" applyProtection="1">
      <alignment horizontal="center" vertical="center" wrapText="1"/>
    </xf>
    <xf numFmtId="165" fontId="26" fillId="0" borderId="26" xfId="0" applyNumberFormat="1" applyFont="1" applyBorder="1" applyAlignment="1" applyProtection="1">
      <alignment vertical="center"/>
    </xf>
    <xf numFmtId="3" fontId="17" fillId="26" borderId="0" xfId="1" applyNumberFormat="1" applyFont="1" applyFill="1" applyBorder="1" applyAlignment="1" applyProtection="1">
      <alignment horizontal="right"/>
    </xf>
    <xf numFmtId="0" fontId="48" fillId="27" borderId="0" xfId="53" applyFont="1" applyFill="1"/>
    <xf numFmtId="0" fontId="48" fillId="27" borderId="0" xfId="53" applyFont="1" applyFill="1" applyAlignment="1">
      <alignment vertical="center"/>
    </xf>
    <xf numFmtId="0" fontId="8" fillId="0" borderId="0" xfId="53" applyAlignment="1">
      <alignment horizontal="left"/>
    </xf>
    <xf numFmtId="22" fontId="8" fillId="0" borderId="0" xfId="53" applyNumberFormat="1" applyAlignment="1">
      <alignment horizontal="left"/>
    </xf>
    <xf numFmtId="0" fontId="48" fillId="0" borderId="0" xfId="0" applyFont="1" applyBorder="1" applyAlignment="1">
      <alignment horizontal="left"/>
    </xf>
    <xf numFmtId="0" fontId="50" fillId="0" borderId="0" xfId="0" applyFont="1" applyBorder="1" applyAlignment="1">
      <alignment horizontal="left"/>
    </xf>
    <xf numFmtId="0" fontId="26" fillId="0" borderId="23" xfId="0" applyFont="1" applyBorder="1" applyAlignment="1" applyProtection="1">
      <alignment horizontal="right" vertical="center" wrapText="1"/>
    </xf>
    <xf numFmtId="165" fontId="17" fillId="0" borderId="0" xfId="0" quotePrefix="1" applyNumberFormat="1" applyFont="1" applyBorder="1" applyAlignment="1" applyProtection="1">
      <alignment vertical="top"/>
    </xf>
    <xf numFmtId="165" fontId="26" fillId="26" borderId="0" xfId="0" applyNumberFormat="1" applyFont="1" applyFill="1" applyBorder="1" applyAlignment="1" applyProtection="1">
      <alignment horizontal="right" vertical="top" wrapText="1"/>
    </xf>
    <xf numFmtId="9" fontId="17" fillId="0" borderId="0" xfId="0" applyNumberFormat="1" applyFont="1" applyFill="1" applyAlignment="1" applyProtection="1">
      <alignment vertical="center"/>
      <protection locked="0"/>
    </xf>
    <xf numFmtId="0" fontId="46" fillId="4" borderId="0" xfId="0" applyFont="1" applyFill="1" applyBorder="1" applyAlignment="1" applyProtection="1">
      <alignment horizontal="left" vertical="top" wrapText="1"/>
    </xf>
    <xf numFmtId="165" fontId="43" fillId="0" borderId="0" xfId="0" applyNumberFormat="1" applyFont="1" applyFill="1" applyBorder="1" applyAlignment="1" applyProtection="1">
      <alignment horizontal="right" vertical="top" wrapText="1"/>
    </xf>
    <xf numFmtId="167" fontId="17" fillId="29" borderId="0" xfId="0" applyNumberFormat="1" applyFont="1" applyFill="1" applyAlignment="1" applyProtection="1">
      <alignment vertical="center"/>
    </xf>
    <xf numFmtId="165" fontId="46" fillId="0" borderId="0" xfId="0" applyNumberFormat="1" applyFont="1" applyFill="1" applyBorder="1" applyAlignment="1" applyProtection="1">
      <alignment horizontal="right" vertical="top" wrapText="1"/>
    </xf>
    <xf numFmtId="0" fontId="42" fillId="0" borderId="19" xfId="0" applyFont="1" applyBorder="1" applyProtection="1"/>
    <xf numFmtId="0" fontId="42" fillId="0" borderId="19" xfId="0" applyFont="1" applyBorder="1" applyAlignment="1" applyProtection="1">
      <alignment horizontal="center"/>
    </xf>
    <xf numFmtId="0" fontId="43" fillId="0" borderId="19" xfId="0" applyFont="1" applyBorder="1" applyAlignment="1" applyProtection="1">
      <alignment horizontal="center"/>
    </xf>
    <xf numFmtId="0" fontId="43" fillId="0" borderId="19" xfId="0" applyNumberFormat="1" applyFont="1" applyBorder="1" applyAlignment="1" applyProtection="1">
      <alignment horizontal="center"/>
    </xf>
    <xf numFmtId="165" fontId="12" fillId="0" borderId="19" xfId="1" applyNumberFormat="1" applyFont="1" applyBorder="1" applyProtection="1"/>
    <xf numFmtId="165" fontId="12" fillId="0" borderId="19" xfId="1" applyNumberFormat="1" applyFont="1" applyFill="1" applyBorder="1" applyProtection="1"/>
    <xf numFmtId="167" fontId="12" fillId="0" borderId="19" xfId="1" applyNumberFormat="1" applyFont="1" applyBorder="1" applyProtection="1"/>
    <xf numFmtId="167" fontId="42" fillId="0" borderId="19" xfId="0" applyNumberFormat="1" applyFont="1" applyBorder="1" applyProtection="1"/>
    <xf numFmtId="167" fontId="12" fillId="0" borderId="23" xfId="1" applyNumberFormat="1" applyFont="1" applyBorder="1" applyProtection="1"/>
    <xf numFmtId="0" fontId="43" fillId="0" borderId="19" xfId="0" applyFont="1" applyBorder="1" applyAlignment="1" applyProtection="1">
      <alignment horizontal="left"/>
    </xf>
    <xf numFmtId="0" fontId="43" fillId="0" borderId="23" xfId="0" applyFont="1" applyBorder="1" applyProtection="1"/>
    <xf numFmtId="0" fontId="43" fillId="0" borderId="19" xfId="0" applyFont="1" applyBorder="1" applyAlignment="1" applyProtection="1">
      <alignment horizontal="left" vertical="top"/>
    </xf>
    <xf numFmtId="0" fontId="44" fillId="0" borderId="19" xfId="0" applyFont="1" applyBorder="1" applyAlignment="1" applyProtection="1">
      <alignment horizontal="left" vertical="top"/>
    </xf>
    <xf numFmtId="0" fontId="17" fillId="0" borderId="20" xfId="0" quotePrefix="1" applyFont="1" applyBorder="1" applyAlignment="1" applyProtection="1">
      <alignment vertical="top"/>
    </xf>
    <xf numFmtId="0" fontId="50" fillId="0" borderId="19" xfId="0" applyFont="1" applyBorder="1" applyAlignment="1">
      <alignment horizontal="left"/>
    </xf>
    <xf numFmtId="0" fontId="48" fillId="4" borderId="0" xfId="0" applyFont="1" applyFill="1" applyAlignment="1">
      <alignment horizontal="left"/>
    </xf>
    <xf numFmtId="0" fontId="50" fillId="4" borderId="0" xfId="0" applyFont="1" applyFill="1" applyAlignment="1">
      <alignment horizontal="left" vertical="center"/>
    </xf>
    <xf numFmtId="0" fontId="50" fillId="0" borderId="21" xfId="0" applyFont="1" applyBorder="1" applyAlignment="1">
      <alignment horizontal="left" vertical="center"/>
    </xf>
    <xf numFmtId="0" fontId="50" fillId="0" borderId="23" xfId="0" applyFont="1" applyBorder="1" applyAlignment="1">
      <alignment horizontal="left"/>
    </xf>
    <xf numFmtId="0" fontId="48" fillId="28" borderId="0" xfId="53" applyFont="1" applyFill="1" applyAlignment="1">
      <alignment vertical="center"/>
    </xf>
    <xf numFmtId="14" fontId="4" fillId="0" borderId="0" xfId="103" applyNumberFormat="1" applyAlignment="1">
      <alignment horizontal="left"/>
    </xf>
    <xf numFmtId="0" fontId="4" fillId="27" borderId="0" xfId="53" applyFont="1" applyFill="1" applyAlignment="1">
      <alignment vertical="center"/>
    </xf>
    <xf numFmtId="0" fontId="4" fillId="0" borderId="0" xfId="103"/>
    <xf numFmtId="0" fontId="4" fillId="0" borderId="0" xfId="103"/>
    <xf numFmtId="0" fontId="4" fillId="0" borderId="0" xfId="103"/>
    <xf numFmtId="164" fontId="12" fillId="0" borderId="0" xfId="1" applyNumberFormat="1" applyFont="1" applyBorder="1" applyAlignment="1">
      <alignment horizontal="center"/>
    </xf>
    <xf numFmtId="164" fontId="12" fillId="0" borderId="0" xfId="1" applyNumberFormat="1" applyFont="1" applyAlignment="1">
      <alignment horizontal="center"/>
    </xf>
    <xf numFmtId="167" fontId="19" fillId="0" borderId="0" xfId="1" applyNumberFormat="1" applyFont="1"/>
    <xf numFmtId="167" fontId="22" fillId="0" borderId="0" xfId="0" applyNumberFormat="1" applyFont="1"/>
    <xf numFmtId="0" fontId="19" fillId="0" borderId="0" xfId="0" applyFont="1" applyAlignment="1">
      <alignment vertical="center"/>
    </xf>
    <xf numFmtId="0" fontId="0" fillId="0" borderId="9" xfId="0" applyBorder="1" applyAlignment="1">
      <alignment horizontal="center"/>
    </xf>
    <xf numFmtId="0" fontId="16" fillId="0" borderId="9" xfId="0" applyFont="1" applyBorder="1" applyAlignment="1">
      <alignment horizontal="center"/>
    </xf>
    <xf numFmtId="164" fontId="16" fillId="0" borderId="0" xfId="0" applyNumberFormat="1" applyFont="1" applyBorder="1" applyAlignment="1">
      <alignment horizontal="right"/>
    </xf>
    <xf numFmtId="0" fontId="17" fillId="0" borderId="6" xfId="0" applyFont="1" applyBorder="1"/>
    <xf numFmtId="164" fontId="17" fillId="0" borderId="31" xfId="0" applyNumberFormat="1" applyFont="1" applyBorder="1" applyAlignment="1">
      <alignment horizontal="center"/>
    </xf>
    <xf numFmtId="164" fontId="17" fillId="0" borderId="32" xfId="0" applyNumberFormat="1" applyFont="1" applyBorder="1" applyAlignment="1">
      <alignment horizontal="center"/>
    </xf>
    <xf numFmtId="167" fontId="17" fillId="0" borderId="6" xfId="0" applyNumberFormat="1" applyFont="1" applyBorder="1"/>
    <xf numFmtId="167" fontId="17" fillId="0" borderId="32" xfId="0" applyNumberFormat="1" applyFont="1" applyBorder="1"/>
    <xf numFmtId="167" fontId="26" fillId="0" borderId="6" xfId="0" applyNumberFormat="1" applyFont="1" applyBorder="1"/>
    <xf numFmtId="0" fontId="17" fillId="0" borderId="0" xfId="0" applyFont="1" applyAlignment="1">
      <alignment horizontal="center"/>
    </xf>
    <xf numFmtId="167" fontId="12" fillId="0" borderId="0" xfId="1" applyNumberFormat="1" applyFont="1" applyBorder="1"/>
    <xf numFmtId="0" fontId="12" fillId="0" borderId="0" xfId="0" applyFont="1"/>
    <xf numFmtId="0" fontId="12" fillId="0" borderId="0" xfId="0" applyFont="1" applyBorder="1"/>
    <xf numFmtId="0" fontId="42" fillId="0" borderId="0" xfId="0" applyFont="1"/>
    <xf numFmtId="10" fontId="12" fillId="2" borderId="6" xfId="5" applyNumberFormat="1" applyFont="1" applyFill="1" applyBorder="1"/>
    <xf numFmtId="10" fontId="12" fillId="0" borderId="6" xfId="5" applyNumberFormat="1" applyFont="1" applyBorder="1"/>
    <xf numFmtId="164" fontId="52" fillId="0" borderId="0" xfId="55" applyNumberFormat="1" applyFont="1" applyFill="1" applyBorder="1" applyAlignment="1">
      <alignment horizontal="center" wrapText="1"/>
    </xf>
    <xf numFmtId="0" fontId="0" fillId="0" borderId="0" xfId="0"/>
    <xf numFmtId="0" fontId="12" fillId="0" borderId="0" xfId="1" applyFont="1"/>
    <xf numFmtId="167" fontId="12" fillId="0" borderId="0" xfId="1" applyNumberFormat="1" applyFont="1"/>
    <xf numFmtId="167" fontId="12" fillId="0" borderId="0" xfId="1" applyNumberFormat="1" applyFont="1" applyFill="1"/>
    <xf numFmtId="0" fontId="13" fillId="0" borderId="0" xfId="1" applyNumberFormat="1" applyFont="1"/>
    <xf numFmtId="167" fontId="22" fillId="0" borderId="0" xfId="1" applyNumberFormat="1" applyFont="1"/>
    <xf numFmtId="0" fontId="19" fillId="0" borderId="0" xfId="0" applyFont="1" applyAlignment="1">
      <alignment horizontal="left"/>
    </xf>
    <xf numFmtId="0" fontId="24" fillId="0" borderId="0" xfId="0" applyFont="1" applyFill="1" applyAlignment="1"/>
    <xf numFmtId="0" fontId="19" fillId="0" borderId="1" xfId="0" applyFont="1" applyBorder="1" applyAlignment="1">
      <alignment horizontal="left"/>
    </xf>
    <xf numFmtId="0" fontId="19" fillId="0" borderId="0" xfId="0" applyFont="1"/>
    <xf numFmtId="0" fontId="19" fillId="0" borderId="0" xfId="0" applyFont="1" applyFill="1" applyAlignment="1">
      <alignment horizontal="left"/>
    </xf>
    <xf numFmtId="0" fontId="19" fillId="0" borderId="0" xfId="0" applyFont="1" applyBorder="1" applyAlignment="1">
      <alignment horizontal="left"/>
    </xf>
    <xf numFmtId="0" fontId="25" fillId="0" borderId="0" xfId="0" applyFont="1"/>
    <xf numFmtId="167" fontId="16" fillId="0" borderId="0" xfId="0" applyNumberFormat="1" applyFont="1"/>
    <xf numFmtId="0" fontId="0" fillId="0" borderId="0" xfId="0" applyAlignment="1"/>
    <xf numFmtId="0" fontId="16" fillId="0" borderId="0" xfId="0" applyFont="1"/>
    <xf numFmtId="0" fontId="26" fillId="0" borderId="1" xfId="0" applyFont="1" applyBorder="1" applyAlignment="1">
      <alignment horizontal="left"/>
    </xf>
    <xf numFmtId="0" fontId="17" fillId="0" borderId="0" xfId="0" applyFont="1"/>
    <xf numFmtId="0" fontId="26" fillId="0" borderId="0" xfId="0" applyFont="1" applyAlignment="1">
      <alignment horizontal="left"/>
    </xf>
    <xf numFmtId="0" fontId="26" fillId="0" borderId="0" xfId="0" applyFont="1" applyFill="1" applyAlignment="1">
      <alignment horizontal="left"/>
    </xf>
    <xf numFmtId="0" fontId="26" fillId="0" borderId="0" xfId="0" applyFont="1" applyAlignment="1">
      <alignment horizontal="right" vertical="top"/>
    </xf>
    <xf numFmtId="0" fontId="19" fillId="0" borderId="0" xfId="0" applyFont="1" applyAlignment="1">
      <alignment horizontal="right"/>
    </xf>
    <xf numFmtId="0" fontId="19" fillId="0" borderId="0" xfId="0" applyFont="1" applyAlignment="1">
      <alignment horizontal="center"/>
    </xf>
    <xf numFmtId="0" fontId="0" fillId="0" borderId="0" xfId="0" applyAlignment="1">
      <alignment horizontal="center"/>
    </xf>
    <xf numFmtId="167" fontId="19" fillId="0" borderId="0" xfId="0" applyNumberFormat="1" applyFont="1"/>
    <xf numFmtId="0" fontId="19" fillId="0" borderId="0" xfId="0" applyFont="1" applyFill="1" applyBorder="1" applyAlignment="1">
      <alignment horizontal="left"/>
    </xf>
    <xf numFmtId="0" fontId="16" fillId="0" borderId="0" xfId="0" applyFont="1" applyFill="1"/>
    <xf numFmtId="167" fontId="19" fillId="0" borderId="0" xfId="0" applyNumberFormat="1" applyFont="1" applyAlignment="1">
      <alignment horizontal="left"/>
    </xf>
    <xf numFmtId="1" fontId="19" fillId="0" borderId="0" xfId="0" applyNumberFormat="1" applyFont="1"/>
    <xf numFmtId="1" fontId="26" fillId="0" borderId="0" xfId="0" applyNumberFormat="1" applyFont="1" applyBorder="1" applyAlignment="1">
      <alignment horizontal="center"/>
    </xf>
    <xf numFmtId="1" fontId="26" fillId="0" borderId="0" xfId="0" applyNumberFormat="1" applyFont="1" applyAlignment="1">
      <alignment horizontal="center"/>
    </xf>
    <xf numFmtId="1" fontId="26" fillId="0" borderId="0" xfId="0" applyNumberFormat="1" applyFont="1"/>
    <xf numFmtId="167" fontId="26" fillId="0" borderId="0" xfId="0" applyNumberFormat="1" applyFont="1"/>
    <xf numFmtId="167" fontId="19" fillId="0" borderId="0" xfId="0" quotePrefix="1" applyNumberFormat="1" applyFont="1"/>
    <xf numFmtId="167" fontId="17" fillId="0" borderId="0" xfId="0" applyNumberFormat="1" applyFont="1"/>
    <xf numFmtId="167" fontId="17" fillId="0" borderId="1" xfId="0" applyNumberFormat="1" applyFont="1" applyBorder="1"/>
    <xf numFmtId="167" fontId="26" fillId="0" borderId="0" xfId="0" applyNumberFormat="1" applyFont="1" applyFill="1"/>
    <xf numFmtId="0" fontId="0" fillId="0" borderId="0" xfId="0" applyBorder="1" applyAlignment="1">
      <alignment horizontal="center" vertical="center" wrapText="1"/>
    </xf>
    <xf numFmtId="167" fontId="28" fillId="0" borderId="2" xfId="0" applyNumberFormat="1" applyFont="1" applyFill="1" applyBorder="1" applyAlignment="1">
      <alignment horizontal="center" vertical="center" wrapText="1"/>
    </xf>
    <xf numFmtId="167" fontId="28" fillId="0" borderId="0" xfId="0" applyNumberFormat="1" applyFont="1" applyFill="1" applyBorder="1" applyAlignment="1">
      <alignment horizontal="center" vertical="center" wrapText="1"/>
    </xf>
    <xf numFmtId="167" fontId="0" fillId="0" borderId="1" xfId="0" applyNumberFormat="1" applyBorder="1" applyAlignment="1">
      <alignment vertical="center" wrapText="1"/>
    </xf>
    <xf numFmtId="167" fontId="14" fillId="0" borderId="2" xfId="0" applyNumberFormat="1" applyFont="1" applyFill="1" applyBorder="1" applyAlignment="1">
      <alignment horizontal="center" vertical="center" wrapText="1"/>
    </xf>
    <xf numFmtId="167" fontId="27" fillId="0" borderId="3" xfId="0" applyNumberFormat="1" applyFont="1" applyFill="1" applyBorder="1" applyAlignment="1">
      <alignment horizontal="right" vertical="center" wrapText="1"/>
    </xf>
    <xf numFmtId="0" fontId="0" fillId="0" borderId="0" xfId="0" applyBorder="1" applyAlignment="1">
      <alignment horizontal="left"/>
    </xf>
    <xf numFmtId="164" fontId="0" fillId="0" borderId="0" xfId="0" applyNumberFormat="1" applyBorder="1" applyAlignment="1">
      <alignment horizontal="center"/>
    </xf>
    <xf numFmtId="0" fontId="0" fillId="0" borderId="0" xfId="0" applyBorder="1" applyAlignment="1">
      <alignment horizontal="center"/>
    </xf>
    <xf numFmtId="167" fontId="0" fillId="0" borderId="0" xfId="0" applyNumberFormat="1" applyFill="1" applyBorder="1"/>
    <xf numFmtId="167" fontId="12" fillId="0" borderId="0" xfId="0" applyNumberFormat="1" applyFont="1" applyFill="1"/>
    <xf numFmtId="167" fontId="0" fillId="0" borderId="1" xfId="0" applyNumberFormat="1" applyBorder="1"/>
    <xf numFmtId="167" fontId="0" fillId="0" borderId="0" xfId="0" applyNumberFormat="1" applyFill="1"/>
    <xf numFmtId="168" fontId="17" fillId="0" borderId="0" xfId="1" applyNumberFormat="1" applyFont="1" applyAlignment="1">
      <alignment horizontal="right"/>
    </xf>
    <xf numFmtId="164" fontId="17" fillId="0" borderId="0" xfId="0" applyNumberFormat="1" applyFont="1" applyBorder="1" applyAlignment="1">
      <alignment horizontal="center"/>
    </xf>
    <xf numFmtId="165" fontId="25" fillId="0" borderId="0" xfId="1" applyNumberFormat="1" applyFont="1" applyBorder="1"/>
    <xf numFmtId="167" fontId="17" fillId="0" borderId="0" xfId="0" applyNumberFormat="1" applyFont="1" applyFill="1" applyAlignment="1">
      <alignment horizontal="center"/>
    </xf>
    <xf numFmtId="167" fontId="12" fillId="0" borderId="1" xfId="1" applyNumberFormat="1" applyFont="1" applyBorder="1"/>
    <xf numFmtId="167" fontId="18" fillId="0" borderId="0" xfId="0" applyNumberFormat="1" applyFont="1" applyFill="1" applyAlignment="1"/>
    <xf numFmtId="0" fontId="17" fillId="0" borderId="4" xfId="0" applyFont="1" applyBorder="1"/>
    <xf numFmtId="164" fontId="17" fillId="0" borderId="4" xfId="0" applyNumberFormat="1" applyFont="1" applyBorder="1" applyAlignment="1">
      <alignment horizontal="center"/>
    </xf>
    <xf numFmtId="164" fontId="17" fillId="0" borderId="5" xfId="0" applyNumberFormat="1" applyFont="1" applyBorder="1" applyAlignment="1">
      <alignment horizontal="center"/>
    </xf>
    <xf numFmtId="0" fontId="17" fillId="0" borderId="0" xfId="0" applyFont="1" applyBorder="1" applyAlignment="1">
      <alignment horizontal="center"/>
    </xf>
    <xf numFmtId="167" fontId="17" fillId="0" borderId="6" xfId="0" applyNumberFormat="1" applyFont="1" applyFill="1" applyBorder="1"/>
    <xf numFmtId="167" fontId="17" fillId="0" borderId="0" xfId="0" applyNumberFormat="1" applyFont="1" applyFill="1" applyBorder="1"/>
    <xf numFmtId="167" fontId="26" fillId="0" borderId="6" xfId="0" applyNumberFormat="1" applyFont="1" applyFill="1" applyBorder="1"/>
    <xf numFmtId="167" fontId="17" fillId="2" borderId="0" xfId="0" applyNumberFormat="1" applyFont="1" applyFill="1" applyBorder="1"/>
    <xf numFmtId="167" fontId="26" fillId="2" borderId="0" xfId="0" applyNumberFormat="1" applyFont="1" applyFill="1" applyBorder="1"/>
    <xf numFmtId="167" fontId="26" fillId="0" borderId="0" xfId="0" applyNumberFormat="1" applyFont="1" applyFill="1" applyBorder="1"/>
    <xf numFmtId="167" fontId="17" fillId="0" borderId="1" xfId="1" applyNumberFormat="1" applyFont="1" applyBorder="1"/>
    <xf numFmtId="167" fontId="17" fillId="2" borderId="1" xfId="1" applyNumberFormat="1" applyFont="1" applyFill="1" applyBorder="1"/>
    <xf numFmtId="0" fontId="26" fillId="2" borderId="0" xfId="1" applyFont="1" applyFill="1" applyAlignment="1">
      <alignment horizontal="center"/>
    </xf>
    <xf numFmtId="0" fontId="17" fillId="0" borderId="0" xfId="1" applyFont="1"/>
    <xf numFmtId="169" fontId="16" fillId="0" borderId="1" xfId="0" applyNumberFormat="1" applyFont="1" applyBorder="1" applyAlignment="1">
      <alignment vertical="top"/>
    </xf>
    <xf numFmtId="167" fontId="12" fillId="0" borderId="0" xfId="1" applyNumberFormat="1" applyFont="1" applyFill="1" applyBorder="1"/>
    <xf numFmtId="0" fontId="17" fillId="2" borderId="4" xfId="0" applyFont="1" applyFill="1" applyBorder="1"/>
    <xf numFmtId="164" fontId="17" fillId="2" borderId="4" xfId="0" applyNumberFormat="1" applyFont="1" applyFill="1" applyBorder="1" applyAlignment="1">
      <alignment horizontal="center"/>
    </xf>
    <xf numFmtId="164" fontId="17" fillId="2" borderId="5" xfId="0" applyNumberFormat="1" applyFont="1" applyFill="1" applyBorder="1" applyAlignment="1">
      <alignment horizontal="center"/>
    </xf>
    <xf numFmtId="167" fontId="17" fillId="0" borderId="0" xfId="0" applyNumberFormat="1" applyFont="1" applyFill="1"/>
    <xf numFmtId="167" fontId="12" fillId="0" borderId="1" xfId="1" applyNumberFormat="1" applyFont="1" applyFill="1" applyBorder="1"/>
    <xf numFmtId="164" fontId="12" fillId="0" borderId="0" xfId="0" applyNumberFormat="1" applyFont="1" applyAlignment="1">
      <alignment horizontal="center"/>
    </xf>
    <xf numFmtId="167" fontId="0" fillId="0" borderId="0" xfId="0" applyNumberFormat="1"/>
    <xf numFmtId="0" fontId="13" fillId="0" borderId="0" xfId="1" applyNumberFormat="1" applyFont="1" applyAlignment="1">
      <alignment horizontal="right"/>
    </xf>
    <xf numFmtId="167" fontId="19" fillId="0" borderId="0" xfId="0" applyNumberFormat="1" applyFont="1" applyAlignment="1">
      <alignment vertical="center"/>
    </xf>
    <xf numFmtId="167" fontId="25" fillId="0" borderId="0" xfId="0" applyNumberFormat="1" applyFont="1"/>
    <xf numFmtId="0" fontId="0" fillId="0" borderId="0" xfId="0" applyBorder="1"/>
    <xf numFmtId="164" fontId="12" fillId="0" borderId="0" xfId="0" applyNumberFormat="1" applyFont="1" applyBorder="1" applyAlignment="1">
      <alignment horizontal="center"/>
    </xf>
    <xf numFmtId="0" fontId="19" fillId="0" borderId="7" xfId="0" applyFont="1" applyBorder="1" applyAlignment="1">
      <alignment vertical="center" wrapText="1"/>
    </xf>
    <xf numFmtId="0" fontId="19" fillId="0" borderId="8" xfId="0" applyFont="1" applyBorder="1" applyAlignment="1">
      <alignment horizontal="center" wrapText="1"/>
    </xf>
    <xf numFmtId="170" fontId="17" fillId="0" borderId="2" xfId="0" applyNumberFormat="1" applyFont="1" applyBorder="1" applyAlignment="1">
      <alignment horizontal="center" vertical="center" wrapText="1"/>
    </xf>
    <xf numFmtId="0" fontId="0" fillId="0" borderId="0" xfId="0" applyBorder="1" applyAlignment="1">
      <alignment horizontal="center" wrapText="1"/>
    </xf>
    <xf numFmtId="167" fontId="0" fillId="0" borderId="0" xfId="0" applyNumberFormat="1" applyAlignment="1">
      <alignment vertical="center" wrapText="1"/>
    </xf>
    <xf numFmtId="167" fontId="0" fillId="0" borderId="0" xfId="0" applyNumberFormat="1" applyAlignment="1">
      <alignment wrapText="1"/>
    </xf>
    <xf numFmtId="167" fontId="17" fillId="0" borderId="0" xfId="0" applyNumberFormat="1" applyFont="1" applyBorder="1"/>
    <xf numFmtId="164" fontId="17" fillId="0" borderId="0" xfId="0" applyNumberFormat="1" applyFont="1" applyAlignment="1">
      <alignment horizontal="center"/>
    </xf>
    <xf numFmtId="0" fontId="17" fillId="0" borderId="0" xfId="0" applyFont="1" applyBorder="1"/>
    <xf numFmtId="0" fontId="19" fillId="0" borderId="0" xfId="0" applyFont="1" applyBorder="1" applyAlignment="1">
      <alignment vertical="top"/>
    </xf>
    <xf numFmtId="0" fontId="19" fillId="0" borderId="0" xfId="0" applyFont="1" applyBorder="1" applyAlignment="1">
      <alignment horizontal="center"/>
    </xf>
    <xf numFmtId="0" fontId="19" fillId="0" borderId="0" xfId="0" applyFont="1" applyBorder="1" applyAlignment="1"/>
    <xf numFmtId="0" fontId="19" fillId="0" borderId="0" xfId="0" quotePrefix="1" applyFont="1" applyBorder="1" applyAlignment="1">
      <alignment vertical="top"/>
    </xf>
    <xf numFmtId="167" fontId="32" fillId="0" borderId="0" xfId="0" applyNumberFormat="1" applyFont="1"/>
    <xf numFmtId="167" fontId="33" fillId="0" borderId="0" xfId="0" applyNumberFormat="1" applyFont="1"/>
    <xf numFmtId="167" fontId="34" fillId="0" borderId="0" xfId="0" applyNumberFormat="1" applyFont="1"/>
    <xf numFmtId="167" fontId="33" fillId="0" borderId="0" xfId="0" quotePrefix="1" applyNumberFormat="1" applyFont="1"/>
    <xf numFmtId="167" fontId="35" fillId="0" borderId="0" xfId="0" applyNumberFormat="1" applyFont="1" applyFill="1" applyBorder="1"/>
    <xf numFmtId="0" fontId="0" fillId="0" borderId="10" xfId="0" applyBorder="1"/>
    <xf numFmtId="164" fontId="17" fillId="0" borderId="0" xfId="0" applyNumberFormat="1" applyFont="1" applyBorder="1" applyAlignment="1">
      <alignment horizontal="right"/>
    </xf>
    <xf numFmtId="0" fontId="17" fillId="0" borderId="6" xfId="0" applyFont="1" applyFill="1" applyBorder="1"/>
    <xf numFmtId="164" fontId="17" fillId="0" borderId="4" xfId="0" applyNumberFormat="1" applyFont="1" applyFill="1" applyBorder="1" applyAlignment="1">
      <alignment horizontal="center"/>
    </xf>
    <xf numFmtId="164" fontId="17" fillId="0" borderId="5" xfId="0" applyNumberFormat="1" applyFont="1" applyFill="1" applyBorder="1" applyAlignment="1">
      <alignment horizontal="center"/>
    </xf>
    <xf numFmtId="167" fontId="17" fillId="0" borderId="6" xfId="1" applyNumberFormat="1" applyFont="1" applyBorder="1"/>
    <xf numFmtId="167" fontId="17" fillId="0" borderId="0" xfId="1" applyNumberFormat="1" applyFont="1" applyBorder="1"/>
    <xf numFmtId="167" fontId="26" fillId="0" borderId="6" xfId="1" applyNumberFormat="1" applyFont="1" applyBorder="1"/>
    <xf numFmtId="167" fontId="17" fillId="0" borderId="0" xfId="1" applyNumberFormat="1" applyFont="1"/>
    <xf numFmtId="167" fontId="36" fillId="0" borderId="0" xfId="1" applyNumberFormat="1" applyFont="1" applyBorder="1"/>
    <xf numFmtId="167" fontId="26" fillId="0" borderId="0" xfId="1" applyNumberFormat="1" applyFont="1" applyBorder="1"/>
    <xf numFmtId="167" fontId="37" fillId="0" borderId="0" xfId="1" applyNumberFormat="1" applyFont="1" applyBorder="1"/>
    <xf numFmtId="0" fontId="0" fillId="0" borderId="0" xfId="0" applyFill="1"/>
    <xf numFmtId="0" fontId="12" fillId="0" borderId="0" xfId="0" applyFont="1" applyFill="1" applyAlignment="1">
      <alignment horizontal="left"/>
    </xf>
    <xf numFmtId="0" fontId="17" fillId="0" borderId="0" xfId="0" applyFont="1" applyFill="1" applyAlignment="1">
      <alignment horizontal="left"/>
    </xf>
    <xf numFmtId="167" fontId="40" fillId="0" borderId="0" xfId="0" applyNumberFormat="1" applyFont="1" applyFill="1" applyBorder="1" applyAlignment="1">
      <alignment horizontal="right" vertical="center" wrapText="1"/>
    </xf>
    <xf numFmtId="167" fontId="40" fillId="0" borderId="0" xfId="0" applyNumberFormat="1" applyFont="1" applyFill="1" applyBorder="1" applyAlignment="1">
      <alignment vertical="center" wrapText="1"/>
    </xf>
    <xf numFmtId="0" fontId="0" fillId="0" borderId="0" xfId="0" applyFont="1" applyAlignment="1">
      <alignment vertical="center" wrapText="1"/>
    </xf>
    <xf numFmtId="167" fontId="0" fillId="0" borderId="0" xfId="0" applyNumberFormat="1" applyFont="1" applyFill="1"/>
    <xf numFmtId="167" fontId="40" fillId="0" borderId="3" xfId="0" applyNumberFormat="1" applyFont="1" applyFill="1" applyBorder="1" applyAlignment="1">
      <alignment horizontal="right" vertical="center" wrapText="1"/>
    </xf>
    <xf numFmtId="0" fontId="48" fillId="28" borderId="0" xfId="53" applyFont="1" applyFill="1" applyAlignment="1"/>
    <xf numFmtId="0" fontId="3" fillId="27" borderId="0" xfId="53" applyFont="1" applyFill="1"/>
    <xf numFmtId="0" fontId="3" fillId="0" borderId="0" xfId="53" applyFont="1" applyAlignment="1">
      <alignment wrapText="1"/>
    </xf>
    <xf numFmtId="0" fontId="48" fillId="0" borderId="0" xfId="53" applyFont="1" applyAlignment="1"/>
    <xf numFmtId="0" fontId="7" fillId="0" borderId="0" xfId="0" applyFont="1" applyBorder="1" applyAlignment="1">
      <alignment horizontal="left" vertical="center"/>
    </xf>
    <xf numFmtId="3" fontId="7" fillId="0" borderId="0" xfId="0" applyNumberFormat="1" applyFont="1" applyBorder="1" applyAlignment="1" applyProtection="1">
      <alignment horizontal="left" vertical="center"/>
      <protection locked="0"/>
    </xf>
    <xf numFmtId="3" fontId="7" fillId="0" borderId="0" xfId="0" applyNumberFormat="1" applyFont="1" applyBorder="1" applyAlignment="1">
      <alignment horizontal="left" vertical="center"/>
    </xf>
    <xf numFmtId="0" fontId="17" fillId="0" borderId="0" xfId="0" applyFont="1" applyBorder="1" applyAlignment="1">
      <alignment horizontal="left" vertical="center" wrapText="1"/>
    </xf>
    <xf numFmtId="0" fontId="17" fillId="0" borderId="0" xfId="0" applyFont="1" applyFill="1" applyBorder="1" applyAlignment="1">
      <alignment horizontal="left" vertical="center" wrapText="1"/>
    </xf>
    <xf numFmtId="171" fontId="43" fillId="0" borderId="0" xfId="0" applyNumberFormat="1" applyFont="1" applyFill="1" applyBorder="1" applyAlignment="1">
      <alignment horizontal="center" vertical="center"/>
    </xf>
    <xf numFmtId="0" fontId="1" fillId="0" borderId="0" xfId="0" applyFont="1"/>
    <xf numFmtId="167" fontId="17" fillId="62" borderId="0" xfId="0" applyNumberFormat="1" applyFont="1" applyFill="1" applyBorder="1"/>
    <xf numFmtId="167" fontId="26" fillId="62" borderId="0" xfId="0" applyNumberFormat="1" applyFont="1" applyFill="1" applyBorder="1"/>
    <xf numFmtId="164" fontId="68" fillId="0" borderId="0" xfId="0" applyNumberFormat="1" applyFont="1" applyAlignment="1"/>
    <xf numFmtId="0" fontId="68" fillId="0" borderId="0" xfId="0" applyFont="1" applyAlignment="1">
      <alignment horizontal="center"/>
    </xf>
    <xf numFmtId="0" fontId="68" fillId="0" borderId="0" xfId="0" applyFont="1" applyAlignment="1"/>
    <xf numFmtId="0" fontId="68" fillId="0" borderId="0" xfId="0" applyFont="1" applyAlignment="1">
      <alignment horizontal="left"/>
    </xf>
    <xf numFmtId="164" fontId="12" fillId="0" borderId="0" xfId="0" applyNumberFormat="1" applyFont="1" applyAlignment="1"/>
    <xf numFmtId="0" fontId="12" fillId="0" borderId="0" xfId="0" applyFont="1" applyAlignment="1">
      <alignment horizontal="center"/>
    </xf>
    <xf numFmtId="0" fontId="12" fillId="0" borderId="0" xfId="0" applyFont="1" applyBorder="1" applyAlignment="1"/>
    <xf numFmtId="0" fontId="12" fillId="0" borderId="0" xfId="0" applyFont="1" applyAlignment="1"/>
    <xf numFmtId="164" fontId="69" fillId="0" borderId="0" xfId="0" applyNumberFormat="1" applyFont="1" applyAlignment="1"/>
    <xf numFmtId="0" fontId="69" fillId="0" borderId="0" xfId="0" applyFont="1" applyAlignment="1">
      <alignment horizontal="center"/>
    </xf>
    <xf numFmtId="0" fontId="69" fillId="0" borderId="0" xfId="0" applyFont="1"/>
    <xf numFmtId="0" fontId="69" fillId="0" borderId="9" xfId="0" applyFont="1" applyFill="1" applyBorder="1" applyAlignment="1"/>
    <xf numFmtId="164" fontId="69" fillId="0" borderId="6" xfId="0" applyNumberFormat="1" applyFont="1" applyBorder="1" applyAlignment="1"/>
    <xf numFmtId="0" fontId="69" fillId="0" borderId="6" xfId="0" applyFont="1" applyBorder="1" applyAlignment="1">
      <alignment horizontal="center"/>
    </xf>
    <xf numFmtId="0" fontId="69" fillId="2" borderId="6" xfId="0" applyFont="1" applyFill="1" applyBorder="1" applyAlignment="1">
      <alignment horizontal="center"/>
    </xf>
    <xf numFmtId="0" fontId="69" fillId="63" borderId="6" xfId="0" applyFont="1" applyFill="1" applyBorder="1" applyAlignment="1">
      <alignment horizontal="center"/>
    </xf>
    <xf numFmtId="0" fontId="69" fillId="0" borderId="6" xfId="0" applyFont="1" applyFill="1" applyBorder="1" applyAlignment="1">
      <alignment horizontal="center"/>
    </xf>
    <xf numFmtId="0" fontId="69" fillId="2" borderId="5" xfId="0" applyFont="1" applyFill="1" applyBorder="1" applyAlignment="1">
      <alignment horizontal="center"/>
    </xf>
    <xf numFmtId="0" fontId="69" fillId="0" borderId="4" xfId="0" applyFont="1" applyFill="1" applyBorder="1" applyAlignment="1">
      <alignment horizontal="center"/>
    </xf>
    <xf numFmtId="165" fontId="12" fillId="2" borderId="6" xfId="0" applyNumberFormat="1" applyFont="1" applyFill="1" applyBorder="1"/>
    <xf numFmtId="165" fontId="12" fillId="63" borderId="6" xfId="0" applyNumberFormat="1" applyFont="1" applyFill="1" applyBorder="1"/>
    <xf numFmtId="165" fontId="12" fillId="0" borderId="6" xfId="0" applyNumberFormat="1" applyFont="1" applyBorder="1"/>
    <xf numFmtId="10" fontId="12" fillId="63" borderId="6" xfId="5" applyNumberFormat="1" applyFont="1" applyFill="1" applyBorder="1"/>
    <xf numFmtId="165" fontId="12" fillId="0" borderId="6" xfId="0" applyNumberFormat="1" applyFont="1" applyFill="1" applyBorder="1"/>
    <xf numFmtId="165" fontId="12" fillId="0" borderId="0" xfId="0" applyNumberFormat="1" applyFont="1"/>
    <xf numFmtId="0" fontId="2" fillId="0" borderId="6" xfId="0" applyFont="1" applyBorder="1"/>
    <xf numFmtId="164" fontId="2" fillId="0" borderId="6" xfId="0" applyNumberFormat="1" applyFont="1" applyBorder="1" applyAlignment="1">
      <alignment horizontal="center"/>
    </xf>
    <xf numFmtId="164" fontId="2" fillId="0" borderId="6" xfId="0" applyNumberFormat="1" applyFont="1" applyBorder="1"/>
    <xf numFmtId="0" fontId="12" fillId="0" borderId="6" xfId="0" applyFont="1" applyBorder="1"/>
    <xf numFmtId="165" fontId="2" fillId="0" borderId="6" xfId="0" applyNumberFormat="1" applyFont="1" applyBorder="1"/>
    <xf numFmtId="9" fontId="17" fillId="0" borderId="25" xfId="0" applyNumberFormat="1" applyFont="1" applyFill="1" applyBorder="1" applyAlignment="1" applyProtection="1">
      <alignment horizontal="center" vertical="top"/>
    </xf>
    <xf numFmtId="0" fontId="10" fillId="0" borderId="30" xfId="0" applyFont="1" applyBorder="1" applyAlignment="1" applyProtection="1">
      <alignment horizontal="center"/>
    </xf>
    <xf numFmtId="0" fontId="15" fillId="4" borderId="0" xfId="1" applyNumberFormat="1" applyFont="1" applyFill="1" applyBorder="1" applyAlignment="1" applyProtection="1">
      <alignment horizontal="center" vertical="center"/>
    </xf>
    <xf numFmtId="3" fontId="17" fillId="4" borderId="0" xfId="1" applyNumberFormat="1" applyFont="1" applyFill="1" applyBorder="1" applyAlignment="1" applyProtection="1">
      <alignment horizontal="right"/>
    </xf>
    <xf numFmtId="3" fontId="26" fillId="4" borderId="0" xfId="1" applyNumberFormat="1" applyFont="1" applyFill="1" applyBorder="1" applyAlignment="1" applyProtection="1">
      <alignment horizontal="right" vertical="center"/>
    </xf>
    <xf numFmtId="3" fontId="17" fillId="0" borderId="0" xfId="0" applyNumberFormat="1" applyFont="1" applyFill="1" applyAlignment="1" applyProtection="1">
      <alignment vertical="center"/>
    </xf>
    <xf numFmtId="171" fontId="43" fillId="0" borderId="0" xfId="0" applyNumberFormat="1" applyFont="1" applyFill="1" applyBorder="1" applyAlignment="1">
      <alignment horizontal="center" vertical="center"/>
    </xf>
    <xf numFmtId="0" fontId="42" fillId="0" borderId="19" xfId="0" applyFont="1" applyFill="1" applyBorder="1" applyAlignment="1" applyProtection="1">
      <alignment horizontal="center" vertical="center"/>
    </xf>
    <xf numFmtId="171" fontId="43" fillId="0" borderId="0" xfId="0" applyNumberFormat="1" applyFont="1" applyFill="1" applyBorder="1" applyAlignment="1">
      <alignment horizontal="center" vertical="top"/>
    </xf>
    <xf numFmtId="0" fontId="46" fillId="4" borderId="0" xfId="0" applyFont="1" applyFill="1" applyBorder="1" applyAlignment="1" applyProtection="1">
      <alignment horizontal="left" vertical="top" wrapText="1"/>
    </xf>
    <xf numFmtId="9" fontId="17" fillId="0" borderId="25" xfId="0" applyNumberFormat="1" applyFont="1" applyFill="1" applyBorder="1" applyAlignment="1" applyProtection="1">
      <alignment horizontal="center" vertical="top"/>
    </xf>
    <xf numFmtId="0" fontId="43" fillId="0" borderId="26" xfId="0" applyFont="1" applyBorder="1" applyAlignment="1" applyProtection="1">
      <alignment horizontal="center" vertical="center" wrapText="1"/>
    </xf>
    <xf numFmtId="0" fontId="12" fillId="0" borderId="0" xfId="0" applyFont="1" applyAlignment="1">
      <alignment horizontal="left" vertical="top" wrapText="1"/>
    </xf>
    <xf numFmtId="0" fontId="50" fillId="0" borderId="0" xfId="0" applyFont="1" applyFill="1" applyAlignment="1">
      <alignment horizontal="left" vertical="top" wrapText="1"/>
    </xf>
    <xf numFmtId="0" fontId="2" fillId="0"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Fill="1" applyAlignment="1">
      <alignment horizontal="left" vertical="top" wrapText="1"/>
    </xf>
    <xf numFmtId="0" fontId="12" fillId="0" borderId="0" xfId="0" applyFont="1" applyFill="1" applyAlignment="1">
      <alignment horizontal="left" vertical="top" wrapText="1"/>
    </xf>
    <xf numFmtId="171" fontId="43" fillId="0" borderId="0" xfId="0" applyNumberFormat="1" applyFont="1" applyFill="1" applyBorder="1" applyAlignment="1">
      <alignment horizontal="center" vertical="center"/>
    </xf>
    <xf numFmtId="0" fontId="19" fillId="0" borderId="0" xfId="0" applyFont="1" applyAlignment="1">
      <alignment horizontal="left" vertical="top" wrapText="1"/>
    </xf>
    <xf numFmtId="3" fontId="17" fillId="0" borderId="0" xfId="0" applyNumberFormat="1" applyFont="1" applyFill="1" applyBorder="1" applyAlignment="1">
      <alignment horizontal="right" vertical="center"/>
    </xf>
    <xf numFmtId="0" fontId="46" fillId="26" borderId="0" xfId="0" applyFont="1" applyFill="1" applyBorder="1" applyAlignment="1">
      <alignment horizontal="center" wrapText="1"/>
    </xf>
    <xf numFmtId="0" fontId="46" fillId="26" borderId="0" xfId="0" applyFont="1" applyFill="1" applyBorder="1" applyAlignment="1">
      <alignment horizontal="center"/>
    </xf>
    <xf numFmtId="0" fontId="26" fillId="26" borderId="0" xfId="0" applyNumberFormat="1" applyFont="1" applyFill="1" applyBorder="1" applyAlignment="1">
      <alignment horizontal="right" vertical="top" wrapText="1"/>
    </xf>
    <xf numFmtId="0" fontId="12" fillId="0" borderId="0" xfId="60" applyFont="1" applyFill="1" applyAlignment="1">
      <alignment horizontal="left" vertical="top" wrapText="1"/>
    </xf>
    <xf numFmtId="0" fontId="50" fillId="0" borderId="0" xfId="0" applyFont="1" applyAlignment="1">
      <alignment horizontal="left" vertical="top" wrapText="1"/>
    </xf>
    <xf numFmtId="0" fontId="12" fillId="0" borderId="22" xfId="0" applyFont="1" applyBorder="1" applyAlignment="1">
      <alignment horizontal="left" vertical="top" wrapText="1"/>
    </xf>
    <xf numFmtId="0" fontId="19" fillId="0" borderId="22" xfId="0" applyFont="1" applyBorder="1" applyAlignment="1">
      <alignment horizontal="left" vertical="top" wrapText="1"/>
    </xf>
    <xf numFmtId="3" fontId="17" fillId="0" borderId="0" xfId="0" applyNumberFormat="1" applyFont="1" applyFill="1" applyBorder="1" applyAlignment="1">
      <alignment horizontal="right" vertical="top"/>
    </xf>
    <xf numFmtId="0" fontId="43" fillId="0" borderId="0" xfId="0" applyFont="1" applyBorder="1" applyAlignment="1">
      <alignment horizontal="left" vertical="center" wrapText="1"/>
    </xf>
    <xf numFmtId="0" fontId="19" fillId="0" borderId="22" xfId="0" applyFont="1" applyFill="1" applyBorder="1" applyAlignment="1">
      <alignment horizontal="left" vertical="top" wrapText="1"/>
    </xf>
    <xf numFmtId="0" fontId="19" fillId="0" borderId="29" xfId="0" applyFont="1" applyBorder="1" applyAlignment="1">
      <alignment horizontal="left" vertical="top" wrapText="1"/>
    </xf>
    <xf numFmtId="0" fontId="48" fillId="0" borderId="22" xfId="0" applyFont="1" applyBorder="1" applyAlignment="1">
      <alignment horizontal="left" vertical="top" wrapText="1"/>
    </xf>
    <xf numFmtId="0" fontId="46" fillId="0" borderId="0" xfId="0" quotePrefix="1" applyFont="1" applyBorder="1" applyAlignment="1">
      <alignment horizontal="right" vertical="center"/>
    </xf>
    <xf numFmtId="0" fontId="17" fillId="0" borderId="0" xfId="0" applyFont="1" applyBorder="1" applyAlignment="1">
      <alignment horizontal="left" vertical="center" wrapText="1"/>
    </xf>
    <xf numFmtId="0" fontId="17" fillId="0" borderId="0" xfId="0" quotePrefix="1" applyFont="1" applyBorder="1" applyAlignment="1" applyProtection="1">
      <alignment horizontal="left" vertical="top" wrapText="1"/>
    </xf>
    <xf numFmtId="0" fontId="17" fillId="0" borderId="0" xfId="0" quotePrefix="1" applyFont="1" applyBorder="1" applyAlignment="1" applyProtection="1">
      <alignment horizontal="left" vertical="top"/>
    </xf>
    <xf numFmtId="0" fontId="17" fillId="4" borderId="0" xfId="0" applyFont="1" applyFill="1" applyBorder="1" applyAlignment="1" applyProtection="1">
      <alignment horizontal="left" vertical="top" wrapText="1"/>
    </xf>
    <xf numFmtId="0" fontId="17" fillId="0" borderId="30" xfId="0" applyFont="1" applyBorder="1" applyAlignment="1" applyProtection="1">
      <alignment horizontal="right" wrapText="1"/>
    </xf>
    <xf numFmtId="0" fontId="17" fillId="0" borderId="27" xfId="0" applyFont="1" applyBorder="1" applyAlignment="1" applyProtection="1">
      <alignment horizontal="right" wrapText="1"/>
    </xf>
    <xf numFmtId="0" fontId="17" fillId="0" borderId="0" xfId="0" quotePrefix="1" applyFont="1" applyFill="1" applyBorder="1" applyAlignment="1" applyProtection="1">
      <alignment horizontal="left" vertical="top" wrapText="1"/>
    </xf>
    <xf numFmtId="0" fontId="17" fillId="0" borderId="0" xfId="0" quotePrefix="1" applyFont="1" applyFill="1" applyBorder="1" applyAlignment="1" applyProtection="1">
      <alignment horizontal="left" vertical="top"/>
    </xf>
    <xf numFmtId="0" fontId="43" fillId="0" borderId="19" xfId="0" applyFont="1" applyFill="1" applyBorder="1" applyAlignment="1" applyProtection="1">
      <alignment horizontal="left" vertical="center" wrapText="1"/>
    </xf>
    <xf numFmtId="0" fontId="43" fillId="0" borderId="19" xfId="0" applyFont="1" applyFill="1" applyBorder="1" applyAlignment="1" applyProtection="1">
      <alignment horizontal="left" vertical="center"/>
    </xf>
    <xf numFmtId="0" fontId="15" fillId="0" borderId="30" xfId="1" applyNumberFormat="1" applyFont="1" applyFill="1" applyBorder="1" applyAlignment="1" applyProtection="1">
      <alignment horizontal="center" vertical="center" wrapText="1"/>
    </xf>
    <xf numFmtId="0" fontId="15" fillId="0" borderId="29" xfId="1" applyNumberFormat="1" applyFont="1" applyFill="1" applyBorder="1" applyAlignment="1" applyProtection="1">
      <alignment horizontal="center" vertical="center" wrapText="1"/>
    </xf>
    <xf numFmtId="0" fontId="15" fillId="0" borderId="25" xfId="1" applyNumberFormat="1" applyFont="1" applyFill="1" applyBorder="1" applyAlignment="1" applyProtection="1">
      <alignment horizontal="center" vertical="center" wrapText="1"/>
    </xf>
    <xf numFmtId="0" fontId="15" fillId="0" borderId="28" xfId="1" applyNumberFormat="1" applyFont="1" applyFill="1" applyBorder="1" applyAlignment="1" applyProtection="1">
      <alignment horizontal="center" vertical="center" wrapText="1"/>
    </xf>
    <xf numFmtId="0" fontId="15" fillId="0" borderId="0" xfId="1" applyNumberFormat="1" applyFont="1" applyFill="1" applyBorder="1" applyAlignment="1" applyProtection="1">
      <alignment horizontal="center" vertical="center" wrapText="1"/>
    </xf>
    <xf numFmtId="0" fontId="15" fillId="0" borderId="20" xfId="1" applyNumberFormat="1" applyFont="1" applyFill="1" applyBorder="1" applyAlignment="1" applyProtection="1">
      <alignment horizontal="center" vertical="center" wrapText="1"/>
    </xf>
    <xf numFmtId="0" fontId="46" fillId="4" borderId="0" xfId="0" applyFont="1" applyFill="1" applyBorder="1" applyAlignment="1" applyProtection="1">
      <alignment horizontal="left" vertical="top" wrapText="1"/>
    </xf>
    <xf numFmtId="0" fontId="46" fillId="4" borderId="0" xfId="0" applyFont="1" applyFill="1" applyBorder="1" applyAlignment="1" applyProtection="1">
      <alignment horizontal="left" vertical="top"/>
    </xf>
    <xf numFmtId="0" fontId="43" fillId="0" borderId="27" xfId="0" applyFont="1" applyFill="1" applyBorder="1" applyAlignment="1" applyProtection="1">
      <alignment horizontal="left" vertical="center"/>
    </xf>
    <xf numFmtId="0" fontId="43" fillId="0" borderId="24" xfId="0" applyFont="1" applyFill="1" applyBorder="1" applyAlignment="1" applyProtection="1">
      <alignment horizontal="left" vertical="center"/>
    </xf>
    <xf numFmtId="0" fontId="43" fillId="0" borderId="33" xfId="0" applyFont="1" applyFill="1" applyBorder="1" applyAlignment="1" applyProtection="1">
      <alignment horizontal="left" vertical="center"/>
    </xf>
    <xf numFmtId="9" fontId="17" fillId="0" borderId="30" xfId="0" applyNumberFormat="1" applyFont="1" applyFill="1" applyBorder="1" applyAlignment="1" applyProtection="1">
      <alignment horizontal="center" vertical="top"/>
    </xf>
    <xf numFmtId="9" fontId="17" fillId="0" borderId="25" xfId="0" applyNumberFormat="1" applyFont="1" applyFill="1" applyBorder="1" applyAlignment="1" applyProtection="1">
      <alignment horizontal="center" vertical="top"/>
    </xf>
    <xf numFmtId="0" fontId="44" fillId="0" borderId="19" xfId="0" applyFont="1" applyFill="1" applyBorder="1" applyAlignment="1" applyProtection="1">
      <alignment horizontal="left" vertical="top" wrapText="1"/>
    </xf>
    <xf numFmtId="0" fontId="43" fillId="0" borderId="19" xfId="0" applyFont="1" applyFill="1" applyBorder="1" applyAlignment="1" applyProtection="1">
      <alignment horizontal="left" vertical="top"/>
    </xf>
    <xf numFmtId="0" fontId="43" fillId="0" borderId="26" xfId="0" applyFont="1" applyBorder="1" applyAlignment="1" applyProtection="1">
      <alignment horizontal="center" vertical="center" wrapText="1"/>
    </xf>
    <xf numFmtId="0" fontId="43" fillId="0" borderId="45" xfId="0" applyFont="1" applyBorder="1" applyAlignment="1" applyProtection="1">
      <alignment horizontal="center" vertical="center"/>
    </xf>
    <xf numFmtId="0" fontId="44" fillId="0" borderId="30" xfId="0" applyFont="1" applyFill="1" applyBorder="1" applyAlignment="1" applyProtection="1">
      <alignment horizontal="left" vertical="top" wrapText="1"/>
    </xf>
    <xf numFmtId="0" fontId="44" fillId="0" borderId="29" xfId="0" applyFont="1" applyFill="1" applyBorder="1" applyAlignment="1" applyProtection="1">
      <alignment horizontal="left" vertical="top" wrapText="1"/>
    </xf>
    <xf numFmtId="0" fontId="44" fillId="0" borderId="27" xfId="0" applyFont="1" applyFill="1" applyBorder="1" applyAlignment="1" applyProtection="1">
      <alignment horizontal="left" vertical="top" wrapText="1"/>
    </xf>
    <xf numFmtId="0" fontId="44" fillId="0" borderId="24" xfId="0" applyFont="1" applyFill="1" applyBorder="1" applyAlignment="1" applyProtection="1">
      <alignment horizontal="left" vertical="top" wrapText="1"/>
    </xf>
    <xf numFmtId="165" fontId="12" fillId="0" borderId="30" xfId="1" applyNumberFormat="1" applyFont="1" applyBorder="1" applyAlignment="1" applyProtection="1">
      <alignment horizontal="center" vertical="top" wrapText="1"/>
    </xf>
    <xf numFmtId="165" fontId="12" fillId="0" borderId="25" xfId="1" applyNumberFormat="1" applyFont="1" applyBorder="1" applyAlignment="1" applyProtection="1">
      <alignment horizontal="center" vertical="top" wrapText="1"/>
    </xf>
    <xf numFmtId="165" fontId="12" fillId="0" borderId="28" xfId="1" applyNumberFormat="1" applyFont="1" applyBorder="1" applyAlignment="1" applyProtection="1">
      <alignment horizontal="center" vertical="top" wrapText="1"/>
    </xf>
    <xf numFmtId="165" fontId="12" fillId="0" borderId="20" xfId="1" applyNumberFormat="1" applyFont="1" applyBorder="1" applyAlignment="1" applyProtection="1">
      <alignment horizontal="center" vertical="top" wrapText="1"/>
    </xf>
    <xf numFmtId="165" fontId="12" fillId="0" borderId="27" xfId="1" applyNumberFormat="1" applyFont="1" applyBorder="1" applyAlignment="1" applyProtection="1">
      <alignment horizontal="center" vertical="top" wrapText="1"/>
    </xf>
    <xf numFmtId="165" fontId="12" fillId="0" borderId="33" xfId="1" applyNumberFormat="1" applyFont="1" applyBorder="1" applyAlignment="1" applyProtection="1">
      <alignment horizontal="center" vertical="top" wrapText="1"/>
    </xf>
    <xf numFmtId="14" fontId="8" fillId="0" borderId="0" xfId="53" applyNumberFormat="1" applyAlignment="1">
      <alignment horizontal="left" wrapText="1"/>
    </xf>
    <xf numFmtId="0" fontId="3" fillId="28" borderId="0" xfId="53" applyFont="1" applyFill="1" applyAlignment="1">
      <alignment horizontal="left"/>
    </xf>
    <xf numFmtId="22" fontId="8" fillId="0" borderId="0" xfId="53" applyNumberFormat="1" applyAlignment="1">
      <alignment horizontal="left" wrapText="1"/>
    </xf>
    <xf numFmtId="14" fontId="13" fillId="0" borderId="0" xfId="1" applyNumberFormat="1" applyFont="1" applyAlignment="1">
      <alignment horizontal="right"/>
    </xf>
    <xf numFmtId="172" fontId="17" fillId="0" borderId="10" xfId="0" applyNumberFormat="1" applyFont="1" applyBorder="1" applyAlignment="1">
      <alignment horizontal="right"/>
    </xf>
    <xf numFmtId="167" fontId="29" fillId="3" borderId="0" xfId="0" quotePrefix="1" applyNumberFormat="1" applyFont="1" applyFill="1" applyAlignment="1">
      <alignment horizontal="center" vertical="center"/>
    </xf>
    <xf numFmtId="167" fontId="29" fillId="3" borderId="0" xfId="0" applyNumberFormat="1" applyFont="1" applyFill="1" applyAlignment="1">
      <alignment horizontal="center" vertical="center"/>
    </xf>
    <xf numFmtId="167" fontId="0" fillId="0" borderId="0" xfId="0" applyNumberFormat="1" applyAlignment="1">
      <alignment horizontal="center" vertical="center"/>
    </xf>
    <xf numFmtId="167" fontId="30" fillId="3" borderId="0" xfId="0" applyNumberFormat="1" applyFont="1" applyFill="1" applyAlignment="1">
      <alignment horizontal="center" vertical="center"/>
    </xf>
    <xf numFmtId="167" fontId="19" fillId="0" borderId="7" xfId="0" applyNumberFormat="1" applyFont="1" applyFill="1" applyBorder="1" applyAlignment="1">
      <alignment horizontal="center" vertical="center" wrapText="1"/>
    </xf>
    <xf numFmtId="167" fontId="19" fillId="0" borderId="8" xfId="0" applyNumberFormat="1" applyFont="1" applyFill="1" applyBorder="1" applyAlignment="1">
      <alignment horizontal="center" vertical="center" wrapText="1"/>
    </xf>
    <xf numFmtId="167" fontId="0" fillId="0" borderId="8" xfId="0" applyNumberFormat="1" applyBorder="1" applyAlignment="1">
      <alignment vertical="center" wrapText="1"/>
    </xf>
    <xf numFmtId="14" fontId="13" fillId="0" borderId="0" xfId="1" applyNumberFormat="1" applyFont="1" applyAlignment="1">
      <alignment horizontal="center"/>
    </xf>
    <xf numFmtId="0" fontId="69" fillId="0" borderId="6" xfId="0" applyFont="1" applyFill="1" applyBorder="1" applyAlignment="1">
      <alignment horizontal="center"/>
    </xf>
    <xf numFmtId="0" fontId="69" fillId="2" borderId="6" xfId="0" applyFont="1" applyFill="1" applyBorder="1" applyAlignment="1">
      <alignment horizontal="center"/>
    </xf>
    <xf numFmtId="0" fontId="69" fillId="63" borderId="6" xfId="0" applyFont="1" applyFill="1" applyBorder="1" applyAlignment="1">
      <alignment horizontal="center"/>
    </xf>
    <xf numFmtId="0" fontId="69" fillId="0" borderId="5" xfId="0" applyFont="1" applyFill="1" applyBorder="1" applyAlignment="1">
      <alignment horizontal="center"/>
    </xf>
    <xf numFmtId="0" fontId="69" fillId="0" borderId="4" xfId="0" applyFont="1" applyFill="1" applyBorder="1" applyAlignment="1">
      <alignment horizontal="center"/>
    </xf>
    <xf numFmtId="0" fontId="69" fillId="0" borderId="6" xfId="0" applyFont="1" applyBorder="1" applyAlignment="1">
      <alignment horizontal="center"/>
    </xf>
    <xf numFmtId="0" fontId="12" fillId="0" borderId="6" xfId="0" applyFont="1" applyBorder="1" applyAlignment="1">
      <alignment horizontal="center"/>
    </xf>
    <xf numFmtId="14" fontId="12" fillId="0" borderId="0" xfId="1" applyNumberFormat="1" applyFont="1" applyAlignment="1">
      <alignment horizontal="right"/>
    </xf>
    <xf numFmtId="0" fontId="23" fillId="0" borderId="1" xfId="0" quotePrefix="1" applyNumberFormat="1" applyFont="1" applyBorder="1" applyAlignment="1">
      <alignment horizontal="distributed"/>
    </xf>
    <xf numFmtId="0" fontId="23" fillId="0" borderId="0" xfId="0" applyNumberFormat="1" applyFont="1" applyBorder="1" applyAlignment="1">
      <alignment horizontal="distributed"/>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2" xfId="0" applyFont="1" applyBorder="1" applyAlignment="1">
      <alignment horizontal="left" vertical="center" wrapText="1"/>
    </xf>
    <xf numFmtId="167" fontId="19" fillId="0" borderId="8" xfId="0" applyNumberFormat="1" applyFont="1" applyBorder="1" applyAlignment="1">
      <alignment vertical="center" wrapText="1"/>
    </xf>
    <xf numFmtId="0" fontId="31" fillId="0" borderId="0" xfId="0" applyFont="1" applyAlignment="1">
      <alignment horizontal="left"/>
    </xf>
  </cellXfs>
  <cellStyles count="114">
    <cellStyle name="20 % - Akzent1" xfId="80" builtinId="30" customBuiltin="1"/>
    <cellStyle name="20 % - Akzent1 2" xfId="14"/>
    <cellStyle name="20 % - Akzent2" xfId="84" builtinId="34" customBuiltin="1"/>
    <cellStyle name="20 % - Akzent2 2" xfId="16"/>
    <cellStyle name="20 % - Akzent3" xfId="88" builtinId="38" customBuiltin="1"/>
    <cellStyle name="20 % - Akzent3 2" xfId="12"/>
    <cellStyle name="20 % - Akzent4" xfId="92" builtinId="42" customBuiltin="1"/>
    <cellStyle name="20 % - Akzent4 2" xfId="17"/>
    <cellStyle name="20 % - Akzent5" xfId="96" builtinId="46" customBuiltin="1"/>
    <cellStyle name="20 % - Akzent5 2" xfId="20"/>
    <cellStyle name="20 % - Akzent6" xfId="100" builtinId="50" customBuiltin="1"/>
    <cellStyle name="20 % - Akzent6 2" xfId="19"/>
    <cellStyle name="40 % - Akzent1" xfId="81" builtinId="31" customBuiltin="1"/>
    <cellStyle name="40 % - Akzent1 2" xfId="9"/>
    <cellStyle name="40 % - Akzent2" xfId="85" builtinId="35" customBuiltin="1"/>
    <cellStyle name="40 % - Akzent2 2" xfId="18"/>
    <cellStyle name="40 % - Akzent3" xfId="89" builtinId="39" customBuiltin="1"/>
    <cellStyle name="40 % - Akzent3 2" xfId="13"/>
    <cellStyle name="40 % - Akzent4" xfId="93" builtinId="43" customBuiltin="1"/>
    <cellStyle name="40 % - Akzent4 2" xfId="21"/>
    <cellStyle name="40 % - Akzent5" xfId="97" builtinId="47" customBuiltin="1"/>
    <cellStyle name="40 % - Akzent5 2" xfId="22"/>
    <cellStyle name="40 % - Akzent6" xfId="101" builtinId="51" customBuiltin="1"/>
    <cellStyle name="40 % - Akzent6 2" xfId="23"/>
    <cellStyle name="60 % - Akzent1" xfId="82" builtinId="32" customBuiltin="1"/>
    <cellStyle name="60 % - Akzent1 2" xfId="24"/>
    <cellStyle name="60 % - Akzent2" xfId="86" builtinId="36" customBuiltin="1"/>
    <cellStyle name="60 % - Akzent2 2" xfId="25"/>
    <cellStyle name="60 % - Akzent3" xfId="90" builtinId="40" customBuiltin="1"/>
    <cellStyle name="60 % - Akzent3 2" xfId="26"/>
    <cellStyle name="60 % - Akzent4" xfId="94" builtinId="44" customBuiltin="1"/>
    <cellStyle name="60 % - Akzent4 2" xfId="27"/>
    <cellStyle name="60 % - Akzent5" xfId="98" builtinId="48" customBuiltin="1"/>
    <cellStyle name="60 % - Akzent5 2" xfId="28"/>
    <cellStyle name="60 % - Akzent6" xfId="102" builtinId="52" customBuiltin="1"/>
    <cellStyle name="60 % - Akzent6 2" xfId="29"/>
    <cellStyle name="Akzent1" xfId="79" builtinId="29" customBuiltin="1"/>
    <cellStyle name="Akzent1 2" xfId="30"/>
    <cellStyle name="Akzent2" xfId="83" builtinId="33" customBuiltin="1"/>
    <cellStyle name="Akzent2 2" xfId="31"/>
    <cellStyle name="Akzent3" xfId="87" builtinId="37" customBuiltin="1"/>
    <cellStyle name="Akzent3 2" xfId="32"/>
    <cellStyle name="Akzent4" xfId="91" builtinId="41" customBuiltin="1"/>
    <cellStyle name="Akzent4 2" xfId="33"/>
    <cellStyle name="Akzent5" xfId="95" builtinId="45" customBuiltin="1"/>
    <cellStyle name="Akzent5 2" xfId="34"/>
    <cellStyle name="Akzent6" xfId="99" builtinId="49" customBuiltin="1"/>
    <cellStyle name="Akzent6 2" xfId="35"/>
    <cellStyle name="Ausgabe" xfId="72" builtinId="21" customBuiltin="1"/>
    <cellStyle name="Ausgabe 2" xfId="36"/>
    <cellStyle name="Berechnung" xfId="73" builtinId="22" customBuiltin="1"/>
    <cellStyle name="Berechnung 2" xfId="37"/>
    <cellStyle name="Eingabe" xfId="71" builtinId="20" customBuiltin="1"/>
    <cellStyle name="Eingabe 2" xfId="38"/>
    <cellStyle name="Ergebnis" xfId="78" builtinId="25" customBuiltin="1"/>
    <cellStyle name="Ergebnis 2" xfId="39"/>
    <cellStyle name="Erklärender Text" xfId="77" builtinId="53" customBuiltin="1"/>
    <cellStyle name="Erklärender Text 2" xfId="40"/>
    <cellStyle name="Gut" xfId="68" builtinId="26" customBuiltin="1"/>
    <cellStyle name="Gut 2" xfId="41"/>
    <cellStyle name="Komma 2" xfId="11"/>
    <cellStyle name="Komma 2 2" xfId="112"/>
    <cellStyle name="Komma 3" xfId="52"/>
    <cellStyle name="Neutral" xfId="70" builtinId="28" customBuiltin="1"/>
    <cellStyle name="Neutral 2" xfId="42"/>
    <cellStyle name="Normal_FeinverteiltPrototyp" xfId="50"/>
    <cellStyle name="Notiz 2" xfId="43"/>
    <cellStyle name="Notiz 3" xfId="104"/>
    <cellStyle name="Prozent 2" xfId="5"/>
    <cellStyle name="Prozent 2 2" xfId="10"/>
    <cellStyle name="Prozent 3" xfId="49"/>
    <cellStyle name="Prozent 3 2" xfId="110"/>
    <cellStyle name="Prozent 4" xfId="56"/>
    <cellStyle name="Prozent 4 2" xfId="59"/>
    <cellStyle name="Schlecht" xfId="69" builtinId="27" customBuiltin="1"/>
    <cellStyle name="Schlecht 2" xfId="44"/>
    <cellStyle name="Standard" xfId="0" builtinId="0"/>
    <cellStyle name="Standard 2" xfId="3"/>
    <cellStyle name="Standard 2 2" xfId="8"/>
    <cellStyle name="Standard 3" xfId="4"/>
    <cellStyle name="Standard 3 2" xfId="6"/>
    <cellStyle name="Standard 3 3" xfId="7"/>
    <cellStyle name="Standard 3 4" xfId="105"/>
    <cellStyle name="Standard 4" xfId="15"/>
    <cellStyle name="Standard 4 2" xfId="113"/>
    <cellStyle name="Standard 5" xfId="51"/>
    <cellStyle name="Standard 5 2" xfId="111"/>
    <cellStyle name="Standard 6" xfId="53"/>
    <cellStyle name="Standard 6 2" xfId="57"/>
    <cellStyle name="Standard 6 2 2" xfId="62"/>
    <cellStyle name="Standard 6 3" xfId="61"/>
    <cellStyle name="Standard 61" xfId="60"/>
    <cellStyle name="Standard 7" xfId="54"/>
    <cellStyle name="Standard 7 2" xfId="58"/>
    <cellStyle name="Standard 8" xfId="103"/>
    <cellStyle name="Standard_FVP0101" xfId="1"/>
    <cellStyle name="Standard_Tabelle1" xfId="55"/>
    <cellStyle name="Standard_ZIVI0101" xfId="2"/>
    <cellStyle name="Überschrift" xfId="63" builtinId="15" customBuiltin="1"/>
    <cellStyle name="Überschrift 1" xfId="64" builtinId="16" customBuiltin="1"/>
    <cellStyle name="Überschrift 1 2" xfId="45"/>
    <cellStyle name="Überschrift 2" xfId="65" builtinId="17" customBuiltin="1"/>
    <cellStyle name="Überschrift 2 2" xfId="46"/>
    <cellStyle name="Überschrift 3" xfId="66" builtinId="18" customBuiltin="1"/>
    <cellStyle name="Überschrift 3 2" xfId="47"/>
    <cellStyle name="Überschrift 4" xfId="67" builtinId="19" customBuiltin="1"/>
    <cellStyle name="Überschrift 4 2" xfId="48"/>
    <cellStyle name="Überschrift 5" xfId="106"/>
    <cellStyle name="Verknüpfte Zelle" xfId="74" builtinId="24" customBuiltin="1"/>
    <cellStyle name="Verknüpfte Zelle 2" xfId="107"/>
    <cellStyle name="Warnender Text" xfId="76" builtinId="11" customBuiltin="1"/>
    <cellStyle name="Warnender Text 2" xfId="108"/>
    <cellStyle name="Zelle überprüfen" xfId="75" builtinId="23" customBuiltin="1"/>
    <cellStyle name="Zelle überprüfen 2" xfId="109"/>
  </cellStyles>
  <dxfs count="34">
    <dxf>
      <fill>
        <patternFill>
          <bgColor theme="9" tint="0.39994506668294322"/>
        </patternFill>
      </fill>
    </dxf>
    <dxf>
      <font>
        <color theme="0" tint="-0.34998626667073579"/>
      </font>
    </dxf>
    <dxf>
      <font>
        <color theme="0"/>
      </font>
    </dxf>
    <dxf>
      <font>
        <color theme="0" tint="-0.499984740745262"/>
      </font>
    </dxf>
    <dxf>
      <font>
        <color theme="1" tint="0.499984740745262"/>
      </font>
    </dxf>
    <dxf>
      <font>
        <color theme="0" tint="-0.499984740745262"/>
      </font>
    </dxf>
    <dxf>
      <font>
        <color theme="0" tint="-0.34998626667073579"/>
      </font>
    </dxf>
    <dxf>
      <font>
        <color theme="0" tint="-0.24994659260841701"/>
      </font>
    </dxf>
    <dxf>
      <font>
        <color theme="0" tint="-0.24994659260841701"/>
      </font>
    </dxf>
    <dxf>
      <font>
        <color theme="0" tint="-0.499984740745262"/>
      </font>
    </dxf>
    <dxf>
      <font>
        <color theme="1" tint="0.499984740745262"/>
      </font>
    </dxf>
    <dxf>
      <font>
        <color theme="0" tint="-0.499984740745262"/>
      </font>
    </dxf>
    <dxf>
      <font>
        <color theme="0" tint="-0.34998626667073579"/>
      </font>
    </dxf>
    <dxf>
      <font>
        <color theme="0" tint="-0.24994659260841701"/>
      </font>
    </dxf>
    <dxf>
      <font>
        <color theme="0"/>
      </font>
    </dxf>
    <dxf>
      <font>
        <color theme="0"/>
      </font>
    </dxf>
    <dxf>
      <font>
        <color theme="0"/>
      </font>
    </dxf>
    <dxf>
      <font>
        <color theme="0"/>
      </font>
    </dxf>
    <dxf>
      <font>
        <color theme="0" tint="-0.499984740745262"/>
      </font>
    </dxf>
    <dxf>
      <font>
        <color theme="1" tint="0.499984740745262"/>
      </font>
    </dxf>
    <dxf>
      <font>
        <color theme="0" tint="-0.499984740745262"/>
      </font>
    </dxf>
    <dxf>
      <font>
        <color theme="0" tint="-0.34998626667073579"/>
      </font>
    </dxf>
    <dxf>
      <font>
        <color theme="0" tint="-0.24994659260841701"/>
      </font>
    </dxf>
    <dxf>
      <font>
        <color theme="0" tint="-0.24994659260841701"/>
      </font>
    </dxf>
    <dxf>
      <font>
        <color theme="0"/>
      </font>
    </dxf>
    <dxf>
      <font>
        <color theme="0" tint="-0.499984740745262"/>
      </font>
    </dxf>
    <dxf>
      <font>
        <color theme="1" tint="0.499984740745262"/>
      </font>
    </dxf>
    <dxf>
      <font>
        <color theme="0" tint="-0.499984740745262"/>
      </font>
    </dxf>
    <dxf>
      <font>
        <color theme="0" tint="-0.34998626667073579"/>
      </font>
    </dxf>
    <dxf>
      <font>
        <color theme="0" tint="-0.24994659260841701"/>
      </font>
    </dxf>
    <dxf>
      <font>
        <color theme="0"/>
      </font>
    </dxf>
    <dxf>
      <font>
        <color theme="0"/>
      </font>
    </dxf>
    <dxf>
      <font>
        <color theme="0"/>
      </font>
    </dxf>
    <dxf>
      <fill>
        <patternFill>
          <bgColor theme="9" tint="0.39994506668294322"/>
        </patternFill>
      </fill>
    </dxf>
  </dxfs>
  <tableStyles count="0" defaultTableStyle="TableStyleMedium2" defaultPivotStyle="PivotStyleMedium9"/>
  <colors>
    <mruColors>
      <color rgb="FFA895C1"/>
      <color rgb="FFE6E6E6"/>
      <color rgb="FF005FEA"/>
      <color rgb="FF765995"/>
      <color rgb="FF8DB4E2"/>
      <color rgb="FF004AB8"/>
      <color rgb="FF8EB4E2"/>
      <color rgb="FF2B67AF"/>
      <color rgb="FFD17B09"/>
      <color rgb="FF3379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ch-direct.org/prevision" TargetMode="External"/><Relationship Id="rId2" Type="http://schemas.openxmlformats.org/officeDocument/2006/relationships/hyperlink" Target="http://www.ch-direct.org/prognose" TargetMode="Externa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hyperlink" Target="http://www.ch-direct.org/prevision" TargetMode="External"/><Relationship Id="rId2" Type="http://schemas.openxmlformats.org/officeDocument/2006/relationships/hyperlink" Target="http://www.ch-direct.org/prognose" TargetMode="External"/><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19050</xdr:colOff>
      <xdr:row>1</xdr:row>
      <xdr:rowOff>5625</xdr:rowOff>
    </xdr:from>
    <xdr:to>
      <xdr:col>15</xdr:col>
      <xdr:colOff>800100</xdr:colOff>
      <xdr:row>2</xdr:row>
      <xdr:rowOff>253365</xdr:rowOff>
    </xdr:to>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1250" y="186600"/>
          <a:ext cx="2486025" cy="495390"/>
        </a:xfrm>
        <a:prstGeom prst="rect">
          <a:avLst/>
        </a:prstGeom>
      </xdr:spPr>
    </xdr:pic>
    <xdr:clientData/>
  </xdr:twoCellAnchor>
  <xdr:twoCellAnchor>
    <xdr:from>
      <xdr:col>1</xdr:col>
      <xdr:colOff>28575</xdr:colOff>
      <xdr:row>34</xdr:row>
      <xdr:rowOff>666751</xdr:rowOff>
    </xdr:from>
    <xdr:to>
      <xdr:col>1</xdr:col>
      <xdr:colOff>2505075</xdr:colOff>
      <xdr:row>34</xdr:row>
      <xdr:rowOff>857250</xdr:rowOff>
    </xdr:to>
    <xdr:sp macro="" textlink="">
      <xdr:nvSpPr>
        <xdr:cNvPr id="2" name="Textfeld 1">
          <a:hlinkClick xmlns:r="http://schemas.openxmlformats.org/officeDocument/2006/relationships" r:id="rId2"/>
        </xdr:cNvPr>
        <xdr:cNvSpPr txBox="1"/>
      </xdr:nvSpPr>
      <xdr:spPr>
        <a:xfrm>
          <a:off x="161925" y="14706601"/>
          <a:ext cx="2476500" cy="190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72000" bIns="0" rtlCol="0" anchor="t"/>
        <a:lstStyle/>
        <a:p>
          <a:r>
            <a:rPr lang="de-CH" sz="1000" u="sng">
              <a:solidFill>
                <a:srgbClr val="005FEA"/>
              </a:solidFill>
              <a:latin typeface="Arial" panose="020B0604020202020204" pitchFamily="34" charset="0"/>
              <a:cs typeface="Arial" panose="020B0604020202020204" pitchFamily="34" charset="0"/>
            </a:rPr>
            <a:t>www.ch-direct.org/prognose</a:t>
          </a:r>
        </a:p>
      </xdr:txBody>
    </xdr:sp>
    <xdr:clientData/>
  </xdr:twoCellAnchor>
  <xdr:twoCellAnchor>
    <xdr:from>
      <xdr:col>6</xdr:col>
      <xdr:colOff>38100</xdr:colOff>
      <xdr:row>34</xdr:row>
      <xdr:rowOff>828675</xdr:rowOff>
    </xdr:from>
    <xdr:to>
      <xdr:col>12</xdr:col>
      <xdr:colOff>771525</xdr:colOff>
      <xdr:row>35</xdr:row>
      <xdr:rowOff>76201</xdr:rowOff>
    </xdr:to>
    <xdr:sp macro="" textlink="">
      <xdr:nvSpPr>
        <xdr:cNvPr id="4" name="Rechteck 3">
          <a:hlinkClick xmlns:r="http://schemas.openxmlformats.org/officeDocument/2006/relationships" r:id="rId3"/>
        </xdr:cNvPr>
        <xdr:cNvSpPr/>
      </xdr:nvSpPr>
      <xdr:spPr>
        <a:xfrm>
          <a:off x="4467225" y="15211425"/>
          <a:ext cx="2867025" cy="257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lang="de-CH" sz="1000" u="sng">
              <a:solidFill>
                <a:srgbClr val="005FEA"/>
              </a:solidFill>
              <a:latin typeface="Arial" panose="020B0604020202020204" pitchFamily="34" charset="0"/>
              <a:cs typeface="Arial" panose="020B0604020202020204" pitchFamily="34" charset="0"/>
            </a:rPr>
            <a:t>www.ch-direct.org/prevision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19050</xdr:colOff>
      <xdr:row>1</xdr:row>
      <xdr:rowOff>9525</xdr:rowOff>
    </xdr:from>
    <xdr:to>
      <xdr:col>15</xdr:col>
      <xdr:colOff>800100</xdr:colOff>
      <xdr:row>3</xdr:row>
      <xdr:rowOff>90</xdr:rowOff>
    </xdr:to>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1250" y="190500"/>
          <a:ext cx="2486025" cy="495390"/>
        </a:xfrm>
        <a:prstGeom prst="rect">
          <a:avLst/>
        </a:prstGeom>
      </xdr:spPr>
    </xdr:pic>
    <xdr:clientData/>
  </xdr:twoCellAnchor>
  <xdr:twoCellAnchor>
    <xdr:from>
      <xdr:col>1</xdr:col>
      <xdr:colOff>28575</xdr:colOff>
      <xdr:row>46</xdr:row>
      <xdr:rowOff>38100</xdr:rowOff>
    </xdr:from>
    <xdr:to>
      <xdr:col>2</xdr:col>
      <xdr:colOff>247650</xdr:colOff>
      <xdr:row>46</xdr:row>
      <xdr:rowOff>295276</xdr:rowOff>
    </xdr:to>
    <xdr:sp macro="" textlink="">
      <xdr:nvSpPr>
        <xdr:cNvPr id="6" name="Rechteck 5">
          <a:hlinkClick xmlns:r="http://schemas.openxmlformats.org/officeDocument/2006/relationships" r:id="rId2"/>
        </xdr:cNvPr>
        <xdr:cNvSpPr/>
      </xdr:nvSpPr>
      <xdr:spPr>
        <a:xfrm>
          <a:off x="161925" y="16544925"/>
          <a:ext cx="2867025" cy="257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lang="de-CH" sz="1000" u="sng">
              <a:solidFill>
                <a:srgbClr val="005FEA"/>
              </a:solidFill>
              <a:latin typeface="Arial" panose="020B0604020202020204" pitchFamily="34" charset="0"/>
              <a:cs typeface="Arial" panose="020B0604020202020204" pitchFamily="34" charset="0"/>
            </a:rPr>
            <a:t>www.ch-direct.org/prognose</a:t>
          </a:r>
        </a:p>
      </xdr:txBody>
    </xdr:sp>
    <xdr:clientData/>
  </xdr:twoCellAnchor>
  <xdr:twoCellAnchor>
    <xdr:from>
      <xdr:col>6</xdr:col>
      <xdr:colOff>9525</xdr:colOff>
      <xdr:row>46</xdr:row>
      <xdr:rowOff>38100</xdr:rowOff>
    </xdr:from>
    <xdr:to>
      <xdr:col>12</xdr:col>
      <xdr:colOff>742950</xdr:colOff>
      <xdr:row>46</xdr:row>
      <xdr:rowOff>295276</xdr:rowOff>
    </xdr:to>
    <xdr:sp macro="" textlink="">
      <xdr:nvSpPr>
        <xdr:cNvPr id="4" name="Rechteck 3">
          <a:hlinkClick xmlns:r="http://schemas.openxmlformats.org/officeDocument/2006/relationships" r:id="rId3"/>
        </xdr:cNvPr>
        <xdr:cNvSpPr/>
      </xdr:nvSpPr>
      <xdr:spPr>
        <a:xfrm>
          <a:off x="4438650" y="16887825"/>
          <a:ext cx="2867025" cy="257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lang="de-CH" sz="1000" u="sng">
              <a:solidFill>
                <a:srgbClr val="005FEA"/>
              </a:solidFill>
              <a:latin typeface="Arial" panose="020B0604020202020204" pitchFamily="34" charset="0"/>
              <a:cs typeface="Arial" panose="020B0604020202020204" pitchFamily="34" charset="0"/>
            </a:rPr>
            <a:t>www.ch-direct.org/prevision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558944</xdr:colOff>
      <xdr:row>15</xdr:row>
      <xdr:rowOff>7755</xdr:rowOff>
    </xdr:from>
    <xdr:to>
      <xdr:col>2</xdr:col>
      <xdr:colOff>4656</xdr:colOff>
      <xdr:row>18</xdr:row>
      <xdr:rowOff>124605</xdr:rowOff>
    </xdr:to>
    <xdr:grpSp>
      <xdr:nvGrpSpPr>
        <xdr:cNvPr id="2" name="Gruppieren 1"/>
        <xdr:cNvGrpSpPr/>
      </xdr:nvGrpSpPr>
      <xdr:grpSpPr>
        <a:xfrm>
          <a:off x="558944" y="4113030"/>
          <a:ext cx="722062" cy="936000"/>
          <a:chOff x="558944" y="3208939"/>
          <a:chExt cx="720000" cy="846550"/>
        </a:xfrm>
      </xdr:grpSpPr>
      <xdr:sp macro="" textlink="">
        <xdr:nvSpPr>
          <xdr:cNvPr id="3" name="Rechteck 2"/>
          <xdr:cNvSpPr/>
        </xdr:nvSpPr>
        <xdr:spPr>
          <a:xfrm>
            <a:off x="558944" y="3428748"/>
            <a:ext cx="720000" cy="626741"/>
          </a:xfrm>
          <a:prstGeom prst="rect">
            <a:avLst/>
          </a:prstGeom>
          <a:ln w="9525">
            <a:solidFill>
              <a:srgbClr val="8DB4E2"/>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lang="de-CH" sz="800">
                <a:latin typeface="Arial" panose="020B0604020202020204" pitchFamily="34" charset="0"/>
                <a:cs typeface="Arial" panose="020B0604020202020204" pitchFamily="34" charset="0"/>
              </a:rPr>
              <a:t>TU-Code hier eingeben</a:t>
            </a:r>
          </a:p>
          <a:p>
            <a:pPr algn="l"/>
            <a:endParaRPr lang="de-CH" sz="800" i="1">
              <a:latin typeface="Arial" panose="020B0604020202020204" pitchFamily="34" charset="0"/>
              <a:cs typeface="Arial" panose="020B0604020202020204" pitchFamily="34" charset="0"/>
            </a:endParaRPr>
          </a:p>
          <a:p>
            <a:pPr algn="l"/>
            <a:r>
              <a:rPr lang="de-CH" sz="800" i="1">
                <a:latin typeface="Arial" panose="020B0604020202020204" pitchFamily="34" charset="0"/>
                <a:cs typeface="Arial" panose="020B0604020202020204" pitchFamily="34" charset="0"/>
              </a:rPr>
              <a:t>dictez le code ET</a:t>
            </a:r>
          </a:p>
        </xdr:txBody>
      </xdr:sp>
      <xdr:cxnSp macro="">
        <xdr:nvCxnSpPr>
          <xdr:cNvPr id="4" name="Gerade Verbindung mit Pfeil 3"/>
          <xdr:cNvCxnSpPr/>
        </xdr:nvCxnSpPr>
        <xdr:spPr>
          <a:xfrm flipV="1">
            <a:off x="1120811" y="3208939"/>
            <a:ext cx="0" cy="180000"/>
          </a:xfrm>
          <a:prstGeom prst="straightConnector1">
            <a:avLst/>
          </a:prstGeom>
          <a:ln>
            <a:solidFill>
              <a:srgbClr val="8DB4E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558944</xdr:colOff>
      <xdr:row>21</xdr:row>
      <xdr:rowOff>7754</xdr:rowOff>
    </xdr:from>
    <xdr:to>
      <xdr:col>2</xdr:col>
      <xdr:colOff>4656</xdr:colOff>
      <xdr:row>24</xdr:row>
      <xdr:rowOff>124604</xdr:rowOff>
    </xdr:to>
    <xdr:grpSp>
      <xdr:nvGrpSpPr>
        <xdr:cNvPr id="6" name="Gruppieren 5"/>
        <xdr:cNvGrpSpPr/>
      </xdr:nvGrpSpPr>
      <xdr:grpSpPr>
        <a:xfrm>
          <a:off x="558944" y="6056129"/>
          <a:ext cx="722062" cy="936000"/>
          <a:chOff x="558944" y="3208939"/>
          <a:chExt cx="720000" cy="846550"/>
        </a:xfrm>
      </xdr:grpSpPr>
      <xdr:sp macro="" textlink="">
        <xdr:nvSpPr>
          <xdr:cNvPr id="7" name="Rechteck 6"/>
          <xdr:cNvSpPr/>
        </xdr:nvSpPr>
        <xdr:spPr>
          <a:xfrm>
            <a:off x="558944" y="3428748"/>
            <a:ext cx="720000" cy="626741"/>
          </a:xfrm>
          <a:prstGeom prst="rect">
            <a:avLst/>
          </a:prstGeom>
          <a:ln w="9525">
            <a:solidFill>
              <a:srgbClr val="8DB4E2"/>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lang="de-CH" sz="800">
                <a:latin typeface="Arial" panose="020B0604020202020204" pitchFamily="34" charset="0"/>
                <a:cs typeface="Arial" panose="020B0604020202020204" pitchFamily="34" charset="0"/>
              </a:rPr>
              <a:t>TU-Code hier eingeben</a:t>
            </a:r>
          </a:p>
          <a:p>
            <a:pPr algn="l"/>
            <a:endParaRPr lang="de-CH" sz="800" i="1">
              <a:latin typeface="Arial" panose="020B0604020202020204" pitchFamily="34" charset="0"/>
              <a:cs typeface="Arial" panose="020B0604020202020204" pitchFamily="34" charset="0"/>
            </a:endParaRPr>
          </a:p>
          <a:p>
            <a:pPr algn="l"/>
            <a:r>
              <a:rPr lang="de-CH" sz="800" i="1">
                <a:latin typeface="Arial" panose="020B0604020202020204" pitchFamily="34" charset="0"/>
                <a:cs typeface="Arial" panose="020B0604020202020204" pitchFamily="34" charset="0"/>
              </a:rPr>
              <a:t>dictez</a:t>
            </a:r>
            <a:r>
              <a:rPr lang="de-CH" sz="800" i="1" baseline="0">
                <a:latin typeface="Arial" panose="020B0604020202020204" pitchFamily="34" charset="0"/>
                <a:cs typeface="Arial" panose="020B0604020202020204" pitchFamily="34" charset="0"/>
              </a:rPr>
              <a:t> le code ET</a:t>
            </a:r>
            <a:endParaRPr lang="de-CH" sz="800" i="1">
              <a:latin typeface="Arial" panose="020B0604020202020204" pitchFamily="34" charset="0"/>
              <a:cs typeface="Arial" panose="020B0604020202020204" pitchFamily="34" charset="0"/>
            </a:endParaRPr>
          </a:p>
        </xdr:txBody>
      </xdr:sp>
      <xdr:cxnSp macro="">
        <xdr:nvCxnSpPr>
          <xdr:cNvPr id="8" name="Gerade Verbindung mit Pfeil 7"/>
          <xdr:cNvCxnSpPr/>
        </xdr:nvCxnSpPr>
        <xdr:spPr>
          <a:xfrm flipV="1">
            <a:off x="1120811" y="3208939"/>
            <a:ext cx="0" cy="180000"/>
          </a:xfrm>
          <a:prstGeom prst="straightConnector1">
            <a:avLst/>
          </a:prstGeom>
          <a:ln>
            <a:solidFill>
              <a:srgbClr val="8DB4E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558944</xdr:colOff>
      <xdr:row>27</xdr:row>
      <xdr:rowOff>7753</xdr:rowOff>
    </xdr:from>
    <xdr:to>
      <xdr:col>2</xdr:col>
      <xdr:colOff>4656</xdr:colOff>
      <xdr:row>30</xdr:row>
      <xdr:rowOff>124603</xdr:rowOff>
    </xdr:to>
    <xdr:grpSp>
      <xdr:nvGrpSpPr>
        <xdr:cNvPr id="9" name="Gruppieren 8"/>
        <xdr:cNvGrpSpPr/>
      </xdr:nvGrpSpPr>
      <xdr:grpSpPr>
        <a:xfrm>
          <a:off x="558944" y="7799203"/>
          <a:ext cx="722062" cy="936000"/>
          <a:chOff x="558944" y="3208939"/>
          <a:chExt cx="720000" cy="846552"/>
        </a:xfrm>
      </xdr:grpSpPr>
      <xdr:sp macro="" textlink="">
        <xdr:nvSpPr>
          <xdr:cNvPr id="10" name="Rechteck 9"/>
          <xdr:cNvSpPr/>
        </xdr:nvSpPr>
        <xdr:spPr>
          <a:xfrm>
            <a:off x="558944" y="3428750"/>
            <a:ext cx="720000" cy="626741"/>
          </a:xfrm>
          <a:prstGeom prst="rect">
            <a:avLst/>
          </a:prstGeom>
          <a:ln w="9525">
            <a:solidFill>
              <a:srgbClr val="8DB4E2"/>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lang="de-CH" sz="800">
                <a:latin typeface="Arial" panose="020B0604020202020204" pitchFamily="34" charset="0"/>
                <a:cs typeface="Arial" panose="020B0604020202020204" pitchFamily="34" charset="0"/>
              </a:rPr>
              <a:t>TU-Code hier eingeben</a:t>
            </a:r>
          </a:p>
          <a:p>
            <a:pPr algn="l"/>
            <a:endParaRPr lang="de-CH" sz="800" i="1">
              <a:latin typeface="Arial" panose="020B0604020202020204" pitchFamily="34" charset="0"/>
              <a:cs typeface="Arial" panose="020B0604020202020204" pitchFamily="34" charset="0"/>
            </a:endParaRPr>
          </a:p>
          <a:p>
            <a:r>
              <a:rPr lang="de-CH" sz="800" i="1">
                <a:solidFill>
                  <a:schemeClr val="dk1"/>
                </a:solidFill>
                <a:effectLst/>
                <a:latin typeface="Arial" panose="020B0604020202020204" pitchFamily="34" charset="0"/>
                <a:ea typeface="+mn-ea"/>
                <a:cs typeface="Arial" panose="020B0604020202020204" pitchFamily="34" charset="0"/>
              </a:rPr>
              <a:t>dictez</a:t>
            </a:r>
            <a:r>
              <a:rPr lang="de-CH" sz="800" i="1" baseline="0">
                <a:solidFill>
                  <a:schemeClr val="dk1"/>
                </a:solidFill>
                <a:effectLst/>
                <a:latin typeface="Arial" panose="020B0604020202020204" pitchFamily="34" charset="0"/>
                <a:ea typeface="+mn-ea"/>
                <a:cs typeface="Arial" panose="020B0604020202020204" pitchFamily="34" charset="0"/>
              </a:rPr>
              <a:t> le code ET</a:t>
            </a:r>
            <a:endParaRPr lang="de-CH" sz="800">
              <a:effectLst/>
              <a:latin typeface="Arial" panose="020B0604020202020204" pitchFamily="34" charset="0"/>
              <a:cs typeface="Arial" panose="020B0604020202020204" pitchFamily="34" charset="0"/>
            </a:endParaRPr>
          </a:p>
        </xdr:txBody>
      </xdr:sp>
      <xdr:cxnSp macro="">
        <xdr:nvCxnSpPr>
          <xdr:cNvPr id="11" name="Gerade Verbindung mit Pfeil 10"/>
          <xdr:cNvCxnSpPr/>
        </xdr:nvCxnSpPr>
        <xdr:spPr>
          <a:xfrm flipV="1">
            <a:off x="1120811" y="3208939"/>
            <a:ext cx="0" cy="180000"/>
          </a:xfrm>
          <a:prstGeom prst="straightConnector1">
            <a:avLst/>
          </a:prstGeom>
          <a:ln>
            <a:solidFill>
              <a:srgbClr val="8DB4E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558944</xdr:colOff>
      <xdr:row>33</xdr:row>
      <xdr:rowOff>7754</xdr:rowOff>
    </xdr:from>
    <xdr:to>
      <xdr:col>2</xdr:col>
      <xdr:colOff>4656</xdr:colOff>
      <xdr:row>36</xdr:row>
      <xdr:rowOff>124604</xdr:rowOff>
    </xdr:to>
    <xdr:grpSp>
      <xdr:nvGrpSpPr>
        <xdr:cNvPr id="12" name="Gruppieren 11"/>
        <xdr:cNvGrpSpPr/>
      </xdr:nvGrpSpPr>
      <xdr:grpSpPr>
        <a:xfrm>
          <a:off x="558944" y="9542279"/>
          <a:ext cx="722062" cy="936000"/>
          <a:chOff x="558944" y="3208939"/>
          <a:chExt cx="720000" cy="846550"/>
        </a:xfrm>
      </xdr:grpSpPr>
      <xdr:sp macro="" textlink="">
        <xdr:nvSpPr>
          <xdr:cNvPr id="13" name="Rechteck 12"/>
          <xdr:cNvSpPr/>
        </xdr:nvSpPr>
        <xdr:spPr>
          <a:xfrm>
            <a:off x="558944" y="3428748"/>
            <a:ext cx="720000" cy="626741"/>
          </a:xfrm>
          <a:prstGeom prst="rect">
            <a:avLst/>
          </a:prstGeom>
          <a:ln w="9525">
            <a:solidFill>
              <a:srgbClr val="8DB4E2"/>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lang="de-CH" sz="800">
                <a:latin typeface="Arial" panose="020B0604020202020204" pitchFamily="34" charset="0"/>
                <a:cs typeface="Arial" panose="020B0604020202020204" pitchFamily="34" charset="0"/>
              </a:rPr>
              <a:t>TU-Code hier eingeben</a:t>
            </a:r>
          </a:p>
          <a:p>
            <a:pPr algn="l"/>
            <a:endParaRPr lang="de-CH" sz="800" i="1">
              <a:latin typeface="Arial" panose="020B0604020202020204" pitchFamily="34" charset="0"/>
              <a:cs typeface="Arial" panose="020B0604020202020204" pitchFamily="34" charset="0"/>
            </a:endParaRPr>
          </a:p>
          <a:p>
            <a:r>
              <a:rPr lang="de-CH" sz="800" i="1">
                <a:solidFill>
                  <a:schemeClr val="dk1"/>
                </a:solidFill>
                <a:effectLst/>
                <a:latin typeface="Arial" panose="020B0604020202020204" pitchFamily="34" charset="0"/>
                <a:ea typeface="+mn-ea"/>
                <a:cs typeface="Arial" panose="020B0604020202020204" pitchFamily="34" charset="0"/>
              </a:rPr>
              <a:t>dictez</a:t>
            </a:r>
            <a:r>
              <a:rPr lang="de-CH" sz="800" i="1" baseline="0">
                <a:solidFill>
                  <a:schemeClr val="dk1"/>
                </a:solidFill>
                <a:effectLst/>
                <a:latin typeface="Arial" panose="020B0604020202020204" pitchFamily="34" charset="0"/>
                <a:ea typeface="+mn-ea"/>
                <a:cs typeface="Arial" panose="020B0604020202020204" pitchFamily="34" charset="0"/>
              </a:rPr>
              <a:t> le code ET</a:t>
            </a:r>
            <a:endParaRPr lang="de-CH" sz="800">
              <a:effectLst/>
              <a:latin typeface="Arial" panose="020B0604020202020204" pitchFamily="34" charset="0"/>
              <a:cs typeface="Arial" panose="020B0604020202020204" pitchFamily="34" charset="0"/>
            </a:endParaRPr>
          </a:p>
        </xdr:txBody>
      </xdr:sp>
      <xdr:cxnSp macro="">
        <xdr:nvCxnSpPr>
          <xdr:cNvPr id="14" name="Gerade Verbindung mit Pfeil 13"/>
          <xdr:cNvCxnSpPr/>
        </xdr:nvCxnSpPr>
        <xdr:spPr>
          <a:xfrm flipV="1">
            <a:off x="1120811" y="3208939"/>
            <a:ext cx="0" cy="180000"/>
          </a:xfrm>
          <a:prstGeom prst="straightConnector1">
            <a:avLst/>
          </a:prstGeom>
          <a:ln>
            <a:solidFill>
              <a:srgbClr val="8DB4E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558944</xdr:colOff>
      <xdr:row>39</xdr:row>
      <xdr:rowOff>7754</xdr:rowOff>
    </xdr:from>
    <xdr:to>
      <xdr:col>2</xdr:col>
      <xdr:colOff>4656</xdr:colOff>
      <xdr:row>42</xdr:row>
      <xdr:rowOff>124604</xdr:rowOff>
    </xdr:to>
    <xdr:grpSp>
      <xdr:nvGrpSpPr>
        <xdr:cNvPr id="15" name="Gruppieren 14"/>
        <xdr:cNvGrpSpPr/>
      </xdr:nvGrpSpPr>
      <xdr:grpSpPr>
        <a:xfrm>
          <a:off x="558944" y="11285354"/>
          <a:ext cx="722062" cy="936000"/>
          <a:chOff x="558944" y="3208939"/>
          <a:chExt cx="720000" cy="846550"/>
        </a:xfrm>
      </xdr:grpSpPr>
      <xdr:sp macro="" textlink="">
        <xdr:nvSpPr>
          <xdr:cNvPr id="16" name="Rechteck 15"/>
          <xdr:cNvSpPr/>
        </xdr:nvSpPr>
        <xdr:spPr>
          <a:xfrm>
            <a:off x="558944" y="3428748"/>
            <a:ext cx="720000" cy="626741"/>
          </a:xfrm>
          <a:prstGeom prst="rect">
            <a:avLst/>
          </a:prstGeom>
          <a:ln w="9525">
            <a:solidFill>
              <a:srgbClr val="8DB4E2"/>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lang="de-CH" sz="800">
                <a:latin typeface="Arial" panose="020B0604020202020204" pitchFamily="34" charset="0"/>
                <a:cs typeface="Arial" panose="020B0604020202020204" pitchFamily="34" charset="0"/>
              </a:rPr>
              <a:t>TU-Code hier eingeben</a:t>
            </a:r>
          </a:p>
          <a:p>
            <a:pPr algn="l"/>
            <a:endParaRPr lang="de-CH" sz="800" i="1">
              <a:latin typeface="Arial" panose="020B0604020202020204" pitchFamily="34" charset="0"/>
              <a:cs typeface="Arial" panose="020B0604020202020204" pitchFamily="34" charset="0"/>
            </a:endParaRPr>
          </a:p>
          <a:p>
            <a:r>
              <a:rPr lang="de-CH" sz="800" i="1">
                <a:solidFill>
                  <a:schemeClr val="dk1"/>
                </a:solidFill>
                <a:effectLst/>
                <a:latin typeface="Arial" panose="020B0604020202020204" pitchFamily="34" charset="0"/>
                <a:ea typeface="+mn-ea"/>
                <a:cs typeface="Arial" panose="020B0604020202020204" pitchFamily="34" charset="0"/>
              </a:rPr>
              <a:t>dictez</a:t>
            </a:r>
            <a:r>
              <a:rPr lang="de-CH" sz="800" i="1" baseline="0">
                <a:solidFill>
                  <a:schemeClr val="dk1"/>
                </a:solidFill>
                <a:effectLst/>
                <a:latin typeface="Arial" panose="020B0604020202020204" pitchFamily="34" charset="0"/>
                <a:ea typeface="+mn-ea"/>
                <a:cs typeface="Arial" panose="020B0604020202020204" pitchFamily="34" charset="0"/>
              </a:rPr>
              <a:t> le code ET</a:t>
            </a:r>
            <a:endParaRPr lang="de-CH" sz="800">
              <a:effectLst/>
              <a:latin typeface="Arial" panose="020B0604020202020204" pitchFamily="34" charset="0"/>
              <a:cs typeface="Arial" panose="020B0604020202020204" pitchFamily="34" charset="0"/>
            </a:endParaRPr>
          </a:p>
        </xdr:txBody>
      </xdr:sp>
      <xdr:cxnSp macro="">
        <xdr:nvCxnSpPr>
          <xdr:cNvPr id="17" name="Gerade Verbindung mit Pfeil 16"/>
          <xdr:cNvCxnSpPr/>
        </xdr:nvCxnSpPr>
        <xdr:spPr>
          <a:xfrm flipV="1">
            <a:off x="1120811" y="3208939"/>
            <a:ext cx="0" cy="180000"/>
          </a:xfrm>
          <a:prstGeom prst="straightConnector1">
            <a:avLst/>
          </a:prstGeom>
          <a:ln>
            <a:solidFill>
              <a:srgbClr val="8DB4E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558944</xdr:colOff>
      <xdr:row>45</xdr:row>
      <xdr:rowOff>7754</xdr:rowOff>
    </xdr:from>
    <xdr:to>
      <xdr:col>2</xdr:col>
      <xdr:colOff>4656</xdr:colOff>
      <xdr:row>48</xdr:row>
      <xdr:rowOff>124604</xdr:rowOff>
    </xdr:to>
    <xdr:grpSp>
      <xdr:nvGrpSpPr>
        <xdr:cNvPr id="18" name="Gruppieren 17"/>
        <xdr:cNvGrpSpPr/>
      </xdr:nvGrpSpPr>
      <xdr:grpSpPr>
        <a:xfrm>
          <a:off x="558944" y="13028429"/>
          <a:ext cx="722062" cy="936000"/>
          <a:chOff x="558944" y="3208939"/>
          <a:chExt cx="720000" cy="846550"/>
        </a:xfrm>
      </xdr:grpSpPr>
      <xdr:sp macro="" textlink="">
        <xdr:nvSpPr>
          <xdr:cNvPr id="19" name="Rechteck 18"/>
          <xdr:cNvSpPr/>
        </xdr:nvSpPr>
        <xdr:spPr>
          <a:xfrm>
            <a:off x="558944" y="3428748"/>
            <a:ext cx="720000" cy="626741"/>
          </a:xfrm>
          <a:prstGeom prst="rect">
            <a:avLst/>
          </a:prstGeom>
          <a:ln w="9525">
            <a:solidFill>
              <a:srgbClr val="8DB4E2"/>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lang="de-CH" sz="800">
                <a:latin typeface="Arial" panose="020B0604020202020204" pitchFamily="34" charset="0"/>
                <a:cs typeface="Arial" panose="020B0604020202020204" pitchFamily="34" charset="0"/>
              </a:rPr>
              <a:t>TU-Code hier eingeben</a:t>
            </a:r>
          </a:p>
          <a:p>
            <a:pPr algn="l"/>
            <a:endParaRPr lang="de-CH" sz="800" i="1">
              <a:latin typeface="Arial" panose="020B0604020202020204" pitchFamily="34" charset="0"/>
              <a:cs typeface="Arial" panose="020B0604020202020204" pitchFamily="34" charset="0"/>
            </a:endParaRPr>
          </a:p>
          <a:p>
            <a:r>
              <a:rPr lang="de-CH" sz="800" i="1">
                <a:solidFill>
                  <a:schemeClr val="dk1"/>
                </a:solidFill>
                <a:effectLst/>
                <a:latin typeface="Arial" panose="020B0604020202020204" pitchFamily="34" charset="0"/>
                <a:ea typeface="+mn-ea"/>
                <a:cs typeface="Arial" panose="020B0604020202020204" pitchFamily="34" charset="0"/>
              </a:rPr>
              <a:t>dictez</a:t>
            </a:r>
            <a:r>
              <a:rPr lang="de-CH" sz="800" i="1" baseline="0">
                <a:solidFill>
                  <a:schemeClr val="dk1"/>
                </a:solidFill>
                <a:effectLst/>
                <a:latin typeface="Arial" panose="020B0604020202020204" pitchFamily="34" charset="0"/>
                <a:ea typeface="+mn-ea"/>
                <a:cs typeface="Arial" panose="020B0604020202020204" pitchFamily="34" charset="0"/>
              </a:rPr>
              <a:t> le code ET</a:t>
            </a:r>
            <a:endParaRPr lang="de-CH" sz="800">
              <a:effectLst/>
              <a:latin typeface="Arial" panose="020B0604020202020204" pitchFamily="34" charset="0"/>
              <a:cs typeface="Arial" panose="020B0604020202020204" pitchFamily="34" charset="0"/>
            </a:endParaRPr>
          </a:p>
        </xdr:txBody>
      </xdr:sp>
      <xdr:cxnSp macro="">
        <xdr:nvCxnSpPr>
          <xdr:cNvPr id="20" name="Gerade Verbindung mit Pfeil 19"/>
          <xdr:cNvCxnSpPr/>
        </xdr:nvCxnSpPr>
        <xdr:spPr>
          <a:xfrm flipV="1">
            <a:off x="1120811" y="3208939"/>
            <a:ext cx="0" cy="180000"/>
          </a:xfrm>
          <a:prstGeom prst="straightConnector1">
            <a:avLst/>
          </a:prstGeom>
          <a:ln>
            <a:solidFill>
              <a:srgbClr val="8DB4E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558944</xdr:colOff>
      <xdr:row>51</xdr:row>
      <xdr:rowOff>7754</xdr:rowOff>
    </xdr:from>
    <xdr:to>
      <xdr:col>2</xdr:col>
      <xdr:colOff>4656</xdr:colOff>
      <xdr:row>54</xdr:row>
      <xdr:rowOff>124604</xdr:rowOff>
    </xdr:to>
    <xdr:grpSp>
      <xdr:nvGrpSpPr>
        <xdr:cNvPr id="21" name="Gruppieren 20"/>
        <xdr:cNvGrpSpPr/>
      </xdr:nvGrpSpPr>
      <xdr:grpSpPr>
        <a:xfrm>
          <a:off x="558944" y="14771504"/>
          <a:ext cx="722062" cy="936000"/>
          <a:chOff x="558944" y="3208939"/>
          <a:chExt cx="720000" cy="846550"/>
        </a:xfrm>
      </xdr:grpSpPr>
      <xdr:sp macro="" textlink="">
        <xdr:nvSpPr>
          <xdr:cNvPr id="22" name="Rechteck 21"/>
          <xdr:cNvSpPr/>
        </xdr:nvSpPr>
        <xdr:spPr>
          <a:xfrm>
            <a:off x="558944" y="3428748"/>
            <a:ext cx="720000" cy="626741"/>
          </a:xfrm>
          <a:prstGeom prst="rect">
            <a:avLst/>
          </a:prstGeom>
          <a:ln w="9525">
            <a:solidFill>
              <a:srgbClr val="8DB4E2"/>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lang="de-CH" sz="800">
                <a:latin typeface="Arial" panose="020B0604020202020204" pitchFamily="34" charset="0"/>
                <a:cs typeface="Arial" panose="020B0604020202020204" pitchFamily="34" charset="0"/>
              </a:rPr>
              <a:t>TU-Code hier eingeben</a:t>
            </a:r>
          </a:p>
          <a:p>
            <a:pPr algn="l"/>
            <a:endParaRPr lang="de-CH" sz="800" i="1">
              <a:latin typeface="Arial" panose="020B0604020202020204" pitchFamily="34" charset="0"/>
              <a:cs typeface="Arial" panose="020B0604020202020204" pitchFamily="34" charset="0"/>
            </a:endParaRPr>
          </a:p>
          <a:p>
            <a:r>
              <a:rPr lang="de-CH" sz="800" i="1">
                <a:solidFill>
                  <a:schemeClr val="dk1"/>
                </a:solidFill>
                <a:effectLst/>
                <a:latin typeface="Arial" panose="020B0604020202020204" pitchFamily="34" charset="0"/>
                <a:ea typeface="+mn-ea"/>
                <a:cs typeface="Arial" panose="020B0604020202020204" pitchFamily="34" charset="0"/>
              </a:rPr>
              <a:t>dictez</a:t>
            </a:r>
            <a:r>
              <a:rPr lang="de-CH" sz="800" i="1" baseline="0">
                <a:solidFill>
                  <a:schemeClr val="dk1"/>
                </a:solidFill>
                <a:effectLst/>
                <a:latin typeface="Arial" panose="020B0604020202020204" pitchFamily="34" charset="0"/>
                <a:ea typeface="+mn-ea"/>
                <a:cs typeface="Arial" panose="020B0604020202020204" pitchFamily="34" charset="0"/>
              </a:rPr>
              <a:t> le code ET</a:t>
            </a:r>
            <a:endParaRPr lang="de-CH" sz="800">
              <a:effectLst/>
              <a:latin typeface="Arial" panose="020B0604020202020204" pitchFamily="34" charset="0"/>
              <a:cs typeface="Arial" panose="020B0604020202020204" pitchFamily="34" charset="0"/>
            </a:endParaRPr>
          </a:p>
        </xdr:txBody>
      </xdr:sp>
      <xdr:cxnSp macro="">
        <xdr:nvCxnSpPr>
          <xdr:cNvPr id="23" name="Gerade Verbindung mit Pfeil 22"/>
          <xdr:cNvCxnSpPr/>
        </xdr:nvCxnSpPr>
        <xdr:spPr>
          <a:xfrm flipV="1">
            <a:off x="1120811" y="3208939"/>
            <a:ext cx="0" cy="180000"/>
          </a:xfrm>
          <a:prstGeom prst="straightConnector1">
            <a:avLst/>
          </a:prstGeom>
          <a:ln>
            <a:solidFill>
              <a:srgbClr val="8DB4E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558944</xdr:colOff>
      <xdr:row>57</xdr:row>
      <xdr:rowOff>7754</xdr:rowOff>
    </xdr:from>
    <xdr:to>
      <xdr:col>2</xdr:col>
      <xdr:colOff>4656</xdr:colOff>
      <xdr:row>60</xdr:row>
      <xdr:rowOff>124604</xdr:rowOff>
    </xdr:to>
    <xdr:grpSp>
      <xdr:nvGrpSpPr>
        <xdr:cNvPr id="24" name="Gruppieren 23"/>
        <xdr:cNvGrpSpPr/>
      </xdr:nvGrpSpPr>
      <xdr:grpSpPr>
        <a:xfrm>
          <a:off x="558944" y="16514579"/>
          <a:ext cx="722062" cy="936000"/>
          <a:chOff x="558944" y="3208939"/>
          <a:chExt cx="720000" cy="846550"/>
        </a:xfrm>
      </xdr:grpSpPr>
      <xdr:sp macro="" textlink="">
        <xdr:nvSpPr>
          <xdr:cNvPr id="25" name="Rechteck 24"/>
          <xdr:cNvSpPr/>
        </xdr:nvSpPr>
        <xdr:spPr>
          <a:xfrm>
            <a:off x="558944" y="3428748"/>
            <a:ext cx="720000" cy="626741"/>
          </a:xfrm>
          <a:prstGeom prst="rect">
            <a:avLst/>
          </a:prstGeom>
          <a:ln w="9525">
            <a:solidFill>
              <a:srgbClr val="8DB4E2"/>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lang="de-CH" sz="800">
                <a:latin typeface="Arial" panose="020B0604020202020204" pitchFamily="34" charset="0"/>
                <a:cs typeface="Arial" panose="020B0604020202020204" pitchFamily="34" charset="0"/>
              </a:rPr>
              <a:t>TU-Code hier eingeben</a:t>
            </a:r>
          </a:p>
          <a:p>
            <a:pPr algn="l"/>
            <a:endParaRPr lang="de-CH" sz="800" i="1">
              <a:latin typeface="Arial" panose="020B0604020202020204" pitchFamily="34" charset="0"/>
              <a:cs typeface="Arial" panose="020B0604020202020204" pitchFamily="34" charset="0"/>
            </a:endParaRPr>
          </a:p>
          <a:p>
            <a:r>
              <a:rPr lang="de-CH" sz="800" i="1">
                <a:solidFill>
                  <a:schemeClr val="dk1"/>
                </a:solidFill>
                <a:effectLst/>
                <a:latin typeface="Arial" panose="020B0604020202020204" pitchFamily="34" charset="0"/>
                <a:ea typeface="+mn-ea"/>
                <a:cs typeface="Arial" panose="020B0604020202020204" pitchFamily="34" charset="0"/>
              </a:rPr>
              <a:t>dictez</a:t>
            </a:r>
            <a:r>
              <a:rPr lang="de-CH" sz="800" i="1" baseline="0">
                <a:solidFill>
                  <a:schemeClr val="dk1"/>
                </a:solidFill>
                <a:effectLst/>
                <a:latin typeface="Arial" panose="020B0604020202020204" pitchFamily="34" charset="0"/>
                <a:ea typeface="+mn-ea"/>
                <a:cs typeface="Arial" panose="020B0604020202020204" pitchFamily="34" charset="0"/>
              </a:rPr>
              <a:t> le code ET</a:t>
            </a:r>
            <a:endParaRPr lang="de-CH" sz="800">
              <a:effectLst/>
              <a:latin typeface="Arial" panose="020B0604020202020204" pitchFamily="34" charset="0"/>
              <a:cs typeface="Arial" panose="020B0604020202020204" pitchFamily="34" charset="0"/>
            </a:endParaRPr>
          </a:p>
        </xdr:txBody>
      </xdr:sp>
      <xdr:cxnSp macro="">
        <xdr:nvCxnSpPr>
          <xdr:cNvPr id="26" name="Gerade Verbindung mit Pfeil 25"/>
          <xdr:cNvCxnSpPr/>
        </xdr:nvCxnSpPr>
        <xdr:spPr>
          <a:xfrm flipV="1">
            <a:off x="1120811" y="3208939"/>
            <a:ext cx="0" cy="180000"/>
          </a:xfrm>
          <a:prstGeom prst="straightConnector1">
            <a:avLst/>
          </a:prstGeom>
          <a:ln>
            <a:solidFill>
              <a:srgbClr val="8DB4E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16</xdr:col>
      <xdr:colOff>9525</xdr:colOff>
      <xdr:row>0</xdr:row>
      <xdr:rowOff>171450</xdr:rowOff>
    </xdr:from>
    <xdr:to>
      <xdr:col>20</xdr:col>
      <xdr:colOff>402291</xdr:colOff>
      <xdr:row>2</xdr:row>
      <xdr:rowOff>238215</xdr:rowOff>
    </xdr:to>
    <xdr:pic>
      <xdr:nvPicPr>
        <xdr:cNvPr id="27" name="Grafik 2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77625" y="171450"/>
          <a:ext cx="2486025" cy="495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558944</xdr:colOff>
      <xdr:row>15</xdr:row>
      <xdr:rowOff>7755</xdr:rowOff>
    </xdr:from>
    <xdr:to>
      <xdr:col>2</xdr:col>
      <xdr:colOff>4656</xdr:colOff>
      <xdr:row>18</xdr:row>
      <xdr:rowOff>124605</xdr:rowOff>
    </xdr:to>
    <xdr:grpSp>
      <xdr:nvGrpSpPr>
        <xdr:cNvPr id="2" name="Gruppieren 1"/>
        <xdr:cNvGrpSpPr/>
      </xdr:nvGrpSpPr>
      <xdr:grpSpPr>
        <a:xfrm>
          <a:off x="558944" y="4113030"/>
          <a:ext cx="722062" cy="936000"/>
          <a:chOff x="558944" y="3208939"/>
          <a:chExt cx="720000" cy="846550"/>
        </a:xfrm>
      </xdr:grpSpPr>
      <xdr:sp macro="" textlink="">
        <xdr:nvSpPr>
          <xdr:cNvPr id="3" name="Rechteck 2"/>
          <xdr:cNvSpPr/>
        </xdr:nvSpPr>
        <xdr:spPr>
          <a:xfrm>
            <a:off x="558944" y="3428748"/>
            <a:ext cx="720000" cy="626741"/>
          </a:xfrm>
          <a:prstGeom prst="rect">
            <a:avLst/>
          </a:prstGeom>
          <a:ln w="9525">
            <a:solidFill>
              <a:srgbClr val="8DB4E2"/>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lang="de-CH" sz="800">
                <a:latin typeface="Arial" panose="020B0604020202020204" pitchFamily="34" charset="0"/>
                <a:cs typeface="Arial" panose="020B0604020202020204" pitchFamily="34" charset="0"/>
              </a:rPr>
              <a:t>TU-Code hier eingeben</a:t>
            </a:r>
          </a:p>
          <a:p>
            <a:pPr algn="l"/>
            <a:endParaRPr lang="de-CH" sz="800" i="1">
              <a:latin typeface="Arial" panose="020B0604020202020204" pitchFamily="34" charset="0"/>
              <a:cs typeface="Arial" panose="020B0604020202020204" pitchFamily="34" charset="0"/>
            </a:endParaRPr>
          </a:p>
          <a:p>
            <a:pPr algn="l"/>
            <a:r>
              <a:rPr lang="de-CH" sz="800" i="1">
                <a:latin typeface="Arial" panose="020B0604020202020204" pitchFamily="34" charset="0"/>
                <a:cs typeface="Arial" panose="020B0604020202020204" pitchFamily="34" charset="0"/>
              </a:rPr>
              <a:t>dictez le code ET</a:t>
            </a:r>
          </a:p>
        </xdr:txBody>
      </xdr:sp>
      <xdr:cxnSp macro="">
        <xdr:nvCxnSpPr>
          <xdr:cNvPr id="4" name="Gerade Verbindung mit Pfeil 3"/>
          <xdr:cNvCxnSpPr/>
        </xdr:nvCxnSpPr>
        <xdr:spPr>
          <a:xfrm flipV="1">
            <a:off x="1120811" y="3208939"/>
            <a:ext cx="0" cy="180000"/>
          </a:xfrm>
          <a:prstGeom prst="straightConnector1">
            <a:avLst/>
          </a:prstGeom>
          <a:ln>
            <a:solidFill>
              <a:srgbClr val="8DB4E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558944</xdr:colOff>
      <xdr:row>21</xdr:row>
      <xdr:rowOff>7754</xdr:rowOff>
    </xdr:from>
    <xdr:to>
      <xdr:col>2</xdr:col>
      <xdr:colOff>4656</xdr:colOff>
      <xdr:row>24</xdr:row>
      <xdr:rowOff>124604</xdr:rowOff>
    </xdr:to>
    <xdr:grpSp>
      <xdr:nvGrpSpPr>
        <xdr:cNvPr id="5" name="Gruppieren 4"/>
        <xdr:cNvGrpSpPr/>
      </xdr:nvGrpSpPr>
      <xdr:grpSpPr>
        <a:xfrm>
          <a:off x="558944" y="6056129"/>
          <a:ext cx="722062" cy="936000"/>
          <a:chOff x="558944" y="3208939"/>
          <a:chExt cx="720000" cy="846550"/>
        </a:xfrm>
      </xdr:grpSpPr>
      <xdr:sp macro="" textlink="">
        <xdr:nvSpPr>
          <xdr:cNvPr id="6" name="Rechteck 5"/>
          <xdr:cNvSpPr/>
        </xdr:nvSpPr>
        <xdr:spPr>
          <a:xfrm>
            <a:off x="558944" y="3428748"/>
            <a:ext cx="720000" cy="626741"/>
          </a:xfrm>
          <a:prstGeom prst="rect">
            <a:avLst/>
          </a:prstGeom>
          <a:ln w="9525">
            <a:solidFill>
              <a:srgbClr val="8DB4E2"/>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lang="de-CH" sz="800">
                <a:latin typeface="Arial" panose="020B0604020202020204" pitchFamily="34" charset="0"/>
                <a:cs typeface="Arial" panose="020B0604020202020204" pitchFamily="34" charset="0"/>
              </a:rPr>
              <a:t>TU-Code hier eingeben</a:t>
            </a:r>
          </a:p>
          <a:p>
            <a:pPr algn="l"/>
            <a:endParaRPr lang="de-CH" sz="800" i="1">
              <a:latin typeface="Arial" panose="020B0604020202020204" pitchFamily="34" charset="0"/>
              <a:cs typeface="Arial" panose="020B0604020202020204" pitchFamily="34" charset="0"/>
            </a:endParaRPr>
          </a:p>
          <a:p>
            <a:pPr algn="l"/>
            <a:r>
              <a:rPr lang="de-CH" sz="800" i="1">
                <a:latin typeface="Arial" panose="020B0604020202020204" pitchFamily="34" charset="0"/>
                <a:cs typeface="Arial" panose="020B0604020202020204" pitchFamily="34" charset="0"/>
              </a:rPr>
              <a:t>dictez</a:t>
            </a:r>
            <a:r>
              <a:rPr lang="de-CH" sz="800" i="1" baseline="0">
                <a:latin typeface="Arial" panose="020B0604020202020204" pitchFamily="34" charset="0"/>
                <a:cs typeface="Arial" panose="020B0604020202020204" pitchFamily="34" charset="0"/>
              </a:rPr>
              <a:t> le code ET</a:t>
            </a:r>
            <a:endParaRPr lang="de-CH" sz="800" i="1">
              <a:latin typeface="Arial" panose="020B0604020202020204" pitchFamily="34" charset="0"/>
              <a:cs typeface="Arial" panose="020B0604020202020204" pitchFamily="34" charset="0"/>
            </a:endParaRPr>
          </a:p>
        </xdr:txBody>
      </xdr:sp>
      <xdr:cxnSp macro="">
        <xdr:nvCxnSpPr>
          <xdr:cNvPr id="7" name="Gerade Verbindung mit Pfeil 6"/>
          <xdr:cNvCxnSpPr/>
        </xdr:nvCxnSpPr>
        <xdr:spPr>
          <a:xfrm flipV="1">
            <a:off x="1120811" y="3208939"/>
            <a:ext cx="0" cy="180000"/>
          </a:xfrm>
          <a:prstGeom prst="straightConnector1">
            <a:avLst/>
          </a:prstGeom>
          <a:ln>
            <a:solidFill>
              <a:srgbClr val="8DB4E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558944</xdr:colOff>
      <xdr:row>27</xdr:row>
      <xdr:rowOff>7753</xdr:rowOff>
    </xdr:from>
    <xdr:to>
      <xdr:col>2</xdr:col>
      <xdr:colOff>4656</xdr:colOff>
      <xdr:row>30</xdr:row>
      <xdr:rowOff>124603</xdr:rowOff>
    </xdr:to>
    <xdr:grpSp>
      <xdr:nvGrpSpPr>
        <xdr:cNvPr id="8" name="Gruppieren 7"/>
        <xdr:cNvGrpSpPr/>
      </xdr:nvGrpSpPr>
      <xdr:grpSpPr>
        <a:xfrm>
          <a:off x="558944" y="7799203"/>
          <a:ext cx="722062" cy="936000"/>
          <a:chOff x="558944" y="3208939"/>
          <a:chExt cx="720000" cy="846552"/>
        </a:xfrm>
      </xdr:grpSpPr>
      <xdr:sp macro="" textlink="">
        <xdr:nvSpPr>
          <xdr:cNvPr id="9" name="Rechteck 8"/>
          <xdr:cNvSpPr/>
        </xdr:nvSpPr>
        <xdr:spPr>
          <a:xfrm>
            <a:off x="558944" y="3428750"/>
            <a:ext cx="720000" cy="626741"/>
          </a:xfrm>
          <a:prstGeom prst="rect">
            <a:avLst/>
          </a:prstGeom>
          <a:ln w="9525">
            <a:solidFill>
              <a:srgbClr val="8DB4E2"/>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lang="de-CH" sz="800">
                <a:latin typeface="Arial" panose="020B0604020202020204" pitchFamily="34" charset="0"/>
                <a:cs typeface="Arial" panose="020B0604020202020204" pitchFamily="34" charset="0"/>
              </a:rPr>
              <a:t>TU-Code hier eingeben</a:t>
            </a:r>
          </a:p>
          <a:p>
            <a:pPr algn="l"/>
            <a:endParaRPr lang="de-CH" sz="800" i="1">
              <a:latin typeface="Arial" panose="020B0604020202020204" pitchFamily="34" charset="0"/>
              <a:cs typeface="Arial" panose="020B0604020202020204" pitchFamily="34" charset="0"/>
            </a:endParaRPr>
          </a:p>
          <a:p>
            <a:r>
              <a:rPr lang="de-CH" sz="800" i="1">
                <a:solidFill>
                  <a:schemeClr val="dk1"/>
                </a:solidFill>
                <a:effectLst/>
                <a:latin typeface="Arial" panose="020B0604020202020204" pitchFamily="34" charset="0"/>
                <a:ea typeface="+mn-ea"/>
                <a:cs typeface="Arial" panose="020B0604020202020204" pitchFamily="34" charset="0"/>
              </a:rPr>
              <a:t>dictez</a:t>
            </a:r>
            <a:r>
              <a:rPr lang="de-CH" sz="800" i="1" baseline="0">
                <a:solidFill>
                  <a:schemeClr val="dk1"/>
                </a:solidFill>
                <a:effectLst/>
                <a:latin typeface="Arial" panose="020B0604020202020204" pitchFamily="34" charset="0"/>
                <a:ea typeface="+mn-ea"/>
                <a:cs typeface="Arial" panose="020B0604020202020204" pitchFamily="34" charset="0"/>
              </a:rPr>
              <a:t> le code ET</a:t>
            </a:r>
            <a:endParaRPr lang="de-CH" sz="800">
              <a:effectLst/>
              <a:latin typeface="Arial" panose="020B0604020202020204" pitchFamily="34" charset="0"/>
              <a:cs typeface="Arial" panose="020B0604020202020204" pitchFamily="34" charset="0"/>
            </a:endParaRPr>
          </a:p>
        </xdr:txBody>
      </xdr:sp>
      <xdr:cxnSp macro="">
        <xdr:nvCxnSpPr>
          <xdr:cNvPr id="10" name="Gerade Verbindung mit Pfeil 9"/>
          <xdr:cNvCxnSpPr/>
        </xdr:nvCxnSpPr>
        <xdr:spPr>
          <a:xfrm flipV="1">
            <a:off x="1120811" y="3208939"/>
            <a:ext cx="0" cy="180000"/>
          </a:xfrm>
          <a:prstGeom prst="straightConnector1">
            <a:avLst/>
          </a:prstGeom>
          <a:ln>
            <a:solidFill>
              <a:srgbClr val="8DB4E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558944</xdr:colOff>
      <xdr:row>33</xdr:row>
      <xdr:rowOff>7754</xdr:rowOff>
    </xdr:from>
    <xdr:to>
      <xdr:col>2</xdr:col>
      <xdr:colOff>4656</xdr:colOff>
      <xdr:row>36</xdr:row>
      <xdr:rowOff>124604</xdr:rowOff>
    </xdr:to>
    <xdr:grpSp>
      <xdr:nvGrpSpPr>
        <xdr:cNvPr id="11" name="Gruppieren 10"/>
        <xdr:cNvGrpSpPr/>
      </xdr:nvGrpSpPr>
      <xdr:grpSpPr>
        <a:xfrm>
          <a:off x="558944" y="9542279"/>
          <a:ext cx="722062" cy="936000"/>
          <a:chOff x="558944" y="3208939"/>
          <a:chExt cx="720000" cy="846550"/>
        </a:xfrm>
      </xdr:grpSpPr>
      <xdr:sp macro="" textlink="">
        <xdr:nvSpPr>
          <xdr:cNvPr id="12" name="Rechteck 11"/>
          <xdr:cNvSpPr/>
        </xdr:nvSpPr>
        <xdr:spPr>
          <a:xfrm>
            <a:off x="558944" y="3428748"/>
            <a:ext cx="720000" cy="626741"/>
          </a:xfrm>
          <a:prstGeom prst="rect">
            <a:avLst/>
          </a:prstGeom>
          <a:ln w="9525">
            <a:solidFill>
              <a:srgbClr val="8DB4E2"/>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lang="de-CH" sz="800">
                <a:latin typeface="Arial" panose="020B0604020202020204" pitchFamily="34" charset="0"/>
                <a:cs typeface="Arial" panose="020B0604020202020204" pitchFamily="34" charset="0"/>
              </a:rPr>
              <a:t>TU-Code hier eingeben</a:t>
            </a:r>
          </a:p>
          <a:p>
            <a:pPr algn="l"/>
            <a:endParaRPr lang="de-CH" sz="800" i="1">
              <a:latin typeface="Arial" panose="020B0604020202020204" pitchFamily="34" charset="0"/>
              <a:cs typeface="Arial" panose="020B0604020202020204" pitchFamily="34" charset="0"/>
            </a:endParaRPr>
          </a:p>
          <a:p>
            <a:r>
              <a:rPr lang="de-CH" sz="800" i="1">
                <a:solidFill>
                  <a:schemeClr val="dk1"/>
                </a:solidFill>
                <a:effectLst/>
                <a:latin typeface="Arial" panose="020B0604020202020204" pitchFamily="34" charset="0"/>
                <a:ea typeface="+mn-ea"/>
                <a:cs typeface="Arial" panose="020B0604020202020204" pitchFamily="34" charset="0"/>
              </a:rPr>
              <a:t>dictez</a:t>
            </a:r>
            <a:r>
              <a:rPr lang="de-CH" sz="800" i="1" baseline="0">
                <a:solidFill>
                  <a:schemeClr val="dk1"/>
                </a:solidFill>
                <a:effectLst/>
                <a:latin typeface="Arial" panose="020B0604020202020204" pitchFamily="34" charset="0"/>
                <a:ea typeface="+mn-ea"/>
                <a:cs typeface="Arial" panose="020B0604020202020204" pitchFamily="34" charset="0"/>
              </a:rPr>
              <a:t> le code ET</a:t>
            </a:r>
            <a:endParaRPr lang="de-CH" sz="800">
              <a:effectLst/>
              <a:latin typeface="Arial" panose="020B0604020202020204" pitchFamily="34" charset="0"/>
              <a:cs typeface="Arial" panose="020B0604020202020204" pitchFamily="34" charset="0"/>
            </a:endParaRPr>
          </a:p>
        </xdr:txBody>
      </xdr:sp>
      <xdr:cxnSp macro="">
        <xdr:nvCxnSpPr>
          <xdr:cNvPr id="13" name="Gerade Verbindung mit Pfeil 12"/>
          <xdr:cNvCxnSpPr/>
        </xdr:nvCxnSpPr>
        <xdr:spPr>
          <a:xfrm flipV="1">
            <a:off x="1120811" y="3208939"/>
            <a:ext cx="0" cy="180000"/>
          </a:xfrm>
          <a:prstGeom prst="straightConnector1">
            <a:avLst/>
          </a:prstGeom>
          <a:ln>
            <a:solidFill>
              <a:srgbClr val="8DB4E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558944</xdr:colOff>
      <xdr:row>39</xdr:row>
      <xdr:rowOff>7754</xdr:rowOff>
    </xdr:from>
    <xdr:to>
      <xdr:col>2</xdr:col>
      <xdr:colOff>4656</xdr:colOff>
      <xdr:row>42</xdr:row>
      <xdr:rowOff>124604</xdr:rowOff>
    </xdr:to>
    <xdr:grpSp>
      <xdr:nvGrpSpPr>
        <xdr:cNvPr id="14" name="Gruppieren 13"/>
        <xdr:cNvGrpSpPr/>
      </xdr:nvGrpSpPr>
      <xdr:grpSpPr>
        <a:xfrm>
          <a:off x="558944" y="11285354"/>
          <a:ext cx="722062" cy="936000"/>
          <a:chOff x="558944" y="3208939"/>
          <a:chExt cx="720000" cy="846550"/>
        </a:xfrm>
      </xdr:grpSpPr>
      <xdr:sp macro="" textlink="">
        <xdr:nvSpPr>
          <xdr:cNvPr id="15" name="Rechteck 14"/>
          <xdr:cNvSpPr/>
        </xdr:nvSpPr>
        <xdr:spPr>
          <a:xfrm>
            <a:off x="558944" y="3428748"/>
            <a:ext cx="720000" cy="626741"/>
          </a:xfrm>
          <a:prstGeom prst="rect">
            <a:avLst/>
          </a:prstGeom>
          <a:ln w="9525">
            <a:solidFill>
              <a:srgbClr val="8DB4E2"/>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lang="de-CH" sz="800">
                <a:latin typeface="Arial" panose="020B0604020202020204" pitchFamily="34" charset="0"/>
                <a:cs typeface="Arial" panose="020B0604020202020204" pitchFamily="34" charset="0"/>
              </a:rPr>
              <a:t>TU-Code hier eingeben</a:t>
            </a:r>
          </a:p>
          <a:p>
            <a:pPr algn="l"/>
            <a:endParaRPr lang="de-CH" sz="800" i="1">
              <a:latin typeface="Arial" panose="020B0604020202020204" pitchFamily="34" charset="0"/>
              <a:cs typeface="Arial" panose="020B0604020202020204" pitchFamily="34" charset="0"/>
            </a:endParaRPr>
          </a:p>
          <a:p>
            <a:r>
              <a:rPr lang="de-CH" sz="800" i="1">
                <a:solidFill>
                  <a:schemeClr val="dk1"/>
                </a:solidFill>
                <a:effectLst/>
                <a:latin typeface="Arial" panose="020B0604020202020204" pitchFamily="34" charset="0"/>
                <a:ea typeface="+mn-ea"/>
                <a:cs typeface="Arial" panose="020B0604020202020204" pitchFamily="34" charset="0"/>
              </a:rPr>
              <a:t>dictez</a:t>
            </a:r>
            <a:r>
              <a:rPr lang="de-CH" sz="800" i="1" baseline="0">
                <a:solidFill>
                  <a:schemeClr val="dk1"/>
                </a:solidFill>
                <a:effectLst/>
                <a:latin typeface="Arial" panose="020B0604020202020204" pitchFamily="34" charset="0"/>
                <a:ea typeface="+mn-ea"/>
                <a:cs typeface="Arial" panose="020B0604020202020204" pitchFamily="34" charset="0"/>
              </a:rPr>
              <a:t> le code ET</a:t>
            </a:r>
            <a:endParaRPr lang="de-CH" sz="800">
              <a:effectLst/>
              <a:latin typeface="Arial" panose="020B0604020202020204" pitchFamily="34" charset="0"/>
              <a:cs typeface="Arial" panose="020B0604020202020204" pitchFamily="34" charset="0"/>
            </a:endParaRPr>
          </a:p>
        </xdr:txBody>
      </xdr:sp>
      <xdr:cxnSp macro="">
        <xdr:nvCxnSpPr>
          <xdr:cNvPr id="16" name="Gerade Verbindung mit Pfeil 15"/>
          <xdr:cNvCxnSpPr/>
        </xdr:nvCxnSpPr>
        <xdr:spPr>
          <a:xfrm flipV="1">
            <a:off x="1120811" y="3208939"/>
            <a:ext cx="0" cy="180000"/>
          </a:xfrm>
          <a:prstGeom prst="straightConnector1">
            <a:avLst/>
          </a:prstGeom>
          <a:ln>
            <a:solidFill>
              <a:srgbClr val="8DB4E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558944</xdr:colOff>
      <xdr:row>45</xdr:row>
      <xdr:rowOff>7754</xdr:rowOff>
    </xdr:from>
    <xdr:to>
      <xdr:col>2</xdr:col>
      <xdr:colOff>4656</xdr:colOff>
      <xdr:row>48</xdr:row>
      <xdr:rowOff>124604</xdr:rowOff>
    </xdr:to>
    <xdr:grpSp>
      <xdr:nvGrpSpPr>
        <xdr:cNvPr id="17" name="Gruppieren 16"/>
        <xdr:cNvGrpSpPr/>
      </xdr:nvGrpSpPr>
      <xdr:grpSpPr>
        <a:xfrm>
          <a:off x="558944" y="13028429"/>
          <a:ext cx="722062" cy="936000"/>
          <a:chOff x="558944" y="3208939"/>
          <a:chExt cx="720000" cy="846550"/>
        </a:xfrm>
      </xdr:grpSpPr>
      <xdr:sp macro="" textlink="">
        <xdr:nvSpPr>
          <xdr:cNvPr id="18" name="Rechteck 17"/>
          <xdr:cNvSpPr/>
        </xdr:nvSpPr>
        <xdr:spPr>
          <a:xfrm>
            <a:off x="558944" y="3428748"/>
            <a:ext cx="720000" cy="626741"/>
          </a:xfrm>
          <a:prstGeom prst="rect">
            <a:avLst/>
          </a:prstGeom>
          <a:ln w="9525">
            <a:solidFill>
              <a:srgbClr val="8DB4E2"/>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lang="de-CH" sz="800">
                <a:latin typeface="Arial" panose="020B0604020202020204" pitchFamily="34" charset="0"/>
                <a:cs typeface="Arial" panose="020B0604020202020204" pitchFamily="34" charset="0"/>
              </a:rPr>
              <a:t>TU-Code hier eingeben</a:t>
            </a:r>
          </a:p>
          <a:p>
            <a:pPr algn="l"/>
            <a:endParaRPr lang="de-CH" sz="800" i="1">
              <a:latin typeface="Arial" panose="020B0604020202020204" pitchFamily="34" charset="0"/>
              <a:cs typeface="Arial" panose="020B0604020202020204" pitchFamily="34" charset="0"/>
            </a:endParaRPr>
          </a:p>
          <a:p>
            <a:r>
              <a:rPr lang="de-CH" sz="800" i="1">
                <a:solidFill>
                  <a:schemeClr val="dk1"/>
                </a:solidFill>
                <a:effectLst/>
                <a:latin typeface="Arial" panose="020B0604020202020204" pitchFamily="34" charset="0"/>
                <a:ea typeface="+mn-ea"/>
                <a:cs typeface="Arial" panose="020B0604020202020204" pitchFamily="34" charset="0"/>
              </a:rPr>
              <a:t>dictez</a:t>
            </a:r>
            <a:r>
              <a:rPr lang="de-CH" sz="800" i="1" baseline="0">
                <a:solidFill>
                  <a:schemeClr val="dk1"/>
                </a:solidFill>
                <a:effectLst/>
                <a:latin typeface="Arial" panose="020B0604020202020204" pitchFamily="34" charset="0"/>
                <a:ea typeface="+mn-ea"/>
                <a:cs typeface="Arial" panose="020B0604020202020204" pitchFamily="34" charset="0"/>
              </a:rPr>
              <a:t> le code ET</a:t>
            </a:r>
            <a:endParaRPr lang="de-CH" sz="800">
              <a:effectLst/>
              <a:latin typeface="Arial" panose="020B0604020202020204" pitchFamily="34" charset="0"/>
              <a:cs typeface="Arial" panose="020B0604020202020204" pitchFamily="34" charset="0"/>
            </a:endParaRPr>
          </a:p>
        </xdr:txBody>
      </xdr:sp>
      <xdr:cxnSp macro="">
        <xdr:nvCxnSpPr>
          <xdr:cNvPr id="19" name="Gerade Verbindung mit Pfeil 18"/>
          <xdr:cNvCxnSpPr/>
        </xdr:nvCxnSpPr>
        <xdr:spPr>
          <a:xfrm flipV="1">
            <a:off x="1120811" y="3208939"/>
            <a:ext cx="0" cy="180000"/>
          </a:xfrm>
          <a:prstGeom prst="straightConnector1">
            <a:avLst/>
          </a:prstGeom>
          <a:ln>
            <a:solidFill>
              <a:srgbClr val="8DB4E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558944</xdr:colOff>
      <xdr:row>51</xdr:row>
      <xdr:rowOff>7754</xdr:rowOff>
    </xdr:from>
    <xdr:to>
      <xdr:col>2</xdr:col>
      <xdr:colOff>4656</xdr:colOff>
      <xdr:row>54</xdr:row>
      <xdr:rowOff>124604</xdr:rowOff>
    </xdr:to>
    <xdr:grpSp>
      <xdr:nvGrpSpPr>
        <xdr:cNvPr id="20" name="Gruppieren 19"/>
        <xdr:cNvGrpSpPr/>
      </xdr:nvGrpSpPr>
      <xdr:grpSpPr>
        <a:xfrm>
          <a:off x="558944" y="14771504"/>
          <a:ext cx="722062" cy="936000"/>
          <a:chOff x="558944" y="3208939"/>
          <a:chExt cx="720000" cy="846550"/>
        </a:xfrm>
      </xdr:grpSpPr>
      <xdr:sp macro="" textlink="">
        <xdr:nvSpPr>
          <xdr:cNvPr id="21" name="Rechteck 20"/>
          <xdr:cNvSpPr/>
        </xdr:nvSpPr>
        <xdr:spPr>
          <a:xfrm>
            <a:off x="558944" y="3428748"/>
            <a:ext cx="720000" cy="626741"/>
          </a:xfrm>
          <a:prstGeom prst="rect">
            <a:avLst/>
          </a:prstGeom>
          <a:ln w="9525">
            <a:solidFill>
              <a:srgbClr val="8DB4E2"/>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lang="de-CH" sz="800">
                <a:latin typeface="Arial" panose="020B0604020202020204" pitchFamily="34" charset="0"/>
                <a:cs typeface="Arial" panose="020B0604020202020204" pitchFamily="34" charset="0"/>
              </a:rPr>
              <a:t>TU-Code hier eingeben</a:t>
            </a:r>
          </a:p>
          <a:p>
            <a:pPr algn="l"/>
            <a:endParaRPr lang="de-CH" sz="800" i="1">
              <a:latin typeface="Arial" panose="020B0604020202020204" pitchFamily="34" charset="0"/>
              <a:cs typeface="Arial" panose="020B0604020202020204" pitchFamily="34" charset="0"/>
            </a:endParaRPr>
          </a:p>
          <a:p>
            <a:r>
              <a:rPr lang="de-CH" sz="800" i="1">
                <a:solidFill>
                  <a:schemeClr val="dk1"/>
                </a:solidFill>
                <a:effectLst/>
                <a:latin typeface="Arial" panose="020B0604020202020204" pitchFamily="34" charset="0"/>
                <a:ea typeface="+mn-ea"/>
                <a:cs typeface="Arial" panose="020B0604020202020204" pitchFamily="34" charset="0"/>
              </a:rPr>
              <a:t>dictez</a:t>
            </a:r>
            <a:r>
              <a:rPr lang="de-CH" sz="800" i="1" baseline="0">
                <a:solidFill>
                  <a:schemeClr val="dk1"/>
                </a:solidFill>
                <a:effectLst/>
                <a:latin typeface="Arial" panose="020B0604020202020204" pitchFamily="34" charset="0"/>
                <a:ea typeface="+mn-ea"/>
                <a:cs typeface="Arial" panose="020B0604020202020204" pitchFamily="34" charset="0"/>
              </a:rPr>
              <a:t> le code ET</a:t>
            </a:r>
            <a:endParaRPr lang="de-CH" sz="800">
              <a:effectLst/>
              <a:latin typeface="Arial" panose="020B0604020202020204" pitchFamily="34" charset="0"/>
              <a:cs typeface="Arial" panose="020B0604020202020204" pitchFamily="34" charset="0"/>
            </a:endParaRPr>
          </a:p>
        </xdr:txBody>
      </xdr:sp>
      <xdr:cxnSp macro="">
        <xdr:nvCxnSpPr>
          <xdr:cNvPr id="22" name="Gerade Verbindung mit Pfeil 21"/>
          <xdr:cNvCxnSpPr/>
        </xdr:nvCxnSpPr>
        <xdr:spPr>
          <a:xfrm flipV="1">
            <a:off x="1120811" y="3208939"/>
            <a:ext cx="0" cy="180000"/>
          </a:xfrm>
          <a:prstGeom prst="straightConnector1">
            <a:avLst/>
          </a:prstGeom>
          <a:ln>
            <a:solidFill>
              <a:srgbClr val="8DB4E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558944</xdr:colOff>
      <xdr:row>57</xdr:row>
      <xdr:rowOff>7754</xdr:rowOff>
    </xdr:from>
    <xdr:to>
      <xdr:col>2</xdr:col>
      <xdr:colOff>4656</xdr:colOff>
      <xdr:row>60</xdr:row>
      <xdr:rowOff>124604</xdr:rowOff>
    </xdr:to>
    <xdr:grpSp>
      <xdr:nvGrpSpPr>
        <xdr:cNvPr id="23" name="Gruppieren 22"/>
        <xdr:cNvGrpSpPr/>
      </xdr:nvGrpSpPr>
      <xdr:grpSpPr>
        <a:xfrm>
          <a:off x="558944" y="16514579"/>
          <a:ext cx="722062" cy="936000"/>
          <a:chOff x="558944" y="3208939"/>
          <a:chExt cx="720000" cy="846550"/>
        </a:xfrm>
      </xdr:grpSpPr>
      <xdr:sp macro="" textlink="">
        <xdr:nvSpPr>
          <xdr:cNvPr id="24" name="Rechteck 23"/>
          <xdr:cNvSpPr/>
        </xdr:nvSpPr>
        <xdr:spPr>
          <a:xfrm>
            <a:off x="558944" y="3428748"/>
            <a:ext cx="720000" cy="626741"/>
          </a:xfrm>
          <a:prstGeom prst="rect">
            <a:avLst/>
          </a:prstGeom>
          <a:ln w="9525">
            <a:solidFill>
              <a:srgbClr val="8DB4E2"/>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lang="de-CH" sz="800">
                <a:latin typeface="Arial" panose="020B0604020202020204" pitchFamily="34" charset="0"/>
                <a:cs typeface="Arial" panose="020B0604020202020204" pitchFamily="34" charset="0"/>
              </a:rPr>
              <a:t>TU-Code hier eingeben</a:t>
            </a:r>
          </a:p>
          <a:p>
            <a:pPr algn="l"/>
            <a:endParaRPr lang="de-CH" sz="800" i="1">
              <a:latin typeface="Arial" panose="020B0604020202020204" pitchFamily="34" charset="0"/>
              <a:cs typeface="Arial" panose="020B0604020202020204" pitchFamily="34" charset="0"/>
            </a:endParaRPr>
          </a:p>
          <a:p>
            <a:r>
              <a:rPr lang="de-CH" sz="800" i="1">
                <a:solidFill>
                  <a:schemeClr val="dk1"/>
                </a:solidFill>
                <a:effectLst/>
                <a:latin typeface="Arial" panose="020B0604020202020204" pitchFamily="34" charset="0"/>
                <a:ea typeface="+mn-ea"/>
                <a:cs typeface="Arial" panose="020B0604020202020204" pitchFamily="34" charset="0"/>
              </a:rPr>
              <a:t>dictez</a:t>
            </a:r>
            <a:r>
              <a:rPr lang="de-CH" sz="800" i="1" baseline="0">
                <a:solidFill>
                  <a:schemeClr val="dk1"/>
                </a:solidFill>
                <a:effectLst/>
                <a:latin typeface="Arial" panose="020B0604020202020204" pitchFamily="34" charset="0"/>
                <a:ea typeface="+mn-ea"/>
                <a:cs typeface="Arial" panose="020B0604020202020204" pitchFamily="34" charset="0"/>
              </a:rPr>
              <a:t> le code ET</a:t>
            </a:r>
            <a:endParaRPr lang="de-CH" sz="800">
              <a:effectLst/>
              <a:latin typeface="Arial" panose="020B0604020202020204" pitchFamily="34" charset="0"/>
              <a:cs typeface="Arial" panose="020B0604020202020204" pitchFamily="34" charset="0"/>
            </a:endParaRPr>
          </a:p>
        </xdr:txBody>
      </xdr:sp>
      <xdr:cxnSp macro="">
        <xdr:nvCxnSpPr>
          <xdr:cNvPr id="25" name="Gerade Verbindung mit Pfeil 24"/>
          <xdr:cNvCxnSpPr/>
        </xdr:nvCxnSpPr>
        <xdr:spPr>
          <a:xfrm flipV="1">
            <a:off x="1120811" y="3208939"/>
            <a:ext cx="0" cy="180000"/>
          </a:xfrm>
          <a:prstGeom prst="straightConnector1">
            <a:avLst/>
          </a:prstGeom>
          <a:ln>
            <a:solidFill>
              <a:srgbClr val="8DB4E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16</xdr:col>
      <xdr:colOff>9525</xdr:colOff>
      <xdr:row>0</xdr:row>
      <xdr:rowOff>171450</xdr:rowOff>
    </xdr:from>
    <xdr:to>
      <xdr:col>20</xdr:col>
      <xdr:colOff>402291</xdr:colOff>
      <xdr:row>2</xdr:row>
      <xdr:rowOff>238215</xdr:rowOff>
    </xdr:to>
    <xdr:pic>
      <xdr:nvPicPr>
        <xdr:cNvPr id="26" name="Grafik 2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9850" y="171450"/>
          <a:ext cx="2488266" cy="495390"/>
        </a:xfrm>
        <a:prstGeom prst="rect">
          <a:avLst/>
        </a:prstGeom>
      </xdr:spPr>
    </xdr:pic>
    <xdr:clientData/>
  </xdr:twoCellAnchor>
  <xdr:twoCellAnchor>
    <xdr:from>
      <xdr:col>7</xdr:col>
      <xdr:colOff>542926</xdr:colOff>
      <xdr:row>0</xdr:row>
      <xdr:rowOff>152400</xdr:rowOff>
    </xdr:from>
    <xdr:to>
      <xdr:col>12</xdr:col>
      <xdr:colOff>47626</xdr:colOff>
      <xdr:row>7</xdr:row>
      <xdr:rowOff>16717</xdr:rowOff>
    </xdr:to>
    <xdr:sp macro="" textlink="">
      <xdr:nvSpPr>
        <xdr:cNvPr id="27" name="Abgerundetes Rechteck 26"/>
        <xdr:cNvSpPr/>
      </xdr:nvSpPr>
      <xdr:spPr>
        <a:xfrm>
          <a:off x="6153151" y="152400"/>
          <a:ext cx="3790950" cy="1693117"/>
        </a:xfrm>
        <a:prstGeom prst="roundRect">
          <a:avLst>
            <a:gd name="adj" fmla="val 9540"/>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ctr"/>
          <a:r>
            <a:rPr lang="de-CH" sz="1000">
              <a:latin typeface="Arial" panose="020B0604020202020204" pitchFamily="34" charset="0"/>
              <a:cs typeface="Arial" panose="020B0604020202020204" pitchFamily="34" charset="0"/>
            </a:rPr>
            <a:t>Dies</a:t>
          </a:r>
          <a:r>
            <a:rPr lang="de-CH" sz="1000" baseline="0">
              <a:latin typeface="Arial" panose="020B0604020202020204" pitchFamily="34" charset="0"/>
              <a:cs typeface="Arial" panose="020B0604020202020204" pitchFamily="34" charset="0"/>
            </a:rPr>
            <a:t> ist eine </a:t>
          </a:r>
          <a:r>
            <a:rPr lang="de-CH" sz="1000" b="1" baseline="0">
              <a:latin typeface="Arial" panose="020B0604020202020204" pitchFamily="34" charset="0"/>
              <a:cs typeface="Arial" panose="020B0604020202020204" pitchFamily="34" charset="0"/>
            </a:rPr>
            <a:t>KOPIE</a:t>
          </a:r>
          <a:r>
            <a:rPr lang="de-CH" sz="1000" baseline="0">
              <a:latin typeface="Arial" panose="020B0604020202020204" pitchFamily="34" charset="0"/>
              <a:cs typeface="Arial" panose="020B0604020202020204" pitchFamily="34" charset="0"/>
            </a:rPr>
            <a:t> der 'ABFRAGE'-Tabelle zur Veranschaulichung der Berechnung mit eingeblendeten Spalten und ohne Blattschutz. </a:t>
          </a:r>
          <a:r>
            <a:rPr lang="de-CH" sz="1000" b="1" u="sng" baseline="0">
              <a:latin typeface="Arial" panose="020B0604020202020204" pitchFamily="34" charset="0"/>
              <a:cs typeface="Arial" panose="020B0604020202020204" pitchFamily="34" charset="0"/>
            </a:rPr>
            <a:t>Zur Berechnung ist die Tabelle 'ABFRAGE' zu verwenden.</a:t>
          </a:r>
        </a:p>
        <a:p>
          <a:pPr algn="ctr"/>
          <a:r>
            <a:rPr lang="de-CH" sz="1000">
              <a:latin typeface="Arial" panose="020B0604020202020204" pitchFamily="34" charset="0"/>
              <a:cs typeface="Arial" panose="020B0604020202020204" pitchFamily="34" charset="0"/>
            </a:rPr>
            <a:t> </a:t>
          </a:r>
        </a:p>
        <a:p>
          <a:pPr algn="ctr"/>
          <a:r>
            <a:rPr lang="de-CH" sz="1000" i="1">
              <a:latin typeface="Arial" panose="020B0604020202020204" pitchFamily="34" charset="0"/>
              <a:cs typeface="Arial" panose="020B0604020202020204" pitchFamily="34" charset="0"/>
            </a:rPr>
            <a:t>Il s'agit d'une copie du tableau </a:t>
          </a:r>
          <a:r>
            <a:rPr lang="fr-CH" sz="1000" i="1">
              <a:solidFill>
                <a:schemeClr val="lt1"/>
              </a:solidFill>
              <a:latin typeface="Arial" panose="020B0604020202020204" pitchFamily="34" charset="0"/>
              <a:ea typeface="+mn-ea"/>
              <a:cs typeface="Arial" panose="020B0604020202020204" pitchFamily="34" charset="0"/>
            </a:rPr>
            <a:t>'ABFRAGE' (interrogation) avec des colonnes supplémentaires affichées</a:t>
          </a:r>
          <a:r>
            <a:rPr lang="fr-CH" sz="1000" i="1" baseline="0">
              <a:solidFill>
                <a:schemeClr val="lt1"/>
              </a:solidFill>
              <a:latin typeface="Arial" panose="020B0604020202020204" pitchFamily="34" charset="0"/>
              <a:ea typeface="+mn-ea"/>
              <a:cs typeface="Arial" panose="020B0604020202020204" pitchFamily="34" charset="0"/>
            </a:rPr>
            <a:t>. Veuillez noter que cette feuille n'est PAS protégée et que </a:t>
          </a:r>
          <a:r>
            <a:rPr lang="fr-CH" sz="1000" b="1" i="1" u="sng" baseline="0">
              <a:solidFill>
                <a:schemeClr val="lt1"/>
              </a:solidFill>
              <a:latin typeface="Arial" panose="020B0604020202020204" pitchFamily="34" charset="0"/>
              <a:ea typeface="+mn-ea"/>
              <a:cs typeface="Arial" panose="020B0604020202020204" pitchFamily="34" charset="0"/>
            </a:rPr>
            <a:t>le tableau d'interrogation doit être utilisé pour le calcul proprement dit.</a:t>
          </a:r>
          <a:endParaRPr lang="de-CH" sz="1000" i="1" u="sng" baseline="0">
            <a:solidFill>
              <a:schemeClr val="lt1"/>
            </a:solidFill>
            <a:latin typeface="Arial" panose="020B0604020202020204" pitchFamily="34" charset="0"/>
            <a:ea typeface="+mn-ea"/>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200025</xdr:colOff>
      <xdr:row>0</xdr:row>
      <xdr:rowOff>28575</xdr:rowOff>
    </xdr:from>
    <xdr:to>
      <xdr:col>19</xdr:col>
      <xdr:colOff>13865</xdr:colOff>
      <xdr:row>2</xdr:row>
      <xdr:rowOff>180975</xdr:rowOff>
    </xdr:to>
    <xdr:pic>
      <xdr:nvPicPr>
        <xdr:cNvPr id="7" name="Bild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268075" y="28575"/>
          <a:ext cx="28618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3%20Direkter%20Verkehr\3.6%20Verteilschl&#252;ssel\3.6.1%20Projekte\10_VS\50_Prognose\30_Detailkonzept_\Master_2016_06_08\Prognose-Tool\Version%202017\Prognose-Tool%20Ertraege%20Pauschalfahrausweise%20DV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3%20Direkter%20Verkehr\3.6%20Verteilschl&#252;ssel\3.6.1%20Projekte\10_VS\50_Prognose\30_Detailkonzept_\Master_2016_06_08\Prognose-Tool\Version%202018\Inputdaten\Verteilschl&#252;ssel_DV_17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3%20Direkter%20Verkehr\3.6%20Verteilschl&#252;ssel\3.6.1%20Projekte\10_VS\50_Prognose\30_Detailkonzept_\Master_2016_06_08\Prognose-Tool\Version%202018\Inputdaten\GA16_ProvisorischerVerteilschl&#252;ss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3%20Direkter%20Verkehr\3.5%20Tarife%20und%20Vorschriften\3.5.3%20Vorschriften\V511\V-16-12\Verteilschl&#252;ssel%20DV%2016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PLANUNGSANNAHMEN"/>
      <sheetName val="ABFRAGE"/>
      <sheetName val="Liste TU (POR)"/>
      <sheetName val="Liste Abrechungsstelle"/>
      <sheetName val="Details Berechnung"/>
      <sheetName val="VS GA13 def."/>
      <sheetName val="VS GA14 def."/>
      <sheetName val="VS GA15 prov."/>
      <sheetName val="VS HTA 1612"/>
      <sheetName val="VS TKN 16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en"/>
      <sheetName val="Schlüssel"/>
      <sheetName val="HTA-11-22-77-81"/>
      <sheetName val="GAN-8-67-69"/>
      <sheetName val="TKN-9-68-70"/>
      <sheetName val="Gl7-31"/>
      <sheetName val="TO-25"/>
      <sheetName val="RP-54"/>
      <sheetName val="STS-29-75-27-76"/>
      <sheetName val="ERIR-24"/>
      <sheetName val="MB-106-107"/>
      <sheetName val="ZD-34"/>
      <sheetName val="GAP-93-92-94-96-95-97"/>
      <sheetName val="TKP-98-99-100"/>
      <sheetName val="Gep-108"/>
      <sheetName val="Velo-15"/>
      <sheetName val="TUO-60-71"/>
      <sheetName val="POR-Auswertung"/>
    </sheetNames>
    <sheetDataSet>
      <sheetData sheetId="0">
        <row r="2">
          <cell r="F2" t="str">
            <v>gültig ab/ valable dés le 01.12.2017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VS"/>
      <sheetName val="GAN15"/>
      <sheetName val="GAN16"/>
    </sheetNames>
    <sheetDataSet>
      <sheetData sheetId="0" refreshError="1"/>
      <sheetData sheetId="1">
        <row r="1">
          <cell r="B1" t="str">
            <v>Kreuztabelle</v>
          </cell>
        </row>
        <row r="2">
          <cell r="B2" t="str">
            <v>tu</v>
          </cell>
          <cell r="C2" t="str">
            <v>bg</v>
          </cell>
          <cell r="D2" t="str">
            <v>8</v>
          </cell>
          <cell r="E2" t="str">
            <v>67</v>
          </cell>
          <cell r="F2" t="str">
            <v>69</v>
          </cell>
          <cell r="G2" t="str">
            <v>VS8</v>
          </cell>
          <cell r="H2" t="str">
            <v>VS67</v>
          </cell>
          <cell r="I2" t="str">
            <v>VS69</v>
          </cell>
        </row>
        <row r="3">
          <cell r="B3">
            <v>11</v>
          </cell>
          <cell r="C3">
            <v>11</v>
          </cell>
          <cell r="D3">
            <v>69052085</v>
          </cell>
          <cell r="E3">
            <v>79513999</v>
          </cell>
          <cell r="F3">
            <v>86869234</v>
          </cell>
          <cell r="G3">
            <v>69.052085000000005</v>
          </cell>
          <cell r="H3">
            <v>79.513998999999998</v>
          </cell>
          <cell r="I3">
            <v>86.869234000000006</v>
          </cell>
        </row>
        <row r="4">
          <cell r="B4">
            <v>744</v>
          </cell>
          <cell r="C4">
            <v>22</v>
          </cell>
          <cell r="D4">
            <v>775</v>
          </cell>
          <cell r="E4">
            <v>450</v>
          </cell>
          <cell r="G4">
            <v>7.7499999999999997E-4</v>
          </cell>
          <cell r="H4">
            <v>4.4999999999999999E-4</v>
          </cell>
          <cell r="I4" t="str">
            <v/>
          </cell>
        </row>
        <row r="5">
          <cell r="B5">
            <v>22</v>
          </cell>
          <cell r="C5">
            <v>22</v>
          </cell>
          <cell r="D5">
            <v>138335</v>
          </cell>
          <cell r="E5">
            <v>158627</v>
          </cell>
          <cell r="F5">
            <v>172686</v>
          </cell>
          <cell r="G5">
            <v>0.13833500000000001</v>
          </cell>
          <cell r="H5">
            <v>0.15862699999999999</v>
          </cell>
          <cell r="I5">
            <v>0.17268600000000001</v>
          </cell>
        </row>
        <row r="6">
          <cell r="B6">
            <v>71</v>
          </cell>
          <cell r="C6">
            <v>22</v>
          </cell>
          <cell r="D6">
            <v>5964</v>
          </cell>
          <cell r="E6">
            <v>7562</v>
          </cell>
          <cell r="G6">
            <v>5.9639999999999997E-3</v>
          </cell>
          <cell r="H6">
            <v>7.5620000000000001E-3</v>
          </cell>
          <cell r="I6" t="str">
            <v/>
          </cell>
        </row>
        <row r="7">
          <cell r="B7">
            <v>139</v>
          </cell>
          <cell r="C7">
            <v>22</v>
          </cell>
          <cell r="D7">
            <v>2605</v>
          </cell>
          <cell r="E7">
            <v>1540</v>
          </cell>
          <cell r="G7">
            <v>2.6050000000000001E-3</v>
          </cell>
          <cell r="H7">
            <v>1.5399999999999999E-3</v>
          </cell>
          <cell r="I7" t="str">
            <v/>
          </cell>
        </row>
        <row r="8">
          <cell r="B8">
            <v>89</v>
          </cell>
          <cell r="C8">
            <v>22</v>
          </cell>
          <cell r="D8">
            <v>32000</v>
          </cell>
          <cell r="E8">
            <v>16926</v>
          </cell>
          <cell r="G8">
            <v>3.2000000000000001E-2</v>
          </cell>
          <cell r="H8">
            <v>1.6926E-2</v>
          </cell>
          <cell r="I8" t="str">
            <v/>
          </cell>
        </row>
        <row r="9">
          <cell r="B9">
            <v>818</v>
          </cell>
          <cell r="C9">
            <v>23</v>
          </cell>
          <cell r="D9">
            <v>2681</v>
          </cell>
          <cell r="E9">
            <v>400</v>
          </cell>
          <cell r="G9">
            <v>2.6809999999999998E-3</v>
          </cell>
          <cell r="H9">
            <v>4.0000000000000002E-4</v>
          </cell>
          <cell r="I9" t="str">
            <v/>
          </cell>
        </row>
        <row r="10">
          <cell r="B10">
            <v>852</v>
          </cell>
          <cell r="C10">
            <v>23</v>
          </cell>
          <cell r="D10">
            <v>13197</v>
          </cell>
          <cell r="E10">
            <v>2868</v>
          </cell>
          <cell r="G10">
            <v>1.3197E-2</v>
          </cell>
          <cell r="H10">
            <v>2.8679999999999999E-3</v>
          </cell>
          <cell r="I10" t="str">
            <v/>
          </cell>
        </row>
        <row r="11">
          <cell r="B11">
            <v>722</v>
          </cell>
          <cell r="C11">
            <v>23</v>
          </cell>
          <cell r="D11">
            <v>1882</v>
          </cell>
          <cell r="E11">
            <v>1453</v>
          </cell>
          <cell r="G11">
            <v>1.882E-3</v>
          </cell>
          <cell r="H11">
            <v>1.4530000000000001E-3</v>
          </cell>
          <cell r="I11" t="str">
            <v/>
          </cell>
        </row>
        <row r="12">
          <cell r="B12">
            <v>23</v>
          </cell>
          <cell r="C12">
            <v>23</v>
          </cell>
          <cell r="D12">
            <v>15710</v>
          </cell>
          <cell r="E12">
            <v>5717</v>
          </cell>
          <cell r="G12">
            <v>1.5709999999999998E-2</v>
          </cell>
          <cell r="H12">
            <v>5.7169999999999999E-3</v>
          </cell>
          <cell r="I12" t="str">
            <v/>
          </cell>
        </row>
        <row r="13">
          <cell r="B13">
            <v>24</v>
          </cell>
          <cell r="C13">
            <v>23</v>
          </cell>
          <cell r="D13">
            <v>30533</v>
          </cell>
          <cell r="E13">
            <v>16402</v>
          </cell>
          <cell r="G13">
            <v>3.0533000000000001E-2</v>
          </cell>
          <cell r="H13">
            <v>1.6402E-2</v>
          </cell>
          <cell r="I13" t="str">
            <v/>
          </cell>
        </row>
        <row r="14">
          <cell r="B14">
            <v>27</v>
          </cell>
          <cell r="C14">
            <v>23</v>
          </cell>
          <cell r="D14">
            <v>15083</v>
          </cell>
          <cell r="E14">
            <v>9245</v>
          </cell>
          <cell r="G14">
            <v>1.5082999999999999E-2</v>
          </cell>
          <cell r="H14">
            <v>9.2449999999999997E-3</v>
          </cell>
          <cell r="I14" t="str">
            <v/>
          </cell>
        </row>
        <row r="15">
          <cell r="B15">
            <v>39</v>
          </cell>
          <cell r="C15">
            <v>23</v>
          </cell>
          <cell r="D15">
            <v>10352</v>
          </cell>
          <cell r="E15">
            <v>6567</v>
          </cell>
          <cell r="G15">
            <v>1.0352E-2</v>
          </cell>
          <cell r="H15">
            <v>6.5669999999999999E-3</v>
          </cell>
          <cell r="I15" t="str">
            <v/>
          </cell>
        </row>
        <row r="16">
          <cell r="B16">
            <v>29</v>
          </cell>
          <cell r="C16">
            <v>29</v>
          </cell>
          <cell r="D16">
            <v>23053</v>
          </cell>
          <cell r="E16">
            <v>5225</v>
          </cell>
          <cell r="G16">
            <v>2.3053000000000001E-2</v>
          </cell>
          <cell r="H16">
            <v>5.2249999999999996E-3</v>
          </cell>
          <cell r="I16" t="str">
            <v/>
          </cell>
        </row>
        <row r="17">
          <cell r="B17">
            <v>764</v>
          </cell>
          <cell r="C17">
            <v>29</v>
          </cell>
          <cell r="D17">
            <v>58466</v>
          </cell>
          <cell r="E17">
            <v>18224</v>
          </cell>
          <cell r="G17">
            <v>5.8465999999999997E-2</v>
          </cell>
          <cell r="H17">
            <v>1.8224000000000001E-2</v>
          </cell>
          <cell r="I17" t="str">
            <v/>
          </cell>
        </row>
        <row r="18">
          <cell r="B18">
            <v>344</v>
          </cell>
          <cell r="C18">
            <v>29</v>
          </cell>
          <cell r="D18">
            <v>1229</v>
          </cell>
          <cell r="E18">
            <v>1706</v>
          </cell>
          <cell r="G18">
            <v>1.2290000000000001E-3</v>
          </cell>
          <cell r="H18">
            <v>1.7060000000000001E-3</v>
          </cell>
          <cell r="I18" t="str">
            <v/>
          </cell>
        </row>
        <row r="19">
          <cell r="B19">
            <v>899</v>
          </cell>
          <cell r="C19">
            <v>31</v>
          </cell>
          <cell r="D19">
            <v>13884</v>
          </cell>
          <cell r="E19">
            <v>6147</v>
          </cell>
          <cell r="G19">
            <v>1.3884000000000001E-2</v>
          </cell>
          <cell r="H19">
            <v>6.1469999999999997E-3</v>
          </cell>
          <cell r="I19" t="str">
            <v/>
          </cell>
        </row>
        <row r="20">
          <cell r="B20">
            <v>723</v>
          </cell>
          <cell r="C20">
            <v>31</v>
          </cell>
          <cell r="D20">
            <v>48857</v>
          </cell>
          <cell r="E20">
            <v>17042</v>
          </cell>
          <cell r="G20">
            <v>4.8856999999999998E-2</v>
          </cell>
          <cell r="H20">
            <v>1.7042000000000002E-2</v>
          </cell>
          <cell r="I20" t="str">
            <v/>
          </cell>
        </row>
        <row r="21">
          <cell r="B21">
            <v>31</v>
          </cell>
          <cell r="C21">
            <v>31</v>
          </cell>
          <cell r="D21">
            <v>94583</v>
          </cell>
          <cell r="E21">
            <v>69724</v>
          </cell>
          <cell r="F21">
            <v>75363</v>
          </cell>
          <cell r="G21">
            <v>9.4583E-2</v>
          </cell>
          <cell r="H21">
            <v>6.9723999999999994E-2</v>
          </cell>
          <cell r="I21">
            <v>7.5362999999999999E-2</v>
          </cell>
        </row>
        <row r="22">
          <cell r="B22">
            <v>32</v>
          </cell>
          <cell r="C22">
            <v>32</v>
          </cell>
          <cell r="D22">
            <v>20074</v>
          </cell>
          <cell r="E22">
            <v>10781</v>
          </cell>
          <cell r="G22">
            <v>2.0074000000000002E-2</v>
          </cell>
          <cell r="H22">
            <v>1.0781000000000001E-2</v>
          </cell>
          <cell r="I22" t="str">
            <v/>
          </cell>
        </row>
        <row r="23">
          <cell r="B23">
            <v>871</v>
          </cell>
          <cell r="C23">
            <v>34</v>
          </cell>
          <cell r="D23">
            <v>107649</v>
          </cell>
          <cell r="E23">
            <v>28021</v>
          </cell>
          <cell r="G23">
            <v>0.10764899999999999</v>
          </cell>
          <cell r="H23">
            <v>2.8021000000000001E-2</v>
          </cell>
          <cell r="I23" t="str">
            <v/>
          </cell>
        </row>
        <row r="24">
          <cell r="B24">
            <v>872</v>
          </cell>
          <cell r="C24">
            <v>34</v>
          </cell>
          <cell r="D24">
            <v>2143</v>
          </cell>
          <cell r="E24">
            <v>400</v>
          </cell>
          <cell r="G24">
            <v>2.1429999999999999E-3</v>
          </cell>
          <cell r="H24">
            <v>4.0000000000000002E-4</v>
          </cell>
          <cell r="I24" t="str">
            <v/>
          </cell>
        </row>
        <row r="25">
          <cell r="B25">
            <v>34</v>
          </cell>
          <cell r="C25">
            <v>34</v>
          </cell>
          <cell r="D25">
            <v>829923</v>
          </cell>
          <cell r="E25">
            <v>544303</v>
          </cell>
          <cell r="F25">
            <v>596296</v>
          </cell>
          <cell r="G25">
            <v>0.82992299999999997</v>
          </cell>
          <cell r="H25">
            <v>0.54430299999999998</v>
          </cell>
          <cell r="I25">
            <v>0.59629600000000005</v>
          </cell>
        </row>
        <row r="26">
          <cell r="B26">
            <v>183</v>
          </cell>
          <cell r="C26">
            <v>34</v>
          </cell>
          <cell r="D26">
            <v>44345</v>
          </cell>
          <cell r="E26">
            <v>75216</v>
          </cell>
          <cell r="F26">
            <v>73975</v>
          </cell>
          <cell r="G26">
            <v>4.4345000000000002E-2</v>
          </cell>
          <cell r="H26">
            <v>7.5216000000000005E-2</v>
          </cell>
          <cell r="I26">
            <v>7.3974999999999999E-2</v>
          </cell>
        </row>
        <row r="27">
          <cell r="B27">
            <v>45</v>
          </cell>
          <cell r="C27">
            <v>34</v>
          </cell>
          <cell r="D27">
            <v>389436</v>
          </cell>
          <cell r="E27">
            <v>185932</v>
          </cell>
          <cell r="F27">
            <v>201543</v>
          </cell>
          <cell r="G27">
            <v>0.389436</v>
          </cell>
          <cell r="H27">
            <v>0.18593199999999999</v>
          </cell>
          <cell r="I27">
            <v>0.201543</v>
          </cell>
        </row>
        <row r="28">
          <cell r="B28">
            <v>52</v>
          </cell>
          <cell r="C28">
            <v>34</v>
          </cell>
          <cell r="D28">
            <v>403242</v>
          </cell>
          <cell r="E28">
            <v>242603</v>
          </cell>
          <cell r="F28">
            <v>301249</v>
          </cell>
          <cell r="G28">
            <v>0.40324199999999999</v>
          </cell>
          <cell r="H28">
            <v>0.24260300000000001</v>
          </cell>
          <cell r="I28">
            <v>0.30124899999999999</v>
          </cell>
        </row>
        <row r="29">
          <cell r="B29">
            <v>62</v>
          </cell>
          <cell r="C29">
            <v>34</v>
          </cell>
          <cell r="D29">
            <v>589617</v>
          </cell>
          <cell r="E29">
            <v>324345</v>
          </cell>
          <cell r="F29">
            <v>354506</v>
          </cell>
          <cell r="G29">
            <v>0.58961699999999995</v>
          </cell>
          <cell r="H29">
            <v>0.32434499999999999</v>
          </cell>
          <cell r="I29">
            <v>0.35450599999999999</v>
          </cell>
        </row>
        <row r="30">
          <cell r="B30">
            <v>76</v>
          </cell>
          <cell r="C30">
            <v>34</v>
          </cell>
          <cell r="D30">
            <v>222194</v>
          </cell>
          <cell r="E30">
            <v>171279</v>
          </cell>
          <cell r="F30">
            <v>187546</v>
          </cell>
          <cell r="G30">
            <v>0.222194</v>
          </cell>
          <cell r="H30">
            <v>0.17127899999999999</v>
          </cell>
          <cell r="I30">
            <v>0.18754599999999999</v>
          </cell>
        </row>
        <row r="31">
          <cell r="B31">
            <v>192</v>
          </cell>
          <cell r="C31">
            <v>34</v>
          </cell>
          <cell r="D31">
            <v>206812</v>
          </cell>
          <cell r="E31">
            <v>238835</v>
          </cell>
          <cell r="F31">
            <v>238425</v>
          </cell>
          <cell r="G31">
            <v>0.206812</v>
          </cell>
          <cell r="H31">
            <v>0.23883499999999999</v>
          </cell>
          <cell r="I31">
            <v>0.238425</v>
          </cell>
        </row>
        <row r="32">
          <cell r="B32">
            <v>92</v>
          </cell>
          <cell r="C32">
            <v>34</v>
          </cell>
          <cell r="D32">
            <v>88596</v>
          </cell>
          <cell r="E32">
            <v>43270</v>
          </cell>
          <cell r="F32">
            <v>47759</v>
          </cell>
          <cell r="G32">
            <v>8.8595999999999994E-2</v>
          </cell>
          <cell r="H32">
            <v>4.3270000000000003E-2</v>
          </cell>
          <cell r="I32">
            <v>4.7759000000000003E-2</v>
          </cell>
        </row>
        <row r="33">
          <cell r="B33">
            <v>35</v>
          </cell>
          <cell r="C33">
            <v>35</v>
          </cell>
          <cell r="D33">
            <v>85582</v>
          </cell>
          <cell r="E33">
            <v>95030</v>
          </cell>
          <cell r="F33">
            <v>103999</v>
          </cell>
          <cell r="G33">
            <v>8.5582000000000005E-2</v>
          </cell>
          <cell r="H33">
            <v>9.5030000000000003E-2</v>
          </cell>
          <cell r="I33">
            <v>0.10399899999999999</v>
          </cell>
        </row>
        <row r="34">
          <cell r="B34">
            <v>36</v>
          </cell>
          <cell r="C34">
            <v>36</v>
          </cell>
          <cell r="D34">
            <v>592622</v>
          </cell>
          <cell r="E34">
            <v>503947</v>
          </cell>
          <cell r="F34">
            <v>549341</v>
          </cell>
          <cell r="G34">
            <v>0.59262199999999998</v>
          </cell>
          <cell r="H34">
            <v>0.50394700000000003</v>
          </cell>
          <cell r="I34">
            <v>0.54934099999999997</v>
          </cell>
        </row>
        <row r="35">
          <cell r="B35">
            <v>82</v>
          </cell>
          <cell r="C35">
            <v>36</v>
          </cell>
          <cell r="D35">
            <v>352639</v>
          </cell>
          <cell r="E35">
            <v>429180</v>
          </cell>
          <cell r="F35">
            <v>482010</v>
          </cell>
          <cell r="G35">
            <v>0.35263899999999998</v>
          </cell>
          <cell r="H35">
            <v>0.42918000000000001</v>
          </cell>
          <cell r="I35">
            <v>0.48200999999999999</v>
          </cell>
        </row>
        <row r="36">
          <cell r="B36">
            <v>37</v>
          </cell>
          <cell r="C36">
            <v>37</v>
          </cell>
          <cell r="D36">
            <v>175675</v>
          </cell>
          <cell r="E36">
            <v>121285</v>
          </cell>
          <cell r="G36">
            <v>0.175675</v>
          </cell>
          <cell r="H36">
            <v>0.121285</v>
          </cell>
          <cell r="I36" t="str">
            <v/>
          </cell>
        </row>
        <row r="37">
          <cell r="B37">
            <v>879</v>
          </cell>
          <cell r="C37">
            <v>37</v>
          </cell>
          <cell r="D37">
            <v>39601</v>
          </cell>
          <cell r="E37">
            <v>24064</v>
          </cell>
          <cell r="G37">
            <v>3.9600999999999997E-2</v>
          </cell>
          <cell r="H37">
            <v>2.4063999999999999E-2</v>
          </cell>
          <cell r="I37" t="str">
            <v/>
          </cell>
        </row>
        <row r="38">
          <cell r="B38">
            <v>94</v>
          </cell>
          <cell r="C38">
            <v>37</v>
          </cell>
          <cell r="D38">
            <v>25772</v>
          </cell>
          <cell r="E38">
            <v>17903</v>
          </cell>
          <cell r="G38">
            <v>2.5772E-2</v>
          </cell>
          <cell r="H38">
            <v>1.7902999999999999E-2</v>
          </cell>
          <cell r="I38" t="str">
            <v/>
          </cell>
        </row>
        <row r="39">
          <cell r="B39">
            <v>870</v>
          </cell>
          <cell r="C39">
            <v>38</v>
          </cell>
          <cell r="D39">
            <v>65883</v>
          </cell>
          <cell r="E39">
            <v>24142</v>
          </cell>
          <cell r="G39">
            <v>6.5882999999999997E-2</v>
          </cell>
          <cell r="H39">
            <v>2.4142E-2</v>
          </cell>
          <cell r="I39" t="str">
            <v/>
          </cell>
        </row>
        <row r="40">
          <cell r="B40">
            <v>38</v>
          </cell>
          <cell r="C40">
            <v>38</v>
          </cell>
          <cell r="D40">
            <v>69661</v>
          </cell>
          <cell r="E40">
            <v>17278</v>
          </cell>
          <cell r="G40">
            <v>6.9661000000000001E-2</v>
          </cell>
          <cell r="H40">
            <v>1.7278000000000002E-2</v>
          </cell>
          <cell r="I40" t="str">
            <v/>
          </cell>
        </row>
        <row r="41">
          <cell r="B41">
            <v>128</v>
          </cell>
          <cell r="C41">
            <v>38</v>
          </cell>
          <cell r="D41">
            <v>8074</v>
          </cell>
          <cell r="E41">
            <v>3860</v>
          </cell>
          <cell r="G41">
            <v>8.0739999999999996E-3</v>
          </cell>
          <cell r="H41">
            <v>3.8600000000000001E-3</v>
          </cell>
          <cell r="I41" t="str">
            <v/>
          </cell>
        </row>
        <row r="42">
          <cell r="B42">
            <v>56</v>
          </cell>
          <cell r="C42">
            <v>38</v>
          </cell>
          <cell r="D42">
            <v>31421</v>
          </cell>
          <cell r="E42">
            <v>12216</v>
          </cell>
          <cell r="G42">
            <v>3.1420999999999998E-2</v>
          </cell>
          <cell r="H42">
            <v>1.2215999999999999E-2</v>
          </cell>
          <cell r="I42" t="str">
            <v/>
          </cell>
        </row>
        <row r="43">
          <cell r="B43">
            <v>81</v>
          </cell>
          <cell r="C43">
            <v>38</v>
          </cell>
          <cell r="D43">
            <v>41222</v>
          </cell>
          <cell r="E43">
            <v>6915</v>
          </cell>
          <cell r="G43">
            <v>4.1222000000000002E-2</v>
          </cell>
          <cell r="H43">
            <v>6.9150000000000001E-3</v>
          </cell>
          <cell r="I43" t="str">
            <v/>
          </cell>
        </row>
        <row r="44">
          <cell r="B44">
            <v>42</v>
          </cell>
          <cell r="C44">
            <v>42</v>
          </cell>
          <cell r="D44">
            <v>27874</v>
          </cell>
          <cell r="E44">
            <v>54202</v>
          </cell>
          <cell r="F44">
            <v>58001</v>
          </cell>
          <cell r="G44">
            <v>2.7873999999999999E-2</v>
          </cell>
          <cell r="H44">
            <v>5.4202E-2</v>
          </cell>
          <cell r="I44">
            <v>5.8000999999999997E-2</v>
          </cell>
        </row>
        <row r="45">
          <cell r="B45">
            <v>125</v>
          </cell>
          <cell r="C45">
            <v>42</v>
          </cell>
          <cell r="D45">
            <v>640</v>
          </cell>
          <cell r="E45">
            <v>709</v>
          </cell>
          <cell r="G45">
            <v>6.4000000000000005E-4</v>
          </cell>
          <cell r="H45">
            <v>7.0899999999999999E-4</v>
          </cell>
          <cell r="I45" t="str">
            <v/>
          </cell>
        </row>
        <row r="46">
          <cell r="B46">
            <v>131</v>
          </cell>
          <cell r="C46">
            <v>42</v>
          </cell>
          <cell r="D46">
            <v>25745</v>
          </cell>
          <cell r="E46">
            <v>18442</v>
          </cell>
          <cell r="G46">
            <v>2.5745000000000001E-2</v>
          </cell>
          <cell r="H46">
            <v>1.8442E-2</v>
          </cell>
          <cell r="I46" t="str">
            <v/>
          </cell>
        </row>
        <row r="47">
          <cell r="B47">
            <v>155</v>
          </cell>
          <cell r="C47">
            <v>42</v>
          </cell>
          <cell r="D47">
            <v>8483</v>
          </cell>
          <cell r="E47">
            <v>4143</v>
          </cell>
          <cell r="G47">
            <v>8.4829999999999992E-3</v>
          </cell>
          <cell r="H47">
            <v>4.143E-3</v>
          </cell>
          <cell r="I47" t="str">
            <v/>
          </cell>
        </row>
        <row r="48">
          <cell r="B48">
            <v>43</v>
          </cell>
          <cell r="C48">
            <v>43</v>
          </cell>
          <cell r="D48">
            <v>56894</v>
          </cell>
          <cell r="E48">
            <v>47371</v>
          </cell>
          <cell r="F48">
            <v>53125</v>
          </cell>
          <cell r="G48">
            <v>5.6894E-2</v>
          </cell>
          <cell r="H48">
            <v>4.7371000000000003E-2</v>
          </cell>
          <cell r="I48">
            <v>5.3124999999999999E-2</v>
          </cell>
        </row>
        <row r="49">
          <cell r="B49">
            <v>833</v>
          </cell>
          <cell r="C49">
            <v>43</v>
          </cell>
          <cell r="D49">
            <v>13914</v>
          </cell>
          <cell r="E49">
            <v>2086</v>
          </cell>
          <cell r="G49">
            <v>1.3913999999999999E-2</v>
          </cell>
          <cell r="H49">
            <v>2.0860000000000002E-3</v>
          </cell>
          <cell r="I49" t="str">
            <v/>
          </cell>
        </row>
        <row r="50">
          <cell r="B50">
            <v>47</v>
          </cell>
          <cell r="C50">
            <v>47</v>
          </cell>
          <cell r="D50">
            <v>19136</v>
          </cell>
          <cell r="E50">
            <v>16350</v>
          </cell>
          <cell r="G50">
            <v>1.9136E-2</v>
          </cell>
          <cell r="H50">
            <v>1.635E-2</v>
          </cell>
          <cell r="I50" t="str">
            <v/>
          </cell>
        </row>
        <row r="51">
          <cell r="B51">
            <v>742</v>
          </cell>
          <cell r="C51">
            <v>48</v>
          </cell>
          <cell r="D51">
            <v>11273</v>
          </cell>
          <cell r="E51">
            <v>5128</v>
          </cell>
          <cell r="G51">
            <v>1.1273E-2</v>
          </cell>
          <cell r="H51">
            <v>5.1279999999999997E-3</v>
          </cell>
          <cell r="I51" t="str">
            <v/>
          </cell>
        </row>
        <row r="52">
          <cell r="B52">
            <v>851</v>
          </cell>
          <cell r="C52">
            <v>48</v>
          </cell>
          <cell r="D52">
            <v>9922</v>
          </cell>
          <cell r="E52">
            <v>3361</v>
          </cell>
          <cell r="G52">
            <v>9.9220000000000003E-3</v>
          </cell>
          <cell r="H52">
            <v>3.3609999999999998E-3</v>
          </cell>
          <cell r="I52" t="str">
            <v/>
          </cell>
        </row>
        <row r="53">
          <cell r="B53">
            <v>93</v>
          </cell>
          <cell r="C53">
            <v>48</v>
          </cell>
          <cell r="D53">
            <v>321654</v>
          </cell>
          <cell r="E53">
            <v>402331</v>
          </cell>
          <cell r="F53">
            <v>436698</v>
          </cell>
          <cell r="G53">
            <v>0.321654</v>
          </cell>
          <cell r="H53">
            <v>0.40233099999999999</v>
          </cell>
          <cell r="I53">
            <v>0.43669799999999998</v>
          </cell>
        </row>
        <row r="54">
          <cell r="B54">
            <v>48</v>
          </cell>
          <cell r="C54">
            <v>48</v>
          </cell>
          <cell r="D54">
            <v>273854</v>
          </cell>
          <cell r="E54">
            <v>322459</v>
          </cell>
          <cell r="F54">
            <v>353151</v>
          </cell>
          <cell r="G54">
            <v>0.27385399999999999</v>
          </cell>
          <cell r="H54">
            <v>0.322459</v>
          </cell>
          <cell r="I54">
            <v>0.35315099999999999</v>
          </cell>
        </row>
        <row r="55">
          <cell r="B55">
            <v>49</v>
          </cell>
          <cell r="C55">
            <v>49</v>
          </cell>
          <cell r="D55">
            <v>47259</v>
          </cell>
          <cell r="E55">
            <v>34228</v>
          </cell>
          <cell r="F55">
            <v>41304</v>
          </cell>
          <cell r="G55">
            <v>4.7259000000000002E-2</v>
          </cell>
          <cell r="H55">
            <v>3.4228000000000001E-2</v>
          </cell>
          <cell r="I55">
            <v>4.1304E-2</v>
          </cell>
        </row>
        <row r="56">
          <cell r="B56">
            <v>817</v>
          </cell>
          <cell r="C56">
            <v>49</v>
          </cell>
          <cell r="D56">
            <v>69590</v>
          </cell>
          <cell r="E56">
            <v>49403</v>
          </cell>
          <cell r="G56">
            <v>6.9589999999999999E-2</v>
          </cell>
          <cell r="H56">
            <v>4.9403000000000002E-2</v>
          </cell>
          <cell r="I56" t="str">
            <v/>
          </cell>
        </row>
        <row r="57">
          <cell r="B57">
            <v>51</v>
          </cell>
          <cell r="C57">
            <v>51</v>
          </cell>
          <cell r="D57">
            <v>46771</v>
          </cell>
          <cell r="E57">
            <v>37466</v>
          </cell>
          <cell r="F57">
            <v>48146</v>
          </cell>
          <cell r="G57">
            <v>4.6771E-2</v>
          </cell>
          <cell r="H57">
            <v>3.7465999999999999E-2</v>
          </cell>
          <cell r="I57">
            <v>4.8146000000000001E-2</v>
          </cell>
        </row>
        <row r="58">
          <cell r="B58">
            <v>53</v>
          </cell>
          <cell r="C58">
            <v>53</v>
          </cell>
          <cell r="D58">
            <v>257260</v>
          </cell>
          <cell r="E58">
            <v>102237</v>
          </cell>
          <cell r="F58">
            <v>115411</v>
          </cell>
          <cell r="G58">
            <v>0.25725999999999999</v>
          </cell>
          <cell r="H58">
            <v>0.10223699999999999</v>
          </cell>
          <cell r="I58">
            <v>0.115411</v>
          </cell>
        </row>
        <row r="59">
          <cell r="B59">
            <v>834</v>
          </cell>
          <cell r="C59">
            <v>53</v>
          </cell>
          <cell r="D59">
            <v>233413</v>
          </cell>
          <cell r="E59">
            <v>60949</v>
          </cell>
          <cell r="G59">
            <v>0.23341300000000001</v>
          </cell>
          <cell r="H59">
            <v>6.0949000000000003E-2</v>
          </cell>
          <cell r="I59" t="str">
            <v/>
          </cell>
        </row>
        <row r="60">
          <cell r="B60">
            <v>791</v>
          </cell>
          <cell r="C60">
            <v>53</v>
          </cell>
          <cell r="D60">
            <v>171157</v>
          </cell>
          <cell r="E60">
            <v>46858</v>
          </cell>
          <cell r="G60">
            <v>0.171157</v>
          </cell>
          <cell r="H60">
            <v>4.6857999999999997E-2</v>
          </cell>
          <cell r="I60" t="str">
            <v/>
          </cell>
        </row>
        <row r="61">
          <cell r="B61">
            <v>55</v>
          </cell>
          <cell r="C61">
            <v>55</v>
          </cell>
          <cell r="D61">
            <v>54239</v>
          </cell>
          <cell r="E61">
            <v>16541</v>
          </cell>
          <cell r="G61">
            <v>5.4239000000000002E-2</v>
          </cell>
          <cell r="H61">
            <v>1.6541E-2</v>
          </cell>
          <cell r="I61" t="str">
            <v/>
          </cell>
        </row>
        <row r="62">
          <cell r="B62">
            <v>835</v>
          </cell>
          <cell r="C62">
            <v>61</v>
          </cell>
          <cell r="D62">
            <v>6463</v>
          </cell>
          <cell r="E62">
            <v>1435</v>
          </cell>
          <cell r="G62">
            <v>6.463E-3</v>
          </cell>
          <cell r="H62">
            <v>1.4350000000000001E-3</v>
          </cell>
          <cell r="I62" t="str">
            <v/>
          </cell>
        </row>
        <row r="63">
          <cell r="B63">
            <v>61</v>
          </cell>
          <cell r="C63">
            <v>61</v>
          </cell>
          <cell r="D63">
            <v>20448</v>
          </cell>
          <cell r="E63">
            <v>2005</v>
          </cell>
          <cell r="G63">
            <v>2.0448000000000001E-2</v>
          </cell>
          <cell r="H63">
            <v>2.0049999999999998E-3</v>
          </cell>
          <cell r="I63" t="str">
            <v/>
          </cell>
        </row>
        <row r="64">
          <cell r="B64">
            <v>64</v>
          </cell>
          <cell r="C64">
            <v>64</v>
          </cell>
          <cell r="D64">
            <v>202776</v>
          </cell>
          <cell r="E64">
            <v>180961</v>
          </cell>
          <cell r="F64">
            <v>198887</v>
          </cell>
          <cell r="G64">
            <v>0.20277600000000001</v>
          </cell>
          <cell r="H64">
            <v>0.18096100000000001</v>
          </cell>
          <cell r="I64">
            <v>0.19888700000000001</v>
          </cell>
        </row>
        <row r="65">
          <cell r="B65">
            <v>65</v>
          </cell>
          <cell r="C65">
            <v>65</v>
          </cell>
          <cell r="D65">
            <v>494646</v>
          </cell>
          <cell r="E65">
            <v>482275</v>
          </cell>
          <cell r="F65">
            <v>528972</v>
          </cell>
          <cell r="G65">
            <v>0.49464599999999997</v>
          </cell>
          <cell r="H65">
            <v>0.48227500000000001</v>
          </cell>
          <cell r="I65">
            <v>0.528972</v>
          </cell>
        </row>
        <row r="66">
          <cell r="B66">
            <v>66</v>
          </cell>
          <cell r="C66">
            <v>66</v>
          </cell>
          <cell r="D66">
            <v>41600</v>
          </cell>
          <cell r="E66">
            <v>31717</v>
          </cell>
          <cell r="F66">
            <v>41643</v>
          </cell>
          <cell r="G66">
            <v>4.1599999999999998E-2</v>
          </cell>
          <cell r="H66">
            <v>3.1717000000000002E-2</v>
          </cell>
          <cell r="I66">
            <v>4.1642999999999999E-2</v>
          </cell>
        </row>
        <row r="67">
          <cell r="B67">
            <v>868</v>
          </cell>
          <cell r="C67">
            <v>69</v>
          </cell>
          <cell r="D67">
            <v>1372</v>
          </cell>
          <cell r="E67">
            <v>669</v>
          </cell>
          <cell r="G67">
            <v>1.372E-3</v>
          </cell>
          <cell r="H67">
            <v>6.69E-4</v>
          </cell>
          <cell r="I67" t="str">
            <v/>
          </cell>
        </row>
        <row r="68">
          <cell r="B68">
            <v>895</v>
          </cell>
          <cell r="C68">
            <v>69</v>
          </cell>
          <cell r="D68">
            <v>46330</v>
          </cell>
          <cell r="E68">
            <v>7539</v>
          </cell>
          <cell r="G68">
            <v>4.6330000000000003E-2</v>
          </cell>
          <cell r="H68">
            <v>7.5389999999999997E-3</v>
          </cell>
          <cell r="I68" t="str">
            <v/>
          </cell>
        </row>
        <row r="69">
          <cell r="B69">
            <v>67</v>
          </cell>
          <cell r="C69">
            <v>69</v>
          </cell>
          <cell r="D69">
            <v>4711</v>
          </cell>
          <cell r="E69">
            <v>400</v>
          </cell>
          <cell r="G69">
            <v>4.7109999999999999E-3</v>
          </cell>
          <cell r="H69">
            <v>4.0000000000000002E-4</v>
          </cell>
          <cell r="I69" t="str">
            <v/>
          </cell>
        </row>
        <row r="70">
          <cell r="B70">
            <v>69</v>
          </cell>
          <cell r="C70">
            <v>69</v>
          </cell>
          <cell r="D70">
            <v>10350</v>
          </cell>
          <cell r="E70">
            <v>5347</v>
          </cell>
          <cell r="F70">
            <v>5528</v>
          </cell>
          <cell r="G70">
            <v>1.035E-2</v>
          </cell>
          <cell r="H70">
            <v>5.3470000000000002E-3</v>
          </cell>
          <cell r="I70">
            <v>5.5279999999999999E-3</v>
          </cell>
        </row>
        <row r="71">
          <cell r="B71">
            <v>97</v>
          </cell>
          <cell r="C71">
            <v>69</v>
          </cell>
          <cell r="D71">
            <v>35841</v>
          </cell>
          <cell r="E71">
            <v>12170</v>
          </cell>
          <cell r="F71">
            <v>11048</v>
          </cell>
          <cell r="G71">
            <v>3.5840999999999998E-2</v>
          </cell>
          <cell r="H71">
            <v>1.217E-2</v>
          </cell>
          <cell r="I71">
            <v>1.1048000000000001E-2</v>
          </cell>
        </row>
        <row r="72">
          <cell r="B72">
            <v>72</v>
          </cell>
          <cell r="C72">
            <v>72</v>
          </cell>
          <cell r="D72">
            <v>1137227</v>
          </cell>
          <cell r="E72">
            <v>1446396</v>
          </cell>
          <cell r="F72">
            <v>1582585</v>
          </cell>
          <cell r="G72">
            <v>1.137227</v>
          </cell>
          <cell r="H72">
            <v>1.446396</v>
          </cell>
          <cell r="I72">
            <v>1.5825849999999999</v>
          </cell>
        </row>
        <row r="73">
          <cell r="B73">
            <v>865</v>
          </cell>
          <cell r="C73">
            <v>72</v>
          </cell>
          <cell r="D73">
            <v>2836</v>
          </cell>
          <cell r="E73">
            <v>1633</v>
          </cell>
          <cell r="G73">
            <v>2.836E-3</v>
          </cell>
          <cell r="H73">
            <v>1.6329999999999999E-3</v>
          </cell>
          <cell r="I73" t="str">
            <v/>
          </cell>
        </row>
        <row r="74">
          <cell r="B74">
            <v>156</v>
          </cell>
          <cell r="C74">
            <v>73</v>
          </cell>
          <cell r="D74">
            <v>16818</v>
          </cell>
          <cell r="E74">
            <v>8658</v>
          </cell>
          <cell r="G74">
            <v>1.6818E-2</v>
          </cell>
          <cell r="H74">
            <v>8.6580000000000008E-3</v>
          </cell>
          <cell r="I74" t="str">
            <v/>
          </cell>
        </row>
        <row r="75">
          <cell r="B75">
            <v>796</v>
          </cell>
          <cell r="C75">
            <v>73</v>
          </cell>
          <cell r="D75">
            <v>1321</v>
          </cell>
          <cell r="E75">
            <v>400</v>
          </cell>
          <cell r="G75">
            <v>1.3209999999999999E-3</v>
          </cell>
          <cell r="H75">
            <v>4.0000000000000002E-4</v>
          </cell>
          <cell r="I75" t="str">
            <v/>
          </cell>
        </row>
        <row r="76">
          <cell r="B76">
            <v>792</v>
          </cell>
          <cell r="C76">
            <v>73</v>
          </cell>
          <cell r="D76">
            <v>23166</v>
          </cell>
          <cell r="E76">
            <v>11700</v>
          </cell>
          <cell r="G76">
            <v>2.3165999999999999E-2</v>
          </cell>
          <cell r="H76">
            <v>1.17E-2</v>
          </cell>
          <cell r="I76" t="str">
            <v/>
          </cell>
        </row>
        <row r="77">
          <cell r="B77">
            <v>44</v>
          </cell>
          <cell r="C77">
            <v>73</v>
          </cell>
          <cell r="D77">
            <v>1918</v>
          </cell>
          <cell r="E77">
            <v>973</v>
          </cell>
          <cell r="G77">
            <v>1.918E-3</v>
          </cell>
          <cell r="H77">
            <v>9.7300000000000002E-4</v>
          </cell>
          <cell r="I77" t="str">
            <v/>
          </cell>
        </row>
        <row r="78">
          <cell r="B78">
            <v>73</v>
          </cell>
          <cell r="C78">
            <v>73</v>
          </cell>
          <cell r="D78">
            <v>13507</v>
          </cell>
          <cell r="E78">
            <v>9691</v>
          </cell>
          <cell r="F78">
            <v>11487</v>
          </cell>
          <cell r="G78">
            <v>1.3507E-2</v>
          </cell>
          <cell r="H78">
            <v>9.691E-3</v>
          </cell>
          <cell r="I78">
            <v>1.1487000000000001E-2</v>
          </cell>
        </row>
        <row r="79">
          <cell r="B79">
            <v>74</v>
          </cell>
          <cell r="C79">
            <v>74</v>
          </cell>
          <cell r="D79">
            <v>34487</v>
          </cell>
          <cell r="E79">
            <v>24296</v>
          </cell>
          <cell r="F79">
            <v>17753</v>
          </cell>
          <cell r="G79">
            <v>3.4486999999999997E-2</v>
          </cell>
          <cell r="H79">
            <v>2.4296000000000002E-2</v>
          </cell>
          <cell r="I79">
            <v>1.7753000000000001E-2</v>
          </cell>
        </row>
        <row r="80">
          <cell r="B80">
            <v>86</v>
          </cell>
          <cell r="C80">
            <v>86</v>
          </cell>
          <cell r="D80">
            <v>521832</v>
          </cell>
          <cell r="E80">
            <v>608525</v>
          </cell>
          <cell r="F80">
            <v>664990</v>
          </cell>
          <cell r="G80">
            <v>0.52183199999999996</v>
          </cell>
          <cell r="H80">
            <v>0.60852499999999998</v>
          </cell>
          <cell r="I80">
            <v>0.66498999999999997</v>
          </cell>
        </row>
        <row r="81">
          <cell r="B81">
            <v>88</v>
          </cell>
          <cell r="C81">
            <v>88</v>
          </cell>
          <cell r="D81">
            <v>972203</v>
          </cell>
          <cell r="E81">
            <v>668102</v>
          </cell>
          <cell r="F81">
            <v>558355</v>
          </cell>
          <cell r="G81">
            <v>0.97220300000000004</v>
          </cell>
          <cell r="H81">
            <v>0.66810199999999997</v>
          </cell>
          <cell r="I81">
            <v>0.55835500000000005</v>
          </cell>
        </row>
        <row r="82">
          <cell r="B82">
            <v>850</v>
          </cell>
          <cell r="C82">
            <v>88</v>
          </cell>
          <cell r="D82">
            <v>130477</v>
          </cell>
          <cell r="E82">
            <v>55767</v>
          </cell>
          <cell r="G82">
            <v>0.13047700000000001</v>
          </cell>
          <cell r="H82">
            <v>5.5766999999999997E-2</v>
          </cell>
          <cell r="I82" t="str">
            <v/>
          </cell>
        </row>
        <row r="83">
          <cell r="B83">
            <v>96</v>
          </cell>
          <cell r="C83">
            <v>96</v>
          </cell>
          <cell r="D83">
            <v>134096</v>
          </cell>
          <cell r="E83">
            <v>92472</v>
          </cell>
          <cell r="F83">
            <v>99788</v>
          </cell>
          <cell r="G83">
            <v>0.13409599999999999</v>
          </cell>
          <cell r="H83">
            <v>9.2471999999999999E-2</v>
          </cell>
          <cell r="I83">
            <v>9.9788000000000002E-2</v>
          </cell>
        </row>
        <row r="84">
          <cell r="B84">
            <v>101</v>
          </cell>
          <cell r="C84">
            <v>101</v>
          </cell>
          <cell r="D84">
            <v>11067</v>
          </cell>
          <cell r="E84">
            <v>2699</v>
          </cell>
          <cell r="G84">
            <v>1.1067E-2</v>
          </cell>
          <cell r="H84">
            <v>2.699E-3</v>
          </cell>
          <cell r="I84" t="str">
            <v/>
          </cell>
        </row>
        <row r="85">
          <cell r="B85">
            <v>103</v>
          </cell>
          <cell r="C85">
            <v>101</v>
          </cell>
          <cell r="D85">
            <v>20943</v>
          </cell>
          <cell r="E85">
            <v>6914</v>
          </cell>
          <cell r="G85">
            <v>2.0943E-2</v>
          </cell>
          <cell r="H85">
            <v>6.914E-3</v>
          </cell>
          <cell r="I85" t="str">
            <v/>
          </cell>
        </row>
        <row r="86">
          <cell r="B86">
            <v>105</v>
          </cell>
          <cell r="C86">
            <v>105</v>
          </cell>
          <cell r="D86">
            <v>14083</v>
          </cell>
          <cell r="E86">
            <v>10877</v>
          </cell>
          <cell r="G86">
            <v>1.4083E-2</v>
          </cell>
          <cell r="H86">
            <v>1.0877E-2</v>
          </cell>
          <cell r="I86" t="str">
            <v/>
          </cell>
        </row>
        <row r="87">
          <cell r="B87">
            <v>112</v>
          </cell>
          <cell r="C87">
            <v>112</v>
          </cell>
          <cell r="D87">
            <v>11787</v>
          </cell>
          <cell r="E87">
            <v>8770</v>
          </cell>
          <cell r="G87">
            <v>1.1787000000000001E-2</v>
          </cell>
          <cell r="H87">
            <v>8.77E-3</v>
          </cell>
          <cell r="I87" t="str">
            <v/>
          </cell>
        </row>
        <row r="88">
          <cell r="B88">
            <v>119</v>
          </cell>
          <cell r="C88">
            <v>119</v>
          </cell>
          <cell r="D88">
            <v>9251</v>
          </cell>
          <cell r="E88">
            <v>3623</v>
          </cell>
          <cell r="G88">
            <v>9.2510000000000005E-3</v>
          </cell>
          <cell r="H88">
            <v>3.6229999999999999E-3</v>
          </cell>
          <cell r="I88" t="str">
            <v/>
          </cell>
        </row>
        <row r="89">
          <cell r="B89">
            <v>122</v>
          </cell>
          <cell r="C89">
            <v>122</v>
          </cell>
          <cell r="D89">
            <v>17923</v>
          </cell>
          <cell r="E89">
            <v>7979</v>
          </cell>
          <cell r="G89">
            <v>1.7923000000000001E-2</v>
          </cell>
          <cell r="H89">
            <v>7.979E-3</v>
          </cell>
          <cell r="I89" t="str">
            <v/>
          </cell>
        </row>
        <row r="90">
          <cell r="B90">
            <v>132</v>
          </cell>
          <cell r="C90">
            <v>132</v>
          </cell>
          <cell r="D90">
            <v>3754</v>
          </cell>
          <cell r="E90">
            <v>2537</v>
          </cell>
          <cell r="G90">
            <v>3.754E-3</v>
          </cell>
          <cell r="H90">
            <v>2.5370000000000002E-3</v>
          </cell>
          <cell r="I90" t="str">
            <v/>
          </cell>
        </row>
        <row r="91">
          <cell r="B91">
            <v>137</v>
          </cell>
          <cell r="C91">
            <v>137</v>
          </cell>
          <cell r="D91">
            <v>361192</v>
          </cell>
          <cell r="E91">
            <v>229877</v>
          </cell>
          <cell r="G91">
            <v>0.36119200000000001</v>
          </cell>
          <cell r="H91">
            <v>0.229877</v>
          </cell>
          <cell r="I91" t="str">
            <v/>
          </cell>
        </row>
        <row r="92">
          <cell r="B92">
            <v>138</v>
          </cell>
          <cell r="C92">
            <v>138</v>
          </cell>
          <cell r="D92">
            <v>73765</v>
          </cell>
          <cell r="E92">
            <v>41542</v>
          </cell>
          <cell r="G92">
            <v>7.3764999999999997E-2</v>
          </cell>
          <cell r="H92">
            <v>4.1542000000000003E-2</v>
          </cell>
          <cell r="I92" t="str">
            <v/>
          </cell>
        </row>
        <row r="93">
          <cell r="B93">
            <v>826</v>
          </cell>
          <cell r="C93">
            <v>138</v>
          </cell>
          <cell r="D93">
            <v>66711</v>
          </cell>
          <cell r="E93">
            <v>26413</v>
          </cell>
          <cell r="G93">
            <v>6.6711000000000006E-2</v>
          </cell>
          <cell r="H93">
            <v>2.6412999999999999E-2</v>
          </cell>
          <cell r="I93" t="str">
            <v/>
          </cell>
        </row>
        <row r="94">
          <cell r="B94">
            <v>142</v>
          </cell>
          <cell r="C94">
            <v>142</v>
          </cell>
          <cell r="D94">
            <v>61676</v>
          </cell>
          <cell r="E94">
            <v>23144</v>
          </cell>
          <cell r="G94">
            <v>6.1676000000000002E-2</v>
          </cell>
          <cell r="H94">
            <v>2.3144000000000001E-2</v>
          </cell>
          <cell r="I94" t="str">
            <v/>
          </cell>
        </row>
        <row r="95">
          <cell r="B95">
            <v>143</v>
          </cell>
          <cell r="C95">
            <v>143</v>
          </cell>
          <cell r="D95">
            <v>3338</v>
          </cell>
          <cell r="E95">
            <v>1896</v>
          </cell>
          <cell r="G95">
            <v>3.3379999999999998E-3</v>
          </cell>
          <cell r="H95">
            <v>1.8959999999999999E-3</v>
          </cell>
          <cell r="I95" t="str">
            <v/>
          </cell>
        </row>
        <row r="96">
          <cell r="B96">
            <v>146</v>
          </cell>
          <cell r="C96">
            <v>146</v>
          </cell>
          <cell r="D96">
            <v>507288</v>
          </cell>
          <cell r="E96">
            <v>155344</v>
          </cell>
          <cell r="G96">
            <v>0.50728799999999996</v>
          </cell>
          <cell r="H96">
            <v>0.15534400000000001</v>
          </cell>
          <cell r="I96" t="str">
            <v/>
          </cell>
        </row>
        <row r="97">
          <cell r="B97">
            <v>149</v>
          </cell>
          <cell r="C97">
            <v>149</v>
          </cell>
          <cell r="D97">
            <v>12229</v>
          </cell>
          <cell r="E97">
            <v>6078</v>
          </cell>
          <cell r="G97">
            <v>1.2229E-2</v>
          </cell>
          <cell r="H97">
            <v>6.0780000000000001E-3</v>
          </cell>
          <cell r="I97" t="str">
            <v/>
          </cell>
        </row>
        <row r="98">
          <cell r="B98">
            <v>157</v>
          </cell>
          <cell r="C98">
            <v>150</v>
          </cell>
          <cell r="D98">
            <v>16511</v>
          </cell>
          <cell r="E98">
            <v>8615</v>
          </cell>
          <cell r="G98">
            <v>1.6511000000000001E-2</v>
          </cell>
          <cell r="H98">
            <v>8.6149999999999994E-3</v>
          </cell>
          <cell r="I98" t="str">
            <v/>
          </cell>
        </row>
        <row r="99">
          <cell r="B99">
            <v>150</v>
          </cell>
          <cell r="C99">
            <v>150</v>
          </cell>
          <cell r="D99">
            <v>0</v>
          </cell>
          <cell r="E99">
            <v>0</v>
          </cell>
          <cell r="G99">
            <v>0</v>
          </cell>
          <cell r="H99">
            <v>0</v>
          </cell>
          <cell r="I99" t="str">
            <v/>
          </cell>
        </row>
        <row r="100">
          <cell r="B100">
            <v>151</v>
          </cell>
          <cell r="C100">
            <v>151</v>
          </cell>
          <cell r="D100">
            <v>512647</v>
          </cell>
          <cell r="E100">
            <v>186362</v>
          </cell>
          <cell r="G100">
            <v>0.51264699999999996</v>
          </cell>
          <cell r="H100">
            <v>0.186362</v>
          </cell>
          <cell r="I100" t="str">
            <v/>
          </cell>
        </row>
        <row r="101">
          <cell r="B101">
            <v>127</v>
          </cell>
          <cell r="C101">
            <v>151</v>
          </cell>
          <cell r="D101">
            <v>192452</v>
          </cell>
          <cell r="E101">
            <v>75016</v>
          </cell>
          <cell r="G101">
            <v>0.19245200000000001</v>
          </cell>
          <cell r="H101">
            <v>7.5015999999999999E-2</v>
          </cell>
          <cell r="I101" t="str">
            <v/>
          </cell>
        </row>
        <row r="102">
          <cell r="B102">
            <v>153</v>
          </cell>
          <cell r="C102">
            <v>153</v>
          </cell>
          <cell r="D102">
            <v>111628</v>
          </cell>
          <cell r="E102">
            <v>27187</v>
          </cell>
          <cell r="G102">
            <v>0.111628</v>
          </cell>
          <cell r="H102">
            <v>2.7186999999999999E-2</v>
          </cell>
          <cell r="I102" t="str">
            <v/>
          </cell>
        </row>
        <row r="103">
          <cell r="B103">
            <v>154</v>
          </cell>
          <cell r="C103">
            <v>154</v>
          </cell>
          <cell r="D103">
            <v>2361</v>
          </cell>
          <cell r="E103">
            <v>3999</v>
          </cell>
          <cell r="G103">
            <v>2.3609999999999998E-3</v>
          </cell>
          <cell r="H103">
            <v>3.999E-3</v>
          </cell>
          <cell r="I103" t="str">
            <v/>
          </cell>
        </row>
        <row r="104">
          <cell r="B104">
            <v>158</v>
          </cell>
          <cell r="C104">
            <v>158</v>
          </cell>
          <cell r="D104">
            <v>7692</v>
          </cell>
          <cell r="E104">
            <v>4070</v>
          </cell>
          <cell r="G104">
            <v>7.6920000000000001E-3</v>
          </cell>
          <cell r="H104">
            <v>4.0699999999999998E-3</v>
          </cell>
          <cell r="I104" t="str">
            <v/>
          </cell>
        </row>
        <row r="105">
          <cell r="B105">
            <v>179</v>
          </cell>
          <cell r="C105">
            <v>179</v>
          </cell>
          <cell r="D105">
            <v>541</v>
          </cell>
          <cell r="E105">
            <v>545</v>
          </cell>
          <cell r="G105">
            <v>5.4100000000000003E-4</v>
          </cell>
          <cell r="H105">
            <v>5.4500000000000002E-4</v>
          </cell>
          <cell r="I105" t="str">
            <v/>
          </cell>
        </row>
        <row r="106">
          <cell r="B106">
            <v>181</v>
          </cell>
          <cell r="C106">
            <v>181</v>
          </cell>
          <cell r="D106">
            <v>6465</v>
          </cell>
          <cell r="E106">
            <v>2521</v>
          </cell>
          <cell r="G106">
            <v>6.4650000000000003E-3</v>
          </cell>
          <cell r="H106">
            <v>2.5209999999999998E-3</v>
          </cell>
          <cell r="I106" t="str">
            <v/>
          </cell>
        </row>
        <row r="107">
          <cell r="B107">
            <v>182</v>
          </cell>
          <cell r="C107">
            <v>182</v>
          </cell>
          <cell r="D107">
            <v>101315</v>
          </cell>
          <cell r="E107">
            <v>53727</v>
          </cell>
          <cell r="G107">
            <v>0.101315</v>
          </cell>
          <cell r="H107">
            <v>5.3726999999999997E-2</v>
          </cell>
          <cell r="I107" t="str">
            <v/>
          </cell>
        </row>
        <row r="108">
          <cell r="B108">
            <v>184</v>
          </cell>
          <cell r="C108">
            <v>184</v>
          </cell>
          <cell r="D108">
            <v>248648</v>
          </cell>
          <cell r="E108">
            <v>229401</v>
          </cell>
          <cell r="F108">
            <v>163851</v>
          </cell>
          <cell r="G108">
            <v>0.24864800000000001</v>
          </cell>
          <cell r="H108">
            <v>0.22940099999999999</v>
          </cell>
          <cell r="I108">
            <v>0.163851</v>
          </cell>
        </row>
        <row r="109">
          <cell r="B109">
            <v>185</v>
          </cell>
          <cell r="C109">
            <v>185</v>
          </cell>
          <cell r="D109">
            <v>401739</v>
          </cell>
          <cell r="E109">
            <v>548347</v>
          </cell>
          <cell r="F109">
            <v>466299</v>
          </cell>
          <cell r="G109">
            <v>0.40173900000000001</v>
          </cell>
          <cell r="H109">
            <v>0.54834700000000003</v>
          </cell>
          <cell r="I109">
            <v>0.46629900000000002</v>
          </cell>
        </row>
        <row r="110">
          <cell r="B110">
            <v>186</v>
          </cell>
          <cell r="C110">
            <v>186</v>
          </cell>
          <cell r="D110">
            <v>11852</v>
          </cell>
          <cell r="E110">
            <v>6935</v>
          </cell>
          <cell r="G110">
            <v>1.1852E-2</v>
          </cell>
          <cell r="H110">
            <v>6.9350000000000002E-3</v>
          </cell>
          <cell r="I110" t="str">
            <v/>
          </cell>
        </row>
        <row r="111">
          <cell r="B111">
            <v>188</v>
          </cell>
          <cell r="C111">
            <v>188</v>
          </cell>
          <cell r="D111">
            <v>15137</v>
          </cell>
          <cell r="E111">
            <v>15136</v>
          </cell>
          <cell r="G111">
            <v>1.5136999999999999E-2</v>
          </cell>
          <cell r="H111">
            <v>1.5136E-2</v>
          </cell>
          <cell r="I111" t="str">
            <v/>
          </cell>
        </row>
        <row r="112">
          <cell r="B112">
            <v>737</v>
          </cell>
          <cell r="C112">
            <v>188</v>
          </cell>
          <cell r="D112">
            <v>464</v>
          </cell>
          <cell r="E112">
            <v>400</v>
          </cell>
          <cell r="G112">
            <v>4.64E-4</v>
          </cell>
          <cell r="H112">
            <v>4.0000000000000002E-4</v>
          </cell>
          <cell r="I112" t="str">
            <v/>
          </cell>
        </row>
        <row r="113">
          <cell r="B113">
            <v>189</v>
          </cell>
          <cell r="C113">
            <v>189</v>
          </cell>
          <cell r="D113">
            <v>61759</v>
          </cell>
          <cell r="E113">
            <v>62981</v>
          </cell>
          <cell r="F113">
            <v>48667</v>
          </cell>
          <cell r="G113">
            <v>6.1759000000000001E-2</v>
          </cell>
          <cell r="H113">
            <v>6.2980999999999995E-2</v>
          </cell>
          <cell r="I113">
            <v>4.8667000000000002E-2</v>
          </cell>
        </row>
        <row r="114">
          <cell r="B114">
            <v>191</v>
          </cell>
          <cell r="C114">
            <v>191</v>
          </cell>
          <cell r="D114">
            <v>7856</v>
          </cell>
          <cell r="E114">
            <v>5661</v>
          </cell>
          <cell r="G114">
            <v>7.8560000000000001E-3</v>
          </cell>
          <cell r="H114">
            <v>5.6610000000000002E-3</v>
          </cell>
          <cell r="I114" t="str">
            <v/>
          </cell>
        </row>
        <row r="115">
          <cell r="B115">
            <v>193</v>
          </cell>
          <cell r="C115">
            <v>193</v>
          </cell>
          <cell r="D115">
            <v>43954</v>
          </cell>
          <cell r="E115">
            <v>25244</v>
          </cell>
          <cell r="G115">
            <v>4.3954E-2</v>
          </cell>
          <cell r="H115">
            <v>2.5243999999999999E-2</v>
          </cell>
          <cell r="I115" t="str">
            <v/>
          </cell>
        </row>
        <row r="116">
          <cell r="B116">
            <v>195</v>
          </cell>
          <cell r="C116">
            <v>195</v>
          </cell>
          <cell r="D116">
            <v>43637</v>
          </cell>
          <cell r="E116">
            <v>25410</v>
          </cell>
          <cell r="G116">
            <v>4.3637000000000002E-2</v>
          </cell>
          <cell r="H116">
            <v>2.5409999999999999E-2</v>
          </cell>
          <cell r="I116" t="str">
            <v/>
          </cell>
        </row>
        <row r="117">
          <cell r="B117">
            <v>196</v>
          </cell>
          <cell r="C117">
            <v>196</v>
          </cell>
          <cell r="D117">
            <v>990</v>
          </cell>
          <cell r="E117">
            <v>684</v>
          </cell>
          <cell r="G117">
            <v>9.8999999999999999E-4</v>
          </cell>
          <cell r="H117">
            <v>6.8400000000000004E-4</v>
          </cell>
          <cell r="I117" t="str">
            <v/>
          </cell>
        </row>
        <row r="118">
          <cell r="B118">
            <v>199</v>
          </cell>
          <cell r="C118">
            <v>199</v>
          </cell>
          <cell r="D118">
            <v>1059</v>
          </cell>
          <cell r="E118">
            <v>652</v>
          </cell>
          <cell r="G118">
            <v>1.059E-3</v>
          </cell>
          <cell r="H118">
            <v>6.5200000000000002E-4</v>
          </cell>
          <cell r="I118" t="str">
            <v/>
          </cell>
        </row>
        <row r="119">
          <cell r="B119">
            <v>205</v>
          </cell>
          <cell r="C119">
            <v>205</v>
          </cell>
          <cell r="D119">
            <v>14799</v>
          </cell>
          <cell r="E119">
            <v>14798</v>
          </cell>
          <cell r="G119">
            <v>1.4799E-2</v>
          </cell>
          <cell r="H119">
            <v>1.4798E-2</v>
          </cell>
          <cell r="I119" t="str">
            <v/>
          </cell>
        </row>
        <row r="120">
          <cell r="B120">
            <v>209</v>
          </cell>
          <cell r="C120">
            <v>209</v>
          </cell>
          <cell r="D120">
            <v>23274</v>
          </cell>
          <cell r="E120">
            <v>7999</v>
          </cell>
          <cell r="G120">
            <v>2.3274E-2</v>
          </cell>
          <cell r="H120">
            <v>7.9989999999999992E-3</v>
          </cell>
          <cell r="I120" t="str">
            <v/>
          </cell>
        </row>
        <row r="121">
          <cell r="B121">
            <v>211</v>
          </cell>
          <cell r="C121">
            <v>211</v>
          </cell>
          <cell r="D121">
            <v>2713</v>
          </cell>
          <cell r="E121">
            <v>1197</v>
          </cell>
          <cell r="G121">
            <v>2.7130000000000001E-3</v>
          </cell>
          <cell r="H121">
            <v>1.1969999999999999E-3</v>
          </cell>
          <cell r="I121" t="str">
            <v/>
          </cell>
        </row>
        <row r="122">
          <cell r="B122">
            <v>212</v>
          </cell>
          <cell r="C122">
            <v>212</v>
          </cell>
          <cell r="D122">
            <v>2259</v>
          </cell>
          <cell r="E122">
            <v>1365</v>
          </cell>
          <cell r="G122">
            <v>2.2590000000000002E-3</v>
          </cell>
          <cell r="H122">
            <v>1.3649999999999999E-3</v>
          </cell>
          <cell r="I122" t="str">
            <v/>
          </cell>
        </row>
        <row r="123">
          <cell r="B123">
            <v>214</v>
          </cell>
          <cell r="C123">
            <v>214</v>
          </cell>
          <cell r="D123">
            <v>6068</v>
          </cell>
          <cell r="E123">
            <v>2717</v>
          </cell>
          <cell r="G123">
            <v>6.0679999999999996E-3</v>
          </cell>
          <cell r="H123">
            <v>2.7169999999999998E-3</v>
          </cell>
          <cell r="I123" t="str">
            <v/>
          </cell>
        </row>
        <row r="124">
          <cell r="B124">
            <v>227</v>
          </cell>
          <cell r="C124">
            <v>227</v>
          </cell>
          <cell r="D124">
            <v>1716</v>
          </cell>
          <cell r="E124">
            <v>1120</v>
          </cell>
          <cell r="G124">
            <v>1.7160000000000001E-3</v>
          </cell>
          <cell r="H124">
            <v>1.1199999999999999E-3</v>
          </cell>
          <cell r="I124" t="str">
            <v/>
          </cell>
        </row>
        <row r="125">
          <cell r="B125">
            <v>232</v>
          </cell>
          <cell r="C125">
            <v>232</v>
          </cell>
          <cell r="D125">
            <v>10651</v>
          </cell>
          <cell r="E125">
            <v>3709</v>
          </cell>
          <cell r="G125">
            <v>1.0651000000000001E-2</v>
          </cell>
          <cell r="H125">
            <v>3.7090000000000001E-3</v>
          </cell>
          <cell r="I125" t="str">
            <v/>
          </cell>
        </row>
        <row r="126">
          <cell r="B126">
            <v>250</v>
          </cell>
          <cell r="C126">
            <v>250</v>
          </cell>
          <cell r="D126">
            <v>7793</v>
          </cell>
          <cell r="E126">
            <v>5014</v>
          </cell>
          <cell r="G126">
            <v>7.7929999999999996E-3</v>
          </cell>
          <cell r="H126">
            <v>5.0140000000000002E-3</v>
          </cell>
          <cell r="I126" t="str">
            <v/>
          </cell>
        </row>
        <row r="127">
          <cell r="B127">
            <v>254</v>
          </cell>
          <cell r="C127">
            <v>254</v>
          </cell>
          <cell r="D127">
            <v>5857</v>
          </cell>
          <cell r="E127">
            <v>1892</v>
          </cell>
          <cell r="G127">
            <v>5.8570000000000002E-3</v>
          </cell>
          <cell r="H127">
            <v>1.892E-3</v>
          </cell>
          <cell r="I127" t="str">
            <v/>
          </cell>
        </row>
        <row r="128">
          <cell r="B128">
            <v>256</v>
          </cell>
          <cell r="C128">
            <v>256</v>
          </cell>
          <cell r="D128">
            <v>6542</v>
          </cell>
          <cell r="E128">
            <v>3122</v>
          </cell>
          <cell r="G128">
            <v>6.5420000000000001E-3</v>
          </cell>
          <cell r="H128">
            <v>3.1220000000000002E-3</v>
          </cell>
          <cell r="I128" t="str">
            <v/>
          </cell>
        </row>
        <row r="129">
          <cell r="B129">
            <v>262</v>
          </cell>
          <cell r="C129">
            <v>262</v>
          </cell>
          <cell r="D129">
            <v>22234</v>
          </cell>
          <cell r="E129">
            <v>12507</v>
          </cell>
          <cell r="G129">
            <v>2.2234E-2</v>
          </cell>
          <cell r="H129">
            <v>1.2507000000000001E-2</v>
          </cell>
          <cell r="I129" t="str">
            <v/>
          </cell>
        </row>
        <row r="130">
          <cell r="B130">
            <v>263</v>
          </cell>
          <cell r="C130">
            <v>263</v>
          </cell>
          <cell r="D130">
            <v>4103</v>
          </cell>
          <cell r="E130">
            <v>1399</v>
          </cell>
          <cell r="G130">
            <v>4.1029999999999999E-3</v>
          </cell>
          <cell r="H130">
            <v>1.3990000000000001E-3</v>
          </cell>
          <cell r="I130" t="str">
            <v/>
          </cell>
        </row>
        <row r="131">
          <cell r="B131">
            <v>269</v>
          </cell>
          <cell r="C131">
            <v>269</v>
          </cell>
          <cell r="D131">
            <v>17513</v>
          </cell>
          <cell r="E131">
            <v>13123</v>
          </cell>
          <cell r="G131">
            <v>1.7513000000000001E-2</v>
          </cell>
          <cell r="H131">
            <v>1.3122999999999999E-2</v>
          </cell>
          <cell r="I131" t="str">
            <v/>
          </cell>
        </row>
        <row r="132">
          <cell r="B132">
            <v>270</v>
          </cell>
          <cell r="C132">
            <v>270</v>
          </cell>
          <cell r="D132">
            <v>1671</v>
          </cell>
          <cell r="E132">
            <v>1013</v>
          </cell>
          <cell r="G132">
            <v>1.671E-3</v>
          </cell>
          <cell r="H132">
            <v>1.013E-3</v>
          </cell>
          <cell r="I132" t="str">
            <v/>
          </cell>
        </row>
        <row r="133">
          <cell r="B133">
            <v>277</v>
          </cell>
          <cell r="C133">
            <v>277</v>
          </cell>
          <cell r="D133">
            <v>400</v>
          </cell>
          <cell r="E133">
            <v>710</v>
          </cell>
          <cell r="G133">
            <v>4.0000000000000002E-4</v>
          </cell>
          <cell r="H133">
            <v>7.1000000000000002E-4</v>
          </cell>
          <cell r="I133" t="str">
            <v/>
          </cell>
        </row>
        <row r="134">
          <cell r="B134">
            <v>280</v>
          </cell>
          <cell r="C134">
            <v>280</v>
          </cell>
          <cell r="D134">
            <v>3673</v>
          </cell>
          <cell r="E134">
            <v>783</v>
          </cell>
          <cell r="G134">
            <v>3.673E-3</v>
          </cell>
          <cell r="H134">
            <v>7.8299999999999995E-4</v>
          </cell>
          <cell r="I134" t="str">
            <v/>
          </cell>
        </row>
        <row r="135">
          <cell r="B135">
            <v>290</v>
          </cell>
          <cell r="C135">
            <v>290</v>
          </cell>
          <cell r="D135">
            <v>3406</v>
          </cell>
          <cell r="E135">
            <v>604</v>
          </cell>
          <cell r="G135">
            <v>3.4060000000000002E-3</v>
          </cell>
          <cell r="H135">
            <v>6.0400000000000004E-4</v>
          </cell>
          <cell r="I135" t="str">
            <v/>
          </cell>
        </row>
        <row r="136">
          <cell r="B136">
            <v>307</v>
          </cell>
          <cell r="C136">
            <v>307</v>
          </cell>
          <cell r="D136">
            <v>14957</v>
          </cell>
          <cell r="E136">
            <v>8300</v>
          </cell>
          <cell r="G136">
            <v>1.4957E-2</v>
          </cell>
          <cell r="H136">
            <v>8.3000000000000001E-3</v>
          </cell>
          <cell r="I136" t="str">
            <v/>
          </cell>
        </row>
        <row r="137">
          <cell r="B137">
            <v>310</v>
          </cell>
          <cell r="C137">
            <v>310</v>
          </cell>
          <cell r="D137">
            <v>2902</v>
          </cell>
          <cell r="E137">
            <v>400</v>
          </cell>
          <cell r="G137">
            <v>2.9020000000000001E-3</v>
          </cell>
          <cell r="H137">
            <v>4.0000000000000002E-4</v>
          </cell>
          <cell r="I137" t="str">
            <v/>
          </cell>
        </row>
        <row r="138">
          <cell r="B138">
            <v>313</v>
          </cell>
          <cell r="C138">
            <v>313</v>
          </cell>
          <cell r="D138">
            <v>7209</v>
          </cell>
          <cell r="E138">
            <v>7209</v>
          </cell>
          <cell r="G138">
            <v>7.2090000000000001E-3</v>
          </cell>
          <cell r="H138">
            <v>7.2090000000000001E-3</v>
          </cell>
          <cell r="I138" t="str">
            <v/>
          </cell>
        </row>
        <row r="139">
          <cell r="B139">
            <v>319</v>
          </cell>
          <cell r="C139">
            <v>319</v>
          </cell>
          <cell r="D139">
            <v>6708</v>
          </cell>
          <cell r="E139">
            <v>1870</v>
          </cell>
          <cell r="G139">
            <v>6.7080000000000004E-3</v>
          </cell>
          <cell r="H139">
            <v>1.8699999999999999E-3</v>
          </cell>
          <cell r="I139" t="str">
            <v/>
          </cell>
        </row>
        <row r="140">
          <cell r="B140">
            <v>332</v>
          </cell>
          <cell r="C140">
            <v>332</v>
          </cell>
          <cell r="D140">
            <v>7746</v>
          </cell>
          <cell r="E140">
            <v>456</v>
          </cell>
          <cell r="G140">
            <v>7.7460000000000003E-3</v>
          </cell>
          <cell r="H140">
            <v>4.5600000000000003E-4</v>
          </cell>
          <cell r="I140" t="str">
            <v/>
          </cell>
        </row>
        <row r="141">
          <cell r="B141">
            <v>347</v>
          </cell>
          <cell r="C141">
            <v>347</v>
          </cell>
          <cell r="D141">
            <v>547</v>
          </cell>
          <cell r="E141">
            <v>400</v>
          </cell>
          <cell r="G141">
            <v>5.4699999999999996E-4</v>
          </cell>
          <cell r="H141">
            <v>4.0000000000000002E-4</v>
          </cell>
          <cell r="I141" t="str">
            <v/>
          </cell>
        </row>
        <row r="142">
          <cell r="B142">
            <v>353</v>
          </cell>
          <cell r="C142">
            <v>353</v>
          </cell>
          <cell r="D142">
            <v>35257</v>
          </cell>
          <cell r="E142">
            <v>21694</v>
          </cell>
          <cell r="F142">
            <v>18646</v>
          </cell>
          <cell r="G142">
            <v>3.5256999999999997E-2</v>
          </cell>
          <cell r="H142">
            <v>2.1694000000000001E-2</v>
          </cell>
          <cell r="I142">
            <v>1.8645999999999999E-2</v>
          </cell>
        </row>
        <row r="143">
          <cell r="B143">
            <v>354</v>
          </cell>
          <cell r="C143">
            <v>354</v>
          </cell>
          <cell r="D143">
            <v>3042</v>
          </cell>
          <cell r="E143">
            <v>1883</v>
          </cell>
          <cell r="G143">
            <v>3.042E-3</v>
          </cell>
          <cell r="H143">
            <v>1.8829999999999999E-3</v>
          </cell>
          <cell r="I143" t="str">
            <v/>
          </cell>
        </row>
        <row r="144">
          <cell r="B144">
            <v>360</v>
          </cell>
          <cell r="C144">
            <v>360</v>
          </cell>
          <cell r="D144">
            <v>16101</v>
          </cell>
          <cell r="E144">
            <v>13319</v>
          </cell>
          <cell r="G144">
            <v>1.6101000000000001E-2</v>
          </cell>
          <cell r="H144">
            <v>1.3318999999999999E-2</v>
          </cell>
          <cell r="I144" t="str">
            <v/>
          </cell>
        </row>
        <row r="145">
          <cell r="B145">
            <v>361</v>
          </cell>
          <cell r="C145">
            <v>360</v>
          </cell>
          <cell r="D145">
            <v>2029</v>
          </cell>
          <cell r="E145">
            <v>400</v>
          </cell>
          <cell r="G145">
            <v>2.029E-3</v>
          </cell>
          <cell r="H145">
            <v>4.0000000000000002E-4</v>
          </cell>
          <cell r="I145" t="str">
            <v/>
          </cell>
        </row>
        <row r="146">
          <cell r="B146">
            <v>422</v>
          </cell>
          <cell r="C146">
            <v>422</v>
          </cell>
          <cell r="D146">
            <v>38879</v>
          </cell>
          <cell r="E146">
            <v>29295</v>
          </cell>
          <cell r="F146">
            <v>31860</v>
          </cell>
          <cell r="G146">
            <v>3.8878999999999997E-2</v>
          </cell>
          <cell r="H146">
            <v>2.9295000000000002E-2</v>
          </cell>
          <cell r="I146">
            <v>3.1859999999999999E-2</v>
          </cell>
        </row>
        <row r="147">
          <cell r="B147">
            <v>423</v>
          </cell>
          <cell r="C147">
            <v>422</v>
          </cell>
          <cell r="D147">
            <v>2034</v>
          </cell>
          <cell r="E147">
            <v>4333</v>
          </cell>
          <cell r="F147">
            <v>4168</v>
          </cell>
          <cell r="G147">
            <v>2.0339999999999998E-3</v>
          </cell>
          <cell r="H147">
            <v>4.333E-3</v>
          </cell>
          <cell r="I147">
            <v>4.1679999999999998E-3</v>
          </cell>
        </row>
        <row r="148">
          <cell r="B148">
            <v>424</v>
          </cell>
          <cell r="C148">
            <v>424</v>
          </cell>
          <cell r="D148">
            <v>71684</v>
          </cell>
          <cell r="E148">
            <v>44606</v>
          </cell>
          <cell r="F148">
            <v>49148</v>
          </cell>
          <cell r="G148">
            <v>7.1683999999999998E-2</v>
          </cell>
          <cell r="H148">
            <v>4.4606E-2</v>
          </cell>
          <cell r="I148">
            <v>4.9147999999999997E-2</v>
          </cell>
        </row>
        <row r="149">
          <cell r="B149">
            <v>164</v>
          </cell>
          <cell r="C149">
            <v>490</v>
          </cell>
          <cell r="D149">
            <v>0</v>
          </cell>
          <cell r="E149">
            <v>0</v>
          </cell>
          <cell r="G149">
            <v>0</v>
          </cell>
          <cell r="H149">
            <v>0</v>
          </cell>
          <cell r="I149" t="str">
            <v/>
          </cell>
        </row>
        <row r="150">
          <cell r="B150">
            <v>46</v>
          </cell>
          <cell r="C150">
            <v>490</v>
          </cell>
          <cell r="D150">
            <v>0</v>
          </cell>
          <cell r="E150">
            <v>0</v>
          </cell>
          <cell r="G150">
            <v>0</v>
          </cell>
          <cell r="H150">
            <v>0</v>
          </cell>
          <cell r="I150" t="str">
            <v/>
          </cell>
        </row>
        <row r="151">
          <cell r="B151">
            <v>204</v>
          </cell>
          <cell r="C151">
            <v>490</v>
          </cell>
          <cell r="D151">
            <v>0</v>
          </cell>
          <cell r="E151">
            <v>0</v>
          </cell>
          <cell r="G151">
            <v>0</v>
          </cell>
          <cell r="H151">
            <v>0</v>
          </cell>
          <cell r="I151" t="str">
            <v/>
          </cell>
        </row>
        <row r="152">
          <cell r="B152">
            <v>165</v>
          </cell>
          <cell r="C152">
            <v>490</v>
          </cell>
          <cell r="D152">
            <v>0</v>
          </cell>
          <cell r="E152">
            <v>0</v>
          </cell>
          <cell r="G152">
            <v>0</v>
          </cell>
          <cell r="H152">
            <v>0</v>
          </cell>
          <cell r="I152" t="str">
            <v/>
          </cell>
        </row>
        <row r="153">
          <cell r="B153">
            <v>882</v>
          </cell>
          <cell r="C153">
            <v>490</v>
          </cell>
          <cell r="D153">
            <v>0</v>
          </cell>
          <cell r="E153">
            <v>0</v>
          </cell>
          <cell r="G153">
            <v>0</v>
          </cell>
          <cell r="H153">
            <v>0</v>
          </cell>
          <cell r="I153" t="str">
            <v/>
          </cell>
        </row>
        <row r="154">
          <cell r="B154">
            <v>78</v>
          </cell>
          <cell r="C154">
            <v>490</v>
          </cell>
          <cell r="D154">
            <v>0</v>
          </cell>
          <cell r="E154">
            <v>0</v>
          </cell>
          <cell r="G154">
            <v>0</v>
          </cell>
          <cell r="H154">
            <v>0</v>
          </cell>
          <cell r="I154" t="str">
            <v/>
          </cell>
        </row>
        <row r="155">
          <cell r="B155">
            <v>807</v>
          </cell>
          <cell r="C155">
            <v>490</v>
          </cell>
          <cell r="D155">
            <v>0</v>
          </cell>
          <cell r="E155">
            <v>0</v>
          </cell>
          <cell r="G155">
            <v>0</v>
          </cell>
          <cell r="H155">
            <v>0</v>
          </cell>
          <cell r="I155" t="str">
            <v/>
          </cell>
        </row>
        <row r="156">
          <cell r="B156">
            <v>773</v>
          </cell>
          <cell r="C156">
            <v>490</v>
          </cell>
          <cell r="D156">
            <v>0</v>
          </cell>
          <cell r="E156">
            <v>0</v>
          </cell>
          <cell r="G156">
            <v>0</v>
          </cell>
          <cell r="H156">
            <v>0</v>
          </cell>
          <cell r="I156" t="str">
            <v/>
          </cell>
        </row>
        <row r="157">
          <cell r="B157">
            <v>849</v>
          </cell>
          <cell r="C157">
            <v>490</v>
          </cell>
          <cell r="D157">
            <v>0</v>
          </cell>
          <cell r="E157">
            <v>0</v>
          </cell>
          <cell r="G157">
            <v>0</v>
          </cell>
          <cell r="H157">
            <v>0</v>
          </cell>
          <cell r="I157" t="str">
            <v/>
          </cell>
        </row>
        <row r="158">
          <cell r="B158">
            <v>838</v>
          </cell>
          <cell r="C158">
            <v>490</v>
          </cell>
          <cell r="D158">
            <v>0</v>
          </cell>
          <cell r="E158">
            <v>0</v>
          </cell>
          <cell r="G158">
            <v>0</v>
          </cell>
          <cell r="H158">
            <v>0</v>
          </cell>
          <cell r="I158" t="str">
            <v/>
          </cell>
        </row>
        <row r="159">
          <cell r="B159">
            <v>194</v>
          </cell>
          <cell r="C159">
            <v>490</v>
          </cell>
          <cell r="D159">
            <v>0</v>
          </cell>
          <cell r="E159">
            <v>0</v>
          </cell>
          <cell r="F159">
            <v>0</v>
          </cell>
          <cell r="G159">
            <v>0</v>
          </cell>
          <cell r="H159">
            <v>0</v>
          </cell>
          <cell r="I159">
            <v>0</v>
          </cell>
        </row>
        <row r="160">
          <cell r="B160">
            <v>490</v>
          </cell>
          <cell r="C160">
            <v>490</v>
          </cell>
          <cell r="D160">
            <v>3996264</v>
          </cell>
          <cell r="E160">
            <v>2176829</v>
          </cell>
          <cell r="F160">
            <v>154902</v>
          </cell>
          <cell r="G160">
            <v>3.996264</v>
          </cell>
          <cell r="H160">
            <v>2.1768290000000001</v>
          </cell>
          <cell r="I160">
            <v>0.15490200000000001</v>
          </cell>
        </row>
        <row r="161">
          <cell r="B161">
            <v>500</v>
          </cell>
          <cell r="C161">
            <v>500</v>
          </cell>
          <cell r="D161">
            <v>3580226</v>
          </cell>
          <cell r="E161">
            <v>3546398</v>
          </cell>
          <cell r="F161">
            <v>3873164</v>
          </cell>
          <cell r="G161">
            <v>3.5802260000000001</v>
          </cell>
          <cell r="H161">
            <v>3.5463979999999999</v>
          </cell>
          <cell r="I161">
            <v>3.8731640000000001</v>
          </cell>
        </row>
        <row r="162">
          <cell r="B162">
            <v>568</v>
          </cell>
          <cell r="C162">
            <v>568</v>
          </cell>
          <cell r="D162">
            <v>96604</v>
          </cell>
          <cell r="E162">
            <v>99332</v>
          </cell>
          <cell r="F162">
            <v>108491</v>
          </cell>
          <cell r="G162">
            <v>9.6603999999999995E-2</v>
          </cell>
          <cell r="H162">
            <v>9.9332000000000004E-2</v>
          </cell>
          <cell r="I162">
            <v>0.108491</v>
          </cell>
        </row>
        <row r="163">
          <cell r="B163">
            <v>704</v>
          </cell>
          <cell r="C163">
            <v>704</v>
          </cell>
          <cell r="D163">
            <v>3356</v>
          </cell>
          <cell r="E163">
            <v>1837</v>
          </cell>
          <cell r="G163">
            <v>3.356E-3</v>
          </cell>
          <cell r="H163">
            <v>1.8370000000000001E-3</v>
          </cell>
          <cell r="I163" t="str">
            <v/>
          </cell>
        </row>
        <row r="164">
          <cell r="B164">
            <v>707</v>
          </cell>
          <cell r="C164">
            <v>707</v>
          </cell>
          <cell r="D164">
            <v>1042</v>
          </cell>
          <cell r="E164">
            <v>400</v>
          </cell>
          <cell r="G164">
            <v>1.042E-3</v>
          </cell>
          <cell r="H164">
            <v>4.0000000000000002E-4</v>
          </cell>
          <cell r="I164" t="str">
            <v/>
          </cell>
        </row>
        <row r="165">
          <cell r="B165">
            <v>708</v>
          </cell>
          <cell r="C165">
            <v>708</v>
          </cell>
          <cell r="D165">
            <v>400</v>
          </cell>
          <cell r="E165">
            <v>400</v>
          </cell>
          <cell r="G165">
            <v>4.0000000000000002E-4</v>
          </cell>
          <cell r="H165">
            <v>4.0000000000000002E-4</v>
          </cell>
          <cell r="I165" t="str">
            <v/>
          </cell>
        </row>
        <row r="166">
          <cell r="B166">
            <v>713</v>
          </cell>
          <cell r="C166">
            <v>713</v>
          </cell>
          <cell r="D166">
            <v>7087</v>
          </cell>
          <cell r="E166">
            <v>1573</v>
          </cell>
          <cell r="G166">
            <v>7.0870000000000004E-3</v>
          </cell>
          <cell r="H166">
            <v>1.573E-3</v>
          </cell>
          <cell r="I166" t="str">
            <v/>
          </cell>
        </row>
        <row r="167">
          <cell r="B167">
            <v>714</v>
          </cell>
          <cell r="C167">
            <v>714</v>
          </cell>
          <cell r="D167">
            <v>4427</v>
          </cell>
          <cell r="E167">
            <v>1619</v>
          </cell>
          <cell r="G167">
            <v>4.4270000000000004E-3</v>
          </cell>
          <cell r="H167">
            <v>1.619E-3</v>
          </cell>
          <cell r="I167" t="str">
            <v/>
          </cell>
        </row>
        <row r="168">
          <cell r="B168">
            <v>716</v>
          </cell>
          <cell r="C168">
            <v>716</v>
          </cell>
          <cell r="D168">
            <v>400</v>
          </cell>
          <cell r="E168">
            <v>402</v>
          </cell>
          <cell r="G168">
            <v>4.0000000000000002E-4</v>
          </cell>
          <cell r="H168">
            <v>4.0200000000000001E-4</v>
          </cell>
          <cell r="I168" t="str">
            <v/>
          </cell>
        </row>
        <row r="169">
          <cell r="B169">
            <v>725</v>
          </cell>
          <cell r="C169">
            <v>725</v>
          </cell>
          <cell r="D169">
            <v>11369</v>
          </cell>
          <cell r="E169">
            <v>3856</v>
          </cell>
          <cell r="G169">
            <v>1.1369000000000001E-2</v>
          </cell>
          <cell r="H169">
            <v>3.8560000000000001E-3</v>
          </cell>
          <cell r="I169" t="str">
            <v/>
          </cell>
        </row>
        <row r="170">
          <cell r="B170">
            <v>727</v>
          </cell>
          <cell r="C170">
            <v>727</v>
          </cell>
          <cell r="D170">
            <v>7150</v>
          </cell>
          <cell r="E170">
            <v>5079</v>
          </cell>
          <cell r="G170">
            <v>7.1500000000000001E-3</v>
          </cell>
          <cell r="H170">
            <v>5.0790000000000002E-3</v>
          </cell>
          <cell r="I170" t="str">
            <v/>
          </cell>
        </row>
        <row r="171">
          <cell r="B171">
            <v>731</v>
          </cell>
          <cell r="C171">
            <v>731</v>
          </cell>
          <cell r="D171">
            <v>1041</v>
          </cell>
          <cell r="E171">
            <v>400</v>
          </cell>
          <cell r="G171">
            <v>1.041E-3</v>
          </cell>
          <cell r="H171">
            <v>4.0000000000000002E-4</v>
          </cell>
          <cell r="I171" t="str">
            <v/>
          </cell>
        </row>
        <row r="172">
          <cell r="B172">
            <v>736</v>
          </cell>
          <cell r="C172">
            <v>736</v>
          </cell>
          <cell r="D172">
            <v>1581</v>
          </cell>
          <cell r="E172">
            <v>2360</v>
          </cell>
          <cell r="G172">
            <v>1.5809999999999999E-3</v>
          </cell>
          <cell r="H172">
            <v>2.3600000000000001E-3</v>
          </cell>
          <cell r="I172" t="str">
            <v/>
          </cell>
        </row>
        <row r="173">
          <cell r="B173">
            <v>738</v>
          </cell>
          <cell r="C173">
            <v>738</v>
          </cell>
          <cell r="D173">
            <v>35542</v>
          </cell>
          <cell r="E173">
            <v>10402</v>
          </cell>
          <cell r="G173">
            <v>3.5541999999999997E-2</v>
          </cell>
          <cell r="H173">
            <v>1.0402E-2</v>
          </cell>
          <cell r="I173" t="str">
            <v/>
          </cell>
        </row>
        <row r="174">
          <cell r="B174">
            <v>740</v>
          </cell>
          <cell r="C174">
            <v>740</v>
          </cell>
          <cell r="D174">
            <v>14345</v>
          </cell>
          <cell r="E174">
            <v>8388</v>
          </cell>
          <cell r="G174">
            <v>1.4345E-2</v>
          </cell>
          <cell r="H174">
            <v>8.3879999999999996E-3</v>
          </cell>
          <cell r="I174" t="str">
            <v/>
          </cell>
        </row>
        <row r="175">
          <cell r="B175">
            <v>741</v>
          </cell>
          <cell r="C175">
            <v>741</v>
          </cell>
          <cell r="D175">
            <v>21497</v>
          </cell>
          <cell r="E175">
            <v>4756</v>
          </cell>
          <cell r="G175">
            <v>2.1496999999999999E-2</v>
          </cell>
          <cell r="H175">
            <v>4.7559999999999998E-3</v>
          </cell>
          <cell r="I175" t="str">
            <v/>
          </cell>
        </row>
        <row r="176">
          <cell r="B176">
            <v>748</v>
          </cell>
          <cell r="C176">
            <v>748</v>
          </cell>
          <cell r="D176">
            <v>400</v>
          </cell>
          <cell r="E176">
            <v>400</v>
          </cell>
          <cell r="G176">
            <v>4.0000000000000002E-4</v>
          </cell>
          <cell r="H176">
            <v>4.0000000000000002E-4</v>
          </cell>
          <cell r="I176" t="str">
            <v/>
          </cell>
        </row>
        <row r="177">
          <cell r="B177">
            <v>755</v>
          </cell>
          <cell r="C177">
            <v>755</v>
          </cell>
          <cell r="D177">
            <v>6064</v>
          </cell>
          <cell r="E177">
            <v>3922</v>
          </cell>
          <cell r="G177">
            <v>6.0639999999999999E-3</v>
          </cell>
          <cell r="H177">
            <v>3.9220000000000001E-3</v>
          </cell>
          <cell r="I177" t="str">
            <v/>
          </cell>
        </row>
        <row r="178">
          <cell r="B178">
            <v>765</v>
          </cell>
          <cell r="C178">
            <v>765</v>
          </cell>
          <cell r="D178">
            <v>14052</v>
          </cell>
          <cell r="E178">
            <v>3371</v>
          </cell>
          <cell r="G178">
            <v>1.4052E-2</v>
          </cell>
          <cell r="H178">
            <v>3.3709999999999999E-3</v>
          </cell>
          <cell r="I178" t="str">
            <v/>
          </cell>
        </row>
        <row r="179">
          <cell r="B179">
            <v>766</v>
          </cell>
          <cell r="C179">
            <v>766</v>
          </cell>
          <cell r="D179">
            <v>55372</v>
          </cell>
          <cell r="E179">
            <v>32877</v>
          </cell>
          <cell r="G179">
            <v>5.5371999999999998E-2</v>
          </cell>
          <cell r="H179">
            <v>3.2877000000000003E-2</v>
          </cell>
          <cell r="I179" t="str">
            <v/>
          </cell>
        </row>
        <row r="180">
          <cell r="B180">
            <v>772</v>
          </cell>
          <cell r="C180">
            <v>772</v>
          </cell>
          <cell r="D180">
            <v>30523</v>
          </cell>
          <cell r="E180">
            <v>8882</v>
          </cell>
          <cell r="G180">
            <v>3.0523000000000002E-2</v>
          </cell>
          <cell r="H180">
            <v>8.8819999999999993E-3</v>
          </cell>
          <cell r="I180" t="str">
            <v/>
          </cell>
        </row>
        <row r="181">
          <cell r="B181">
            <v>777</v>
          </cell>
          <cell r="C181">
            <v>777</v>
          </cell>
          <cell r="D181">
            <v>5450</v>
          </cell>
          <cell r="E181">
            <v>2714</v>
          </cell>
          <cell r="G181">
            <v>5.45E-3</v>
          </cell>
          <cell r="H181">
            <v>2.7139999999999998E-3</v>
          </cell>
          <cell r="I181" t="str">
            <v/>
          </cell>
        </row>
        <row r="182">
          <cell r="B182">
            <v>787</v>
          </cell>
          <cell r="C182">
            <v>787</v>
          </cell>
          <cell r="D182">
            <v>11055</v>
          </cell>
          <cell r="E182">
            <v>2876</v>
          </cell>
          <cell r="G182">
            <v>1.1055000000000001E-2</v>
          </cell>
          <cell r="H182">
            <v>2.8760000000000001E-3</v>
          </cell>
          <cell r="I182" t="str">
            <v/>
          </cell>
        </row>
        <row r="183">
          <cell r="B183">
            <v>793</v>
          </cell>
          <cell r="C183">
            <v>793</v>
          </cell>
          <cell r="D183">
            <v>155552</v>
          </cell>
          <cell r="E183">
            <v>72636</v>
          </cell>
          <cell r="G183">
            <v>0.155552</v>
          </cell>
          <cell r="H183">
            <v>7.2636000000000006E-2</v>
          </cell>
          <cell r="I183" t="str">
            <v/>
          </cell>
        </row>
        <row r="184">
          <cell r="B184">
            <v>797</v>
          </cell>
          <cell r="C184">
            <v>797</v>
          </cell>
          <cell r="D184">
            <v>24498</v>
          </cell>
          <cell r="E184">
            <v>14570</v>
          </cell>
          <cell r="G184">
            <v>2.4497999999999999E-2</v>
          </cell>
          <cell r="H184">
            <v>1.457E-2</v>
          </cell>
          <cell r="I184" t="str">
            <v/>
          </cell>
        </row>
        <row r="185">
          <cell r="B185">
            <v>799</v>
          </cell>
          <cell r="C185">
            <v>799</v>
          </cell>
          <cell r="D185">
            <v>14005</v>
          </cell>
          <cell r="E185">
            <v>8704</v>
          </cell>
          <cell r="G185">
            <v>1.4005E-2</v>
          </cell>
          <cell r="H185">
            <v>8.7039999999999999E-3</v>
          </cell>
          <cell r="I185" t="str">
            <v/>
          </cell>
        </row>
        <row r="186">
          <cell r="B186">
            <v>801</v>
          </cell>
          <cell r="C186">
            <v>801</v>
          </cell>
          <cell r="D186">
            <v>3692124</v>
          </cell>
          <cell r="E186">
            <v>1483413</v>
          </cell>
          <cell r="G186">
            <v>3.6921240000000002</v>
          </cell>
          <cell r="H186">
            <v>1.4834130000000001</v>
          </cell>
          <cell r="I186" t="str">
            <v/>
          </cell>
        </row>
        <row r="187">
          <cell r="B187">
            <v>802</v>
          </cell>
          <cell r="C187">
            <v>801</v>
          </cell>
          <cell r="D187">
            <v>58057</v>
          </cell>
          <cell r="E187">
            <v>29618</v>
          </cell>
          <cell r="G187">
            <v>5.8056999999999997E-2</v>
          </cell>
          <cell r="H187">
            <v>2.9617999999999998E-2</v>
          </cell>
          <cell r="I187" t="str">
            <v/>
          </cell>
        </row>
        <row r="188">
          <cell r="B188">
            <v>805</v>
          </cell>
          <cell r="C188">
            <v>805</v>
          </cell>
          <cell r="D188">
            <v>19774</v>
          </cell>
          <cell r="E188">
            <v>16251</v>
          </cell>
          <cell r="G188">
            <v>1.9774E-2</v>
          </cell>
          <cell r="H188">
            <v>1.6251000000000002E-2</v>
          </cell>
          <cell r="I188" t="str">
            <v/>
          </cell>
        </row>
        <row r="189">
          <cell r="B189">
            <v>810</v>
          </cell>
          <cell r="C189">
            <v>810</v>
          </cell>
          <cell r="D189">
            <v>8373</v>
          </cell>
          <cell r="E189">
            <v>3151</v>
          </cell>
          <cell r="G189">
            <v>8.3730000000000002E-3</v>
          </cell>
          <cell r="H189">
            <v>3.1510000000000002E-3</v>
          </cell>
          <cell r="I189" t="str">
            <v/>
          </cell>
        </row>
        <row r="190">
          <cell r="B190">
            <v>811</v>
          </cell>
          <cell r="C190">
            <v>811</v>
          </cell>
          <cell r="D190">
            <v>54727</v>
          </cell>
          <cell r="E190">
            <v>31110</v>
          </cell>
          <cell r="G190">
            <v>5.4726999999999998E-2</v>
          </cell>
          <cell r="H190">
            <v>3.1109999999999999E-2</v>
          </cell>
          <cell r="I190" t="str">
            <v/>
          </cell>
        </row>
        <row r="191">
          <cell r="B191">
            <v>812</v>
          </cell>
          <cell r="C191">
            <v>812</v>
          </cell>
          <cell r="D191">
            <v>69655</v>
          </cell>
          <cell r="E191">
            <v>32141</v>
          </cell>
          <cell r="G191">
            <v>6.9654999999999995E-2</v>
          </cell>
          <cell r="H191">
            <v>3.2141000000000003E-2</v>
          </cell>
          <cell r="I191" t="str">
            <v/>
          </cell>
        </row>
        <row r="192">
          <cell r="B192">
            <v>813</v>
          </cell>
          <cell r="C192">
            <v>813</v>
          </cell>
          <cell r="D192">
            <v>49926</v>
          </cell>
          <cell r="E192">
            <v>22856</v>
          </cell>
          <cell r="G192">
            <v>4.9925999999999998E-2</v>
          </cell>
          <cell r="H192">
            <v>2.2856000000000001E-2</v>
          </cell>
          <cell r="I192" t="str">
            <v/>
          </cell>
        </row>
        <row r="193">
          <cell r="B193">
            <v>816</v>
          </cell>
          <cell r="C193">
            <v>816</v>
          </cell>
          <cell r="D193">
            <v>28247</v>
          </cell>
          <cell r="E193">
            <v>9082</v>
          </cell>
          <cell r="G193">
            <v>2.8247000000000001E-2</v>
          </cell>
          <cell r="H193">
            <v>9.0819999999999998E-3</v>
          </cell>
          <cell r="I193" t="str">
            <v/>
          </cell>
        </row>
        <row r="194">
          <cell r="B194">
            <v>819</v>
          </cell>
          <cell r="C194">
            <v>819</v>
          </cell>
          <cell r="D194">
            <v>80121</v>
          </cell>
          <cell r="E194">
            <v>21695</v>
          </cell>
          <cell r="G194">
            <v>8.0120999999999998E-2</v>
          </cell>
          <cell r="H194">
            <v>2.1694999999999999E-2</v>
          </cell>
          <cell r="I194" t="str">
            <v/>
          </cell>
        </row>
        <row r="195">
          <cell r="B195">
            <v>820</v>
          </cell>
          <cell r="C195">
            <v>820</v>
          </cell>
          <cell r="D195">
            <v>515030</v>
          </cell>
          <cell r="E195">
            <v>227752</v>
          </cell>
          <cell r="G195">
            <v>0.51502999999999999</v>
          </cell>
          <cell r="H195">
            <v>0.22775200000000001</v>
          </cell>
          <cell r="I195" t="str">
            <v/>
          </cell>
        </row>
        <row r="196">
          <cell r="B196">
            <v>823</v>
          </cell>
          <cell r="C196">
            <v>823</v>
          </cell>
          <cell r="D196">
            <v>610407</v>
          </cell>
          <cell r="E196">
            <v>446066</v>
          </cell>
          <cell r="G196">
            <v>0.61040700000000003</v>
          </cell>
          <cell r="H196">
            <v>0.44606600000000002</v>
          </cell>
          <cell r="I196" t="str">
            <v/>
          </cell>
        </row>
        <row r="197">
          <cell r="B197">
            <v>106</v>
          </cell>
          <cell r="C197">
            <v>827</v>
          </cell>
          <cell r="D197">
            <v>109616</v>
          </cell>
          <cell r="E197">
            <v>41451</v>
          </cell>
          <cell r="G197">
            <v>0.10961600000000001</v>
          </cell>
          <cell r="H197">
            <v>4.1451000000000002E-2</v>
          </cell>
          <cell r="I197" t="str">
            <v/>
          </cell>
        </row>
        <row r="198">
          <cell r="B198">
            <v>827</v>
          </cell>
          <cell r="C198">
            <v>827</v>
          </cell>
          <cell r="D198">
            <v>1672251</v>
          </cell>
          <cell r="E198">
            <v>740668</v>
          </cell>
          <cell r="G198">
            <v>1.6722509999999999</v>
          </cell>
          <cell r="H198">
            <v>0.74066799999999999</v>
          </cell>
          <cell r="I198" t="str">
            <v/>
          </cell>
        </row>
        <row r="199">
          <cell r="B199">
            <v>721</v>
          </cell>
          <cell r="C199">
            <v>827</v>
          </cell>
          <cell r="D199">
            <v>20515</v>
          </cell>
          <cell r="E199">
            <v>7685</v>
          </cell>
          <cell r="G199">
            <v>2.0514999999999999E-2</v>
          </cell>
          <cell r="H199">
            <v>7.685E-3</v>
          </cell>
          <cell r="I199" t="str">
            <v/>
          </cell>
        </row>
        <row r="200">
          <cell r="B200">
            <v>832</v>
          </cell>
          <cell r="C200">
            <v>832</v>
          </cell>
          <cell r="D200">
            <v>20172</v>
          </cell>
          <cell r="E200">
            <v>11596</v>
          </cell>
          <cell r="G200">
            <v>2.0171999999999999E-2</v>
          </cell>
          <cell r="H200">
            <v>1.1596E-2</v>
          </cell>
          <cell r="I200" t="str">
            <v/>
          </cell>
        </row>
        <row r="201">
          <cell r="B201">
            <v>836</v>
          </cell>
          <cell r="C201">
            <v>836</v>
          </cell>
          <cell r="D201">
            <v>99280</v>
          </cell>
          <cell r="E201">
            <v>50575</v>
          </cell>
          <cell r="G201">
            <v>9.9279999999999993E-2</v>
          </cell>
          <cell r="H201">
            <v>5.0575000000000002E-2</v>
          </cell>
          <cell r="I201" t="str">
            <v/>
          </cell>
        </row>
        <row r="202">
          <cell r="B202">
            <v>839</v>
          </cell>
          <cell r="C202">
            <v>839</v>
          </cell>
          <cell r="D202">
            <v>213185</v>
          </cell>
          <cell r="E202">
            <v>122107</v>
          </cell>
          <cell r="G202">
            <v>0.21318500000000001</v>
          </cell>
          <cell r="H202">
            <v>0.12210699999999999</v>
          </cell>
          <cell r="I202" t="str">
            <v/>
          </cell>
        </row>
        <row r="203">
          <cell r="B203">
            <v>840</v>
          </cell>
          <cell r="C203">
            <v>840</v>
          </cell>
          <cell r="D203">
            <v>185584</v>
          </cell>
          <cell r="E203">
            <v>79688</v>
          </cell>
          <cell r="G203">
            <v>0.185584</v>
          </cell>
          <cell r="H203">
            <v>7.9687999999999995E-2</v>
          </cell>
          <cell r="I203" t="str">
            <v/>
          </cell>
        </row>
        <row r="204">
          <cell r="B204">
            <v>841</v>
          </cell>
          <cell r="C204">
            <v>841</v>
          </cell>
          <cell r="D204">
            <v>98602</v>
          </cell>
          <cell r="E204">
            <v>55225</v>
          </cell>
          <cell r="G204">
            <v>9.8601999999999995E-2</v>
          </cell>
          <cell r="H204">
            <v>5.5225000000000003E-2</v>
          </cell>
          <cell r="I204" t="str">
            <v/>
          </cell>
        </row>
        <row r="205">
          <cell r="B205">
            <v>843</v>
          </cell>
          <cell r="C205">
            <v>843</v>
          </cell>
          <cell r="D205">
            <v>17647</v>
          </cell>
          <cell r="E205">
            <v>6521</v>
          </cell>
          <cell r="G205">
            <v>1.7646999999999999E-2</v>
          </cell>
          <cell r="H205">
            <v>6.5209999999999999E-3</v>
          </cell>
          <cell r="I205" t="str">
            <v/>
          </cell>
        </row>
        <row r="206">
          <cell r="B206">
            <v>846</v>
          </cell>
          <cell r="C206">
            <v>846</v>
          </cell>
          <cell r="D206">
            <v>34568</v>
          </cell>
          <cell r="E206">
            <v>27402</v>
          </cell>
          <cell r="G206">
            <v>3.4568000000000002E-2</v>
          </cell>
          <cell r="H206">
            <v>2.7401999999999999E-2</v>
          </cell>
          <cell r="I206" t="str">
            <v/>
          </cell>
        </row>
        <row r="207">
          <cell r="B207">
            <v>853</v>
          </cell>
          <cell r="C207">
            <v>853</v>
          </cell>
          <cell r="D207">
            <v>15037</v>
          </cell>
          <cell r="E207">
            <v>2502</v>
          </cell>
          <cell r="G207">
            <v>1.5037E-2</v>
          </cell>
          <cell r="H207">
            <v>2.5019999999999999E-3</v>
          </cell>
          <cell r="I207" t="str">
            <v/>
          </cell>
        </row>
        <row r="208">
          <cell r="B208">
            <v>855</v>
          </cell>
          <cell r="C208">
            <v>855</v>
          </cell>
          <cell r="D208">
            <v>54318</v>
          </cell>
          <cell r="E208">
            <v>21560</v>
          </cell>
          <cell r="G208">
            <v>5.4317999999999998E-2</v>
          </cell>
          <cell r="H208">
            <v>2.1559999999999999E-2</v>
          </cell>
          <cell r="I208" t="str">
            <v/>
          </cell>
        </row>
        <row r="209">
          <cell r="B209">
            <v>856</v>
          </cell>
          <cell r="C209">
            <v>856</v>
          </cell>
          <cell r="D209">
            <v>13841</v>
          </cell>
          <cell r="E209">
            <v>7226</v>
          </cell>
          <cell r="G209">
            <v>1.3840999999999999E-2</v>
          </cell>
          <cell r="H209">
            <v>7.2259999999999998E-3</v>
          </cell>
          <cell r="I209" t="str">
            <v/>
          </cell>
        </row>
        <row r="210">
          <cell r="B210">
            <v>858</v>
          </cell>
          <cell r="C210">
            <v>858</v>
          </cell>
          <cell r="D210">
            <v>4631</v>
          </cell>
          <cell r="E210">
            <v>2905</v>
          </cell>
          <cell r="G210">
            <v>4.6309999999999997E-3</v>
          </cell>
          <cell r="H210">
            <v>2.905E-3</v>
          </cell>
          <cell r="I210" t="str">
            <v/>
          </cell>
        </row>
        <row r="211">
          <cell r="B211">
            <v>862</v>
          </cell>
          <cell r="C211">
            <v>862</v>
          </cell>
          <cell r="D211">
            <v>13074</v>
          </cell>
          <cell r="E211">
            <v>3365</v>
          </cell>
          <cell r="G211">
            <v>1.3074000000000001E-2</v>
          </cell>
          <cell r="H211">
            <v>3.3649999999999999E-3</v>
          </cell>
          <cell r="I211" t="str">
            <v/>
          </cell>
        </row>
        <row r="212">
          <cell r="B212">
            <v>873</v>
          </cell>
          <cell r="C212">
            <v>873</v>
          </cell>
          <cell r="D212">
            <v>78032</v>
          </cell>
          <cell r="E212">
            <v>27049</v>
          </cell>
          <cell r="G212">
            <v>7.8032000000000004E-2</v>
          </cell>
          <cell r="H212">
            <v>2.7049E-2</v>
          </cell>
          <cell r="I212" t="str">
            <v/>
          </cell>
        </row>
        <row r="213">
          <cell r="B213">
            <v>876</v>
          </cell>
          <cell r="C213">
            <v>876</v>
          </cell>
          <cell r="D213">
            <v>67947</v>
          </cell>
          <cell r="E213">
            <v>31391</v>
          </cell>
          <cell r="G213">
            <v>6.7946999999999994E-2</v>
          </cell>
          <cell r="H213">
            <v>3.1391000000000002E-2</v>
          </cell>
          <cell r="I213" t="str">
            <v/>
          </cell>
        </row>
        <row r="214">
          <cell r="B214">
            <v>881</v>
          </cell>
          <cell r="C214">
            <v>881</v>
          </cell>
          <cell r="D214">
            <v>356862</v>
          </cell>
          <cell r="E214">
            <v>194024</v>
          </cell>
          <cell r="G214">
            <v>0.35686200000000001</v>
          </cell>
          <cell r="H214">
            <v>0.194024</v>
          </cell>
          <cell r="I214" t="str">
            <v/>
          </cell>
        </row>
        <row r="215">
          <cell r="B215">
            <v>883</v>
          </cell>
          <cell r="C215">
            <v>883</v>
          </cell>
          <cell r="D215">
            <v>155599</v>
          </cell>
          <cell r="E215">
            <v>57731</v>
          </cell>
          <cell r="G215">
            <v>0.15559899999999999</v>
          </cell>
          <cell r="H215">
            <v>5.7730999999999998E-2</v>
          </cell>
          <cell r="I215" t="str">
            <v/>
          </cell>
        </row>
        <row r="216">
          <cell r="B216">
            <v>709</v>
          </cell>
          <cell r="C216">
            <v>885</v>
          </cell>
          <cell r="D216">
            <v>5287</v>
          </cell>
          <cell r="E216">
            <v>2474</v>
          </cell>
          <cell r="G216">
            <v>5.287E-3</v>
          </cell>
          <cell r="H216">
            <v>2.4740000000000001E-3</v>
          </cell>
          <cell r="I216" t="str">
            <v/>
          </cell>
        </row>
        <row r="217">
          <cell r="B217">
            <v>885</v>
          </cell>
          <cell r="C217">
            <v>885</v>
          </cell>
          <cell r="D217">
            <v>229684</v>
          </cell>
          <cell r="E217">
            <v>107457</v>
          </cell>
          <cell r="G217">
            <v>0.229684</v>
          </cell>
          <cell r="H217">
            <v>0.107457</v>
          </cell>
          <cell r="I217" t="str">
            <v/>
          </cell>
        </row>
        <row r="218">
          <cell r="B218">
            <v>886</v>
          </cell>
          <cell r="C218">
            <v>886</v>
          </cell>
          <cell r="D218">
            <v>177604</v>
          </cell>
          <cell r="E218">
            <v>83901</v>
          </cell>
          <cell r="G218">
            <v>0.17760400000000001</v>
          </cell>
          <cell r="H218">
            <v>8.3901000000000003E-2</v>
          </cell>
          <cell r="I218" t="str">
            <v/>
          </cell>
        </row>
        <row r="219">
          <cell r="B219">
            <v>888</v>
          </cell>
          <cell r="C219">
            <v>888</v>
          </cell>
          <cell r="D219">
            <v>10285</v>
          </cell>
          <cell r="E219">
            <v>2469</v>
          </cell>
          <cell r="G219">
            <v>1.0285000000000001E-2</v>
          </cell>
          <cell r="H219">
            <v>2.4689999999999998E-3</v>
          </cell>
          <cell r="I219" t="str">
            <v/>
          </cell>
        </row>
        <row r="220">
          <cell r="B220">
            <v>889</v>
          </cell>
          <cell r="C220">
            <v>889</v>
          </cell>
          <cell r="D220">
            <v>216986</v>
          </cell>
          <cell r="E220">
            <v>48256</v>
          </cell>
          <cell r="G220">
            <v>0.21698600000000001</v>
          </cell>
          <cell r="H220">
            <v>4.8256E-2</v>
          </cell>
          <cell r="I220" t="str">
            <v/>
          </cell>
        </row>
        <row r="221">
          <cell r="B221">
            <v>894</v>
          </cell>
          <cell r="C221">
            <v>894</v>
          </cell>
          <cell r="D221">
            <v>22273</v>
          </cell>
          <cell r="E221">
            <v>15978</v>
          </cell>
          <cell r="G221">
            <v>2.2273000000000001E-2</v>
          </cell>
          <cell r="H221">
            <v>1.5977999999999999E-2</v>
          </cell>
          <cell r="I221" t="str">
            <v/>
          </cell>
        </row>
        <row r="222">
          <cell r="B222">
            <v>896</v>
          </cell>
          <cell r="C222">
            <v>896</v>
          </cell>
          <cell r="D222">
            <v>43511</v>
          </cell>
          <cell r="E222">
            <v>21140</v>
          </cell>
          <cell r="G222">
            <v>4.3511000000000001E-2</v>
          </cell>
          <cell r="H222">
            <v>2.1139999999999999E-2</v>
          </cell>
          <cell r="I222" t="str">
            <v/>
          </cell>
        </row>
        <row r="223">
          <cell r="B223">
            <v>955</v>
          </cell>
          <cell r="C223">
            <v>955</v>
          </cell>
          <cell r="D223">
            <v>13430</v>
          </cell>
          <cell r="E223">
            <v>13690</v>
          </cell>
          <cell r="G223">
            <v>1.3429999999999999E-2</v>
          </cell>
          <cell r="H223">
            <v>1.3690000000000001E-2</v>
          </cell>
          <cell r="I223" t="str">
            <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en"/>
      <sheetName val="Schlüssel"/>
      <sheetName val="HTA-11-22-77-81"/>
      <sheetName val="GAN-8-67-69"/>
      <sheetName val="TKN-9-68-70"/>
      <sheetName val="Gl7-31"/>
      <sheetName val="TO-25"/>
      <sheetName val="RP-54"/>
      <sheetName val="STS-29-75-27-76"/>
      <sheetName val="ER-24-IR-43"/>
      <sheetName val="MB-28-18"/>
      <sheetName val="ZD-34"/>
      <sheetName val="GAP-93-92-94-96-95-97"/>
      <sheetName val="TKP-98-99-100"/>
      <sheetName val="Gep-13-90-74-21-47-91"/>
      <sheetName val="Velo-15"/>
      <sheetName val="TUO-60-71"/>
      <sheetName val="POR-Auswertung"/>
    </sheetNames>
    <sheetDataSet>
      <sheetData sheetId="0">
        <row r="2">
          <cell r="F2" t="str">
            <v>gültig ab/ valable dés le 01.12.2016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AB8"/>
    <pageSetUpPr fitToPage="1"/>
  </sheetPr>
  <dimension ref="A1:AY45"/>
  <sheetViews>
    <sheetView tabSelected="1" zoomScaleNormal="100" zoomScalePageLayoutView="70" workbookViewId="0"/>
  </sheetViews>
  <sheetFormatPr baseColWidth="10" defaultColWidth="30.85546875" defaultRowHeight="12.75" x14ac:dyDescent="0.2"/>
  <cols>
    <col min="1" max="1" width="2" style="13" customWidth="1"/>
    <col min="2" max="2" width="39.7109375" style="13" customWidth="1"/>
    <col min="3" max="3" width="7.140625" style="13" customWidth="1"/>
    <col min="4" max="4" width="7.28515625" style="13" customWidth="1"/>
    <col min="5" max="5" width="6.5703125" style="13" customWidth="1"/>
    <col min="6" max="6" width="3.7109375" style="13" customWidth="1"/>
    <col min="7" max="7" width="5.42578125" style="13" customWidth="1"/>
    <col min="8" max="8" width="1" style="14" customWidth="1"/>
    <col min="9" max="9" width="5.85546875" style="9" customWidth="1"/>
    <col min="10" max="10" width="12.85546875" style="9" customWidth="1"/>
    <col min="11" max="11" width="1" style="14" customWidth="1"/>
    <col min="12" max="12" width="5.85546875" style="9" customWidth="1"/>
    <col min="13" max="13" width="12.85546875" style="9" customWidth="1"/>
    <col min="14" max="14" width="1" style="14" customWidth="1"/>
    <col min="15" max="15" width="5.85546875" style="9" customWidth="1"/>
    <col min="16" max="16" width="12.85546875" style="9" customWidth="1"/>
    <col min="17" max="17" width="3.28515625" style="190" customWidth="1"/>
    <col min="18" max="33" width="13.42578125" style="63" customWidth="1"/>
    <col min="34" max="40" width="18.5703125" style="57" customWidth="1"/>
    <col min="41" max="48" width="30.85546875" style="5"/>
    <col min="49" max="16384" width="30.85546875" style="13"/>
  </cols>
  <sheetData>
    <row r="1" spans="1:51" s="1" customFormat="1" ht="14.25" x14ac:dyDescent="0.2">
      <c r="A1" s="265"/>
      <c r="B1" s="266"/>
      <c r="C1" s="266"/>
      <c r="D1" s="267"/>
      <c r="E1" s="267"/>
      <c r="F1" s="268"/>
      <c r="G1" s="268"/>
      <c r="H1" s="269"/>
      <c r="I1" s="270"/>
      <c r="J1" s="271"/>
      <c r="K1" s="271"/>
      <c r="L1" s="271"/>
      <c r="M1" s="272"/>
      <c r="N1" s="273"/>
      <c r="O1" s="274"/>
      <c r="P1" s="275"/>
      <c r="Q1" s="206"/>
      <c r="R1" s="60"/>
      <c r="S1" s="60"/>
      <c r="T1" s="60"/>
      <c r="U1" s="60"/>
      <c r="V1" s="60"/>
      <c r="W1" s="60"/>
      <c r="X1" s="60"/>
      <c r="Y1" s="60"/>
      <c r="Z1" s="60"/>
      <c r="AA1" s="60"/>
      <c r="AB1" s="60"/>
      <c r="AC1" s="60"/>
      <c r="AD1" s="60"/>
      <c r="AE1" s="60"/>
      <c r="AF1" s="60"/>
      <c r="AG1" s="60"/>
      <c r="AH1" s="60"/>
      <c r="AI1" s="3"/>
      <c r="AJ1" s="3"/>
      <c r="AK1" s="3"/>
      <c r="AL1" s="3"/>
      <c r="AM1" s="3"/>
      <c r="AN1" s="3"/>
      <c r="AO1" s="2"/>
      <c r="AP1" s="2"/>
      <c r="AQ1" s="2"/>
      <c r="AR1" s="2"/>
      <c r="AS1" s="2"/>
      <c r="AT1" s="2"/>
      <c r="AU1" s="2"/>
      <c r="AV1" s="2"/>
      <c r="AW1" s="2"/>
      <c r="AX1" s="2"/>
      <c r="AY1" s="2"/>
    </row>
    <row r="2" spans="1:51" s="10" customFormat="1" ht="19.5" customHeight="1" x14ac:dyDescent="0.2">
      <c r="A2" s="71" t="s">
        <v>1272</v>
      </c>
      <c r="B2" s="72"/>
      <c r="C2" s="72"/>
      <c r="D2" s="73"/>
      <c r="E2" s="73"/>
      <c r="F2" s="74"/>
      <c r="G2" s="74"/>
      <c r="H2" s="75"/>
      <c r="I2" s="76"/>
      <c r="J2" s="77"/>
      <c r="K2" s="78"/>
      <c r="L2" s="78"/>
      <c r="M2" s="79"/>
      <c r="N2" s="80"/>
      <c r="O2" s="276"/>
      <c r="P2" s="275"/>
      <c r="Q2" s="207"/>
      <c r="R2" s="61"/>
      <c r="S2" s="61"/>
      <c r="T2" s="61"/>
      <c r="U2" s="61"/>
      <c r="V2" s="61"/>
      <c r="W2" s="61"/>
      <c r="X2" s="61"/>
      <c r="Y2" s="61"/>
      <c r="Z2" s="61"/>
      <c r="AA2" s="61"/>
      <c r="AB2" s="61"/>
      <c r="AC2" s="61"/>
      <c r="AD2" s="61"/>
      <c r="AE2" s="61"/>
      <c r="AF2" s="61"/>
      <c r="AG2" s="61"/>
      <c r="AH2" s="61"/>
      <c r="AI2" s="46"/>
      <c r="AJ2" s="46"/>
      <c r="AK2" s="46"/>
      <c r="AL2" s="46"/>
      <c r="AM2" s="46"/>
      <c r="AN2" s="46"/>
      <c r="AO2" s="7"/>
      <c r="AP2" s="7"/>
      <c r="AQ2" s="7"/>
      <c r="AR2" s="7"/>
      <c r="AS2" s="7"/>
      <c r="AT2" s="7"/>
      <c r="AU2" s="7"/>
      <c r="AV2" s="7"/>
      <c r="AW2" s="7"/>
      <c r="AX2" s="7"/>
      <c r="AY2" s="7"/>
    </row>
    <row r="3" spans="1:51" s="12" customFormat="1" ht="20.25" customHeight="1" x14ac:dyDescent="0.2">
      <c r="A3" s="82" t="s">
        <v>1337</v>
      </c>
      <c r="B3" s="83"/>
      <c r="C3" s="84"/>
      <c r="D3" s="85"/>
      <c r="E3" s="85"/>
      <c r="F3" s="86"/>
      <c r="G3" s="86"/>
      <c r="H3" s="87"/>
      <c r="I3" s="88"/>
      <c r="J3" s="77"/>
      <c r="K3" s="77"/>
      <c r="L3" s="77"/>
      <c r="M3" s="89"/>
      <c r="N3" s="90"/>
      <c r="O3" s="277"/>
      <c r="P3" s="275"/>
      <c r="Q3" s="208"/>
      <c r="R3" s="62"/>
      <c r="S3" s="62"/>
      <c r="T3" s="62"/>
      <c r="U3" s="62"/>
      <c r="V3" s="62"/>
      <c r="W3" s="62"/>
      <c r="X3" s="62"/>
      <c r="Y3" s="62"/>
      <c r="Z3" s="62"/>
      <c r="AA3" s="62"/>
      <c r="AB3" s="62"/>
      <c r="AC3" s="62"/>
      <c r="AD3" s="62"/>
      <c r="AE3" s="62"/>
      <c r="AF3" s="62"/>
      <c r="AG3" s="62"/>
      <c r="AH3" s="62"/>
      <c r="AI3" s="48"/>
      <c r="AJ3" s="48"/>
      <c r="AK3" s="48"/>
      <c r="AL3" s="48"/>
      <c r="AM3" s="48"/>
      <c r="AN3" s="48"/>
      <c r="AO3" s="11"/>
      <c r="AP3" s="11"/>
      <c r="AQ3" s="11"/>
      <c r="AR3" s="11"/>
      <c r="AS3" s="11"/>
      <c r="AT3" s="11"/>
      <c r="AU3" s="11"/>
      <c r="AV3" s="11"/>
      <c r="AW3" s="11"/>
      <c r="AX3" s="11"/>
      <c r="AY3" s="11"/>
    </row>
    <row r="4" spans="1:51" ht="28.5" customHeight="1" x14ac:dyDescent="0.3">
      <c r="A4" s="92" t="s">
        <v>1309</v>
      </c>
      <c r="B4" s="93"/>
      <c r="C4" s="94"/>
      <c r="D4" s="93"/>
      <c r="E4" s="93"/>
      <c r="F4" s="95"/>
      <c r="G4" s="95"/>
      <c r="H4" s="96"/>
      <c r="I4" s="97"/>
      <c r="J4" s="97"/>
      <c r="K4" s="96"/>
      <c r="L4" s="97"/>
      <c r="M4" s="97"/>
      <c r="N4" s="96"/>
      <c r="O4" s="97"/>
      <c r="P4" s="275"/>
      <c r="AH4" s="63"/>
    </row>
    <row r="5" spans="1:51" s="12" customFormat="1" ht="16.5" customHeight="1" x14ac:dyDescent="0.2">
      <c r="A5" s="98" t="s">
        <v>1338</v>
      </c>
      <c r="B5" s="83"/>
      <c r="C5" s="84"/>
      <c r="D5" s="85"/>
      <c r="E5" s="85"/>
      <c r="F5" s="86"/>
      <c r="G5" s="86"/>
      <c r="H5" s="87"/>
      <c r="I5" s="88"/>
      <c r="J5" s="77"/>
      <c r="K5" s="77"/>
      <c r="L5" s="77"/>
      <c r="M5" s="89"/>
      <c r="N5" s="90"/>
      <c r="O5" s="277"/>
      <c r="P5" s="275"/>
      <c r="Q5" s="208"/>
      <c r="R5" s="63"/>
      <c r="S5" s="62"/>
      <c r="T5" s="62"/>
      <c r="U5" s="62"/>
      <c r="V5" s="62"/>
      <c r="W5" s="62"/>
      <c r="X5" s="62"/>
      <c r="Y5" s="62"/>
      <c r="Z5" s="62"/>
      <c r="AA5" s="62"/>
      <c r="AB5" s="62"/>
      <c r="AC5" s="62"/>
      <c r="AD5" s="62"/>
      <c r="AE5" s="62"/>
      <c r="AF5" s="62"/>
      <c r="AG5" s="62"/>
      <c r="AH5" s="62"/>
      <c r="AI5" s="48"/>
      <c r="AJ5" s="48"/>
      <c r="AK5" s="48"/>
      <c r="AL5" s="48"/>
      <c r="AM5" s="48"/>
      <c r="AN5" s="48"/>
      <c r="AO5" s="11"/>
      <c r="AP5" s="11"/>
      <c r="AQ5" s="11"/>
      <c r="AR5" s="11"/>
      <c r="AS5" s="11"/>
      <c r="AT5" s="11"/>
      <c r="AU5" s="11"/>
      <c r="AV5" s="11"/>
      <c r="AW5" s="11"/>
      <c r="AX5" s="11"/>
      <c r="AY5" s="11"/>
    </row>
    <row r="6" spans="1:51" ht="25.5" customHeight="1" x14ac:dyDescent="0.2">
      <c r="A6" s="99"/>
      <c r="B6" s="99"/>
      <c r="C6" s="93"/>
      <c r="D6" s="93"/>
      <c r="E6" s="93"/>
      <c r="F6" s="93"/>
      <c r="G6" s="93"/>
      <c r="H6" s="100"/>
      <c r="I6" s="97"/>
      <c r="J6" s="97"/>
      <c r="K6" s="100"/>
      <c r="L6" s="97"/>
      <c r="M6" s="97"/>
      <c r="N6" s="100"/>
      <c r="O6" s="97"/>
      <c r="P6" s="275"/>
      <c r="AH6" s="63"/>
    </row>
    <row r="7" spans="1:51" s="176" customFormat="1" ht="15" customHeight="1" x14ac:dyDescent="0.2">
      <c r="A7" s="160">
        <v>1</v>
      </c>
      <c r="B7" s="160" t="s">
        <v>1273</v>
      </c>
      <c r="C7" s="161"/>
      <c r="D7" s="161"/>
      <c r="E7" s="161"/>
      <c r="F7" s="161"/>
      <c r="G7" s="161"/>
      <c r="H7" s="161"/>
      <c r="I7" s="162"/>
      <c r="J7" s="162"/>
      <c r="K7" s="161"/>
      <c r="L7" s="162"/>
      <c r="M7" s="162"/>
      <c r="N7" s="161"/>
      <c r="O7" s="162"/>
      <c r="P7" s="162"/>
      <c r="Q7" s="209"/>
      <c r="R7" s="174"/>
      <c r="S7" s="174"/>
      <c r="T7" s="174"/>
      <c r="U7" s="174"/>
      <c r="V7" s="174"/>
      <c r="W7" s="174"/>
      <c r="X7" s="174"/>
      <c r="Y7" s="174"/>
      <c r="Z7" s="174"/>
      <c r="AA7" s="174"/>
      <c r="AB7" s="174"/>
      <c r="AC7" s="174"/>
      <c r="AD7" s="174"/>
      <c r="AE7" s="174"/>
      <c r="AF7" s="174"/>
      <c r="AG7" s="174"/>
      <c r="AH7" s="174"/>
      <c r="AI7" s="175"/>
      <c r="AJ7" s="175"/>
      <c r="AK7" s="175"/>
      <c r="AL7" s="175"/>
      <c r="AM7" s="175"/>
      <c r="AN7" s="175"/>
    </row>
    <row r="8" spans="1:51" s="179" customFormat="1" ht="15" customHeight="1" x14ac:dyDescent="0.25">
      <c r="A8" s="163"/>
      <c r="B8" s="164" t="s">
        <v>1310</v>
      </c>
      <c r="C8" s="163"/>
      <c r="D8" s="163"/>
      <c r="E8" s="163"/>
      <c r="F8" s="163"/>
      <c r="G8" s="163"/>
      <c r="H8" s="163"/>
      <c r="I8" s="165"/>
      <c r="J8" s="165"/>
      <c r="K8" s="163"/>
      <c r="L8" s="165"/>
      <c r="M8" s="165"/>
      <c r="N8" s="163"/>
      <c r="O8" s="165"/>
      <c r="P8" s="165"/>
      <c r="Q8" s="210"/>
      <c r="R8" s="177"/>
      <c r="S8" s="177"/>
      <c r="T8" s="177"/>
      <c r="U8" s="177"/>
      <c r="V8" s="177"/>
      <c r="W8" s="177"/>
      <c r="X8" s="177"/>
      <c r="Y8" s="177"/>
      <c r="Z8" s="177"/>
      <c r="AA8" s="177"/>
      <c r="AB8" s="177"/>
      <c r="AC8" s="177"/>
      <c r="AD8" s="177"/>
      <c r="AE8" s="177"/>
      <c r="AF8" s="177"/>
      <c r="AG8" s="177"/>
      <c r="AH8" s="177"/>
      <c r="AI8" s="178"/>
      <c r="AJ8" s="178"/>
      <c r="AK8" s="178"/>
      <c r="AL8" s="178"/>
      <c r="AM8" s="178"/>
      <c r="AN8" s="178"/>
    </row>
    <row r="9" spans="1:51" s="168" customFormat="1" ht="6.75" customHeight="1" x14ac:dyDescent="0.25">
      <c r="A9" s="166"/>
      <c r="B9" s="167"/>
      <c r="H9" s="169"/>
      <c r="I9" s="170"/>
      <c r="J9" s="170"/>
      <c r="K9" s="169"/>
      <c r="L9" s="170"/>
      <c r="M9" s="170"/>
      <c r="N9" s="169"/>
      <c r="O9" s="170"/>
      <c r="P9" s="170"/>
      <c r="Q9" s="211"/>
      <c r="R9" s="180"/>
      <c r="S9" s="181"/>
      <c r="T9" s="181"/>
      <c r="U9" s="181"/>
      <c r="V9" s="181"/>
      <c r="W9" s="181"/>
      <c r="X9" s="181"/>
      <c r="Y9" s="181"/>
      <c r="Z9" s="181"/>
      <c r="AA9" s="181"/>
      <c r="AB9" s="181"/>
      <c r="AC9" s="181"/>
      <c r="AD9" s="181"/>
      <c r="AE9" s="181"/>
      <c r="AF9" s="181"/>
      <c r="AG9" s="181"/>
      <c r="AH9" s="181"/>
      <c r="AI9" s="182"/>
      <c r="AJ9" s="182"/>
      <c r="AK9" s="182"/>
      <c r="AL9" s="182"/>
      <c r="AM9" s="182"/>
      <c r="AN9" s="182"/>
    </row>
    <row r="10" spans="1:51" s="176" customFormat="1" ht="75.75" customHeight="1" x14ac:dyDescent="0.2">
      <c r="A10" s="171"/>
      <c r="B10" s="489" t="s">
        <v>1287</v>
      </c>
      <c r="C10" s="489"/>
      <c r="D10" s="489"/>
      <c r="E10" s="489"/>
      <c r="F10" s="172"/>
      <c r="G10" s="492" t="s">
        <v>1345</v>
      </c>
      <c r="H10" s="492"/>
      <c r="I10" s="492"/>
      <c r="J10" s="492"/>
      <c r="K10" s="492"/>
      <c r="L10" s="492"/>
      <c r="M10" s="492"/>
      <c r="N10" s="492"/>
      <c r="O10" s="492"/>
      <c r="P10" s="492"/>
      <c r="Q10" s="209"/>
      <c r="R10" s="174"/>
      <c r="S10" s="174"/>
      <c r="T10" s="174"/>
      <c r="U10" s="174"/>
      <c r="V10" s="174"/>
      <c r="W10" s="174"/>
      <c r="X10" s="174"/>
      <c r="Y10" s="174"/>
      <c r="Z10" s="174"/>
      <c r="AA10" s="174"/>
      <c r="AB10" s="174"/>
      <c r="AC10" s="174"/>
      <c r="AD10" s="174"/>
      <c r="AE10" s="174"/>
      <c r="AF10" s="174"/>
      <c r="AG10" s="174"/>
      <c r="AH10" s="174"/>
      <c r="AI10" s="175"/>
      <c r="AJ10" s="175"/>
      <c r="AK10" s="175"/>
      <c r="AL10" s="175"/>
      <c r="AM10" s="175"/>
      <c r="AN10" s="175"/>
    </row>
    <row r="11" spans="1:51" s="176" customFormat="1" ht="75.75" customHeight="1" x14ac:dyDescent="0.2">
      <c r="A11" s="256"/>
      <c r="B11" s="489"/>
      <c r="C11" s="489"/>
      <c r="D11" s="489"/>
      <c r="E11" s="489"/>
      <c r="F11" s="172"/>
      <c r="G11" s="492"/>
      <c r="H11" s="492"/>
      <c r="I11" s="492"/>
      <c r="J11" s="492"/>
      <c r="K11" s="492"/>
      <c r="L11" s="492"/>
      <c r="M11" s="492"/>
      <c r="N11" s="492"/>
      <c r="O11" s="492"/>
      <c r="P11" s="492"/>
      <c r="Q11" s="209"/>
      <c r="R11" s="174"/>
      <c r="S11" s="174"/>
      <c r="T11" s="174"/>
      <c r="U11" s="174"/>
      <c r="V11" s="174"/>
      <c r="W11" s="174"/>
      <c r="X11" s="174"/>
      <c r="Y11" s="174"/>
      <c r="Z11" s="174"/>
      <c r="AA11" s="174"/>
      <c r="AB11" s="174"/>
      <c r="AC11" s="174"/>
      <c r="AD11" s="174"/>
      <c r="AE11" s="174"/>
      <c r="AF11" s="174"/>
      <c r="AG11" s="174"/>
      <c r="AH11" s="174"/>
      <c r="AI11" s="175"/>
      <c r="AJ11" s="175"/>
      <c r="AK11" s="175"/>
      <c r="AL11" s="175"/>
      <c r="AM11" s="175"/>
      <c r="AN11" s="175"/>
    </row>
    <row r="12" spans="1:51" ht="75.75" customHeight="1" x14ac:dyDescent="0.2">
      <c r="A12" s="255"/>
      <c r="B12" s="489"/>
      <c r="C12" s="489"/>
      <c r="D12" s="489"/>
      <c r="E12" s="489"/>
      <c r="F12" s="172"/>
      <c r="G12" s="492"/>
      <c r="H12" s="492"/>
      <c r="I12" s="492"/>
      <c r="J12" s="492"/>
      <c r="K12" s="492"/>
      <c r="L12" s="492"/>
      <c r="M12" s="492"/>
      <c r="N12" s="492"/>
      <c r="O12" s="492"/>
      <c r="P12" s="492"/>
      <c r="AH12" s="63"/>
    </row>
    <row r="13" spans="1:51" s="168" customFormat="1" ht="12.75" customHeight="1" x14ac:dyDescent="0.25">
      <c r="A13" s="166"/>
      <c r="B13" s="167"/>
      <c r="H13" s="169"/>
      <c r="I13" s="170"/>
      <c r="J13" s="170"/>
      <c r="K13" s="169"/>
      <c r="L13" s="170"/>
      <c r="M13" s="170"/>
      <c r="N13" s="169"/>
      <c r="O13" s="170"/>
      <c r="P13" s="170"/>
      <c r="Q13" s="211"/>
      <c r="R13" s="180"/>
      <c r="S13" s="181"/>
      <c r="T13" s="181"/>
      <c r="U13" s="181"/>
      <c r="V13" s="181"/>
      <c r="W13" s="181"/>
      <c r="X13" s="181"/>
      <c r="Y13" s="181"/>
      <c r="Z13" s="181"/>
      <c r="AA13" s="181"/>
      <c r="AB13" s="181"/>
      <c r="AC13" s="181"/>
      <c r="AD13" s="181"/>
      <c r="AE13" s="181"/>
      <c r="AF13" s="181"/>
      <c r="AG13" s="181"/>
      <c r="AH13" s="181"/>
      <c r="AI13" s="182"/>
      <c r="AJ13" s="182"/>
      <c r="AK13" s="182"/>
      <c r="AL13" s="182"/>
      <c r="AM13" s="182"/>
      <c r="AN13" s="182"/>
    </row>
    <row r="14" spans="1:51" s="176" customFormat="1" ht="15" customHeight="1" x14ac:dyDescent="0.2">
      <c r="A14" s="160">
        <v>2</v>
      </c>
      <c r="B14" s="160" t="s">
        <v>363</v>
      </c>
      <c r="C14" s="161"/>
      <c r="D14" s="161"/>
      <c r="E14" s="161"/>
      <c r="F14" s="161"/>
      <c r="G14" s="161"/>
      <c r="H14" s="161"/>
      <c r="I14" s="162"/>
      <c r="J14" s="162"/>
      <c r="K14" s="161"/>
      <c r="L14" s="162"/>
      <c r="M14" s="162"/>
      <c r="N14" s="161"/>
      <c r="O14" s="162"/>
      <c r="P14" s="162"/>
      <c r="Q14" s="209"/>
      <c r="R14" s="174"/>
      <c r="S14" s="174"/>
      <c r="T14" s="174"/>
      <c r="U14" s="174"/>
      <c r="V14" s="174"/>
      <c r="W14" s="174"/>
      <c r="X14" s="174"/>
      <c r="Y14" s="174"/>
      <c r="Z14" s="174"/>
      <c r="AA14" s="174"/>
      <c r="AB14" s="174"/>
      <c r="AC14" s="174"/>
      <c r="AD14" s="174"/>
      <c r="AE14" s="174"/>
      <c r="AF14" s="174"/>
      <c r="AG14" s="174"/>
      <c r="AH14" s="174"/>
      <c r="AI14" s="175"/>
      <c r="AJ14" s="175"/>
      <c r="AK14" s="175"/>
      <c r="AL14" s="175"/>
      <c r="AM14" s="175"/>
      <c r="AN14" s="175"/>
    </row>
    <row r="15" spans="1:51" s="179" customFormat="1" ht="15" customHeight="1" x14ac:dyDescent="0.25">
      <c r="A15" s="163"/>
      <c r="B15" s="164" t="s">
        <v>1311</v>
      </c>
      <c r="C15" s="163"/>
      <c r="D15" s="163"/>
      <c r="E15" s="163"/>
      <c r="F15" s="163"/>
      <c r="G15" s="163"/>
      <c r="H15" s="163"/>
      <c r="I15" s="165"/>
      <c r="J15" s="165"/>
      <c r="K15" s="163"/>
      <c r="L15" s="165"/>
      <c r="M15" s="165"/>
      <c r="N15" s="163"/>
      <c r="O15" s="165"/>
      <c r="P15" s="165"/>
      <c r="Q15" s="210"/>
      <c r="R15" s="177"/>
      <c r="S15" s="177"/>
      <c r="T15" s="177"/>
      <c r="U15" s="177"/>
      <c r="V15" s="177"/>
      <c r="W15" s="177"/>
      <c r="X15" s="177"/>
      <c r="Y15" s="177"/>
      <c r="Z15" s="177"/>
      <c r="AA15" s="177"/>
      <c r="AB15" s="177"/>
      <c r="AC15" s="177"/>
      <c r="AD15" s="177"/>
      <c r="AE15" s="177"/>
      <c r="AF15" s="177"/>
      <c r="AG15" s="177"/>
      <c r="AH15" s="177"/>
      <c r="AI15" s="178"/>
      <c r="AJ15" s="178"/>
      <c r="AK15" s="178"/>
      <c r="AL15" s="178"/>
      <c r="AM15" s="178"/>
      <c r="AN15" s="178"/>
    </row>
    <row r="16" spans="1:51" s="168" customFormat="1" ht="6.75" customHeight="1" x14ac:dyDescent="0.25">
      <c r="A16" s="166"/>
      <c r="B16" s="167"/>
      <c r="H16" s="169"/>
      <c r="I16" s="170"/>
      <c r="J16" s="170"/>
      <c r="K16" s="169"/>
      <c r="L16" s="170"/>
      <c r="M16" s="170"/>
      <c r="N16" s="169"/>
      <c r="O16" s="170"/>
      <c r="P16" s="170"/>
      <c r="Q16" s="211"/>
      <c r="R16" s="180"/>
      <c r="S16" s="181"/>
      <c r="T16" s="181"/>
      <c r="U16" s="181"/>
      <c r="V16" s="181"/>
      <c r="W16" s="181"/>
      <c r="X16" s="181"/>
      <c r="Y16" s="181"/>
      <c r="Z16" s="181"/>
      <c r="AA16" s="181"/>
      <c r="AB16" s="181"/>
      <c r="AC16" s="181"/>
      <c r="AD16" s="181"/>
      <c r="AE16" s="181"/>
      <c r="AF16" s="181"/>
      <c r="AG16" s="181"/>
      <c r="AH16" s="181"/>
      <c r="AI16" s="182"/>
      <c r="AJ16" s="182"/>
      <c r="AK16" s="182"/>
      <c r="AL16" s="182"/>
      <c r="AM16" s="182"/>
      <c r="AN16" s="182"/>
    </row>
    <row r="17" spans="1:40" s="176" customFormat="1" ht="74.25" customHeight="1" x14ac:dyDescent="0.2">
      <c r="A17" s="171"/>
      <c r="B17" s="489" t="s">
        <v>1339</v>
      </c>
      <c r="C17" s="489"/>
      <c r="D17" s="489"/>
      <c r="E17" s="489"/>
      <c r="F17" s="172"/>
      <c r="G17" s="493" t="s">
        <v>1340</v>
      </c>
      <c r="H17" s="493"/>
      <c r="I17" s="493"/>
      <c r="J17" s="493"/>
      <c r="K17" s="493"/>
      <c r="L17" s="493"/>
      <c r="M17" s="493"/>
      <c r="N17" s="493"/>
      <c r="O17" s="493"/>
      <c r="P17" s="493"/>
      <c r="Q17" s="209"/>
      <c r="R17" s="174"/>
      <c r="S17" s="174"/>
      <c r="T17" s="174"/>
      <c r="U17" s="174"/>
      <c r="V17" s="174"/>
      <c r="W17" s="174"/>
      <c r="X17" s="174"/>
      <c r="Y17" s="174"/>
      <c r="Z17" s="174"/>
      <c r="AA17" s="174"/>
      <c r="AB17" s="174"/>
      <c r="AC17" s="174"/>
      <c r="AD17" s="174"/>
      <c r="AE17" s="174"/>
      <c r="AF17" s="174"/>
      <c r="AG17" s="174"/>
      <c r="AH17" s="174"/>
      <c r="AI17" s="175"/>
      <c r="AJ17" s="175"/>
      <c r="AK17" s="175"/>
      <c r="AL17" s="175"/>
      <c r="AM17" s="175"/>
      <c r="AN17" s="175"/>
    </row>
    <row r="18" spans="1:40" s="176" customFormat="1" ht="74.25" customHeight="1" x14ac:dyDescent="0.2">
      <c r="A18" s="171"/>
      <c r="B18" s="489"/>
      <c r="C18" s="489"/>
      <c r="D18" s="489"/>
      <c r="E18" s="489"/>
      <c r="F18" s="172"/>
      <c r="G18" s="493"/>
      <c r="H18" s="493"/>
      <c r="I18" s="493"/>
      <c r="J18" s="493"/>
      <c r="K18" s="493"/>
      <c r="L18" s="493"/>
      <c r="M18" s="493"/>
      <c r="N18" s="493"/>
      <c r="O18" s="493"/>
      <c r="P18" s="493"/>
      <c r="Q18" s="209"/>
      <c r="R18" s="174"/>
      <c r="S18" s="174"/>
      <c r="T18" s="174"/>
      <c r="U18" s="174"/>
      <c r="V18" s="174"/>
      <c r="W18" s="174"/>
      <c r="X18" s="174"/>
      <c r="Y18" s="174"/>
      <c r="Z18" s="174"/>
      <c r="AA18" s="174"/>
      <c r="AB18" s="174"/>
      <c r="AC18" s="174"/>
      <c r="AD18" s="174"/>
      <c r="AE18" s="174"/>
      <c r="AF18" s="174"/>
      <c r="AG18" s="174"/>
      <c r="AH18" s="174"/>
      <c r="AI18" s="175"/>
      <c r="AJ18" s="175"/>
      <c r="AK18" s="175"/>
      <c r="AL18" s="175"/>
      <c r="AM18" s="175"/>
      <c r="AN18" s="175"/>
    </row>
    <row r="19" spans="1:40" s="176" customFormat="1" ht="74.25" customHeight="1" x14ac:dyDescent="0.2">
      <c r="A19" s="283"/>
      <c r="B19" s="489"/>
      <c r="C19" s="489"/>
      <c r="D19" s="489"/>
      <c r="E19" s="489"/>
      <c r="F19" s="172"/>
      <c r="G19" s="493"/>
      <c r="H19" s="493"/>
      <c r="I19" s="493"/>
      <c r="J19" s="493"/>
      <c r="K19" s="493"/>
      <c r="L19" s="493"/>
      <c r="M19" s="493"/>
      <c r="N19" s="493"/>
      <c r="O19" s="493"/>
      <c r="P19" s="493"/>
      <c r="Q19" s="209"/>
      <c r="R19" s="174"/>
      <c r="S19" s="174"/>
      <c r="T19" s="174"/>
      <c r="U19" s="174"/>
      <c r="V19" s="174"/>
      <c r="W19" s="174"/>
      <c r="X19" s="174"/>
      <c r="Y19" s="174"/>
      <c r="Z19" s="174"/>
      <c r="AA19" s="174"/>
      <c r="AB19" s="174"/>
      <c r="AC19" s="174"/>
      <c r="AD19" s="174"/>
      <c r="AE19" s="174"/>
      <c r="AF19" s="174"/>
      <c r="AG19" s="174"/>
      <c r="AH19" s="174"/>
      <c r="AI19" s="175"/>
      <c r="AJ19" s="175"/>
      <c r="AK19" s="175"/>
      <c r="AL19" s="175"/>
      <c r="AM19" s="175"/>
      <c r="AN19" s="175"/>
    </row>
    <row r="20" spans="1:40" s="176" customFormat="1" ht="74.25" customHeight="1" x14ac:dyDescent="0.2">
      <c r="A20" s="283"/>
      <c r="B20" s="489"/>
      <c r="C20" s="489"/>
      <c r="D20" s="489"/>
      <c r="E20" s="489"/>
      <c r="F20" s="172"/>
      <c r="G20" s="493"/>
      <c r="H20" s="493"/>
      <c r="I20" s="493"/>
      <c r="J20" s="493"/>
      <c r="K20" s="493"/>
      <c r="L20" s="493"/>
      <c r="M20" s="493"/>
      <c r="N20" s="493"/>
      <c r="O20" s="493"/>
      <c r="P20" s="493"/>
      <c r="Q20" s="209"/>
      <c r="R20" s="174"/>
      <c r="S20" s="174"/>
      <c r="T20" s="174"/>
      <c r="U20" s="174"/>
      <c r="V20" s="174"/>
      <c r="W20" s="174"/>
      <c r="X20" s="174"/>
      <c r="Y20" s="174"/>
      <c r="Z20" s="174"/>
      <c r="AA20" s="174"/>
      <c r="AB20" s="174"/>
      <c r="AC20" s="174"/>
      <c r="AD20" s="174"/>
      <c r="AE20" s="174"/>
      <c r="AF20" s="174"/>
      <c r="AG20" s="174"/>
      <c r="AH20" s="174"/>
      <c r="AI20" s="175"/>
      <c r="AJ20" s="175"/>
      <c r="AK20" s="175"/>
      <c r="AL20" s="175"/>
      <c r="AM20" s="175"/>
      <c r="AN20" s="175"/>
    </row>
    <row r="21" spans="1:40" s="176" customFormat="1" ht="74.25" customHeight="1" x14ac:dyDescent="0.2">
      <c r="A21" s="173"/>
      <c r="B21" s="489"/>
      <c r="C21" s="489"/>
      <c r="D21" s="489"/>
      <c r="E21" s="489"/>
      <c r="F21" s="172"/>
      <c r="G21" s="493"/>
      <c r="H21" s="493"/>
      <c r="I21" s="493"/>
      <c r="J21" s="493"/>
      <c r="K21" s="493"/>
      <c r="L21" s="493"/>
      <c r="M21" s="493"/>
      <c r="N21" s="493"/>
      <c r="O21" s="493"/>
      <c r="P21" s="493"/>
      <c r="Q21" s="209"/>
      <c r="R21" s="174"/>
      <c r="S21" s="174"/>
      <c r="T21" s="174"/>
      <c r="U21" s="174"/>
      <c r="V21" s="174"/>
      <c r="W21" s="174"/>
      <c r="X21" s="174"/>
      <c r="Y21" s="174"/>
      <c r="Z21" s="174"/>
      <c r="AA21" s="174"/>
      <c r="AB21" s="174"/>
      <c r="AC21" s="174"/>
      <c r="AD21" s="174"/>
      <c r="AE21" s="174"/>
      <c r="AF21" s="174"/>
      <c r="AG21" s="174"/>
      <c r="AH21" s="174"/>
      <c r="AI21" s="175"/>
      <c r="AJ21" s="175"/>
      <c r="AK21" s="175"/>
      <c r="AL21" s="175"/>
      <c r="AM21" s="175"/>
      <c r="AN21" s="175"/>
    </row>
    <row r="22" spans="1:40" s="438" customFormat="1" ht="12.75" customHeight="1" x14ac:dyDescent="0.25">
      <c r="B22" s="282"/>
      <c r="C22" s="168"/>
      <c r="D22" s="168"/>
      <c r="E22" s="168"/>
      <c r="F22" s="168"/>
      <c r="G22" s="168"/>
      <c r="H22" s="169"/>
      <c r="I22" s="170"/>
      <c r="J22" s="170"/>
      <c r="K22" s="169"/>
      <c r="L22" s="170"/>
      <c r="M22" s="170"/>
      <c r="N22" s="169"/>
      <c r="O22" s="170"/>
      <c r="P22" s="170"/>
      <c r="Q22" s="210"/>
      <c r="R22" s="439"/>
      <c r="S22" s="439"/>
      <c r="T22" s="439"/>
      <c r="U22" s="439"/>
      <c r="V22" s="439"/>
      <c r="W22" s="439"/>
      <c r="X22" s="439"/>
      <c r="Y22" s="439"/>
      <c r="Z22" s="439"/>
      <c r="AA22" s="439"/>
      <c r="AB22" s="439"/>
      <c r="AC22" s="439"/>
      <c r="AD22" s="439"/>
      <c r="AE22" s="439"/>
      <c r="AF22" s="439"/>
      <c r="AG22" s="439"/>
      <c r="AH22" s="439"/>
      <c r="AI22" s="440"/>
      <c r="AJ22" s="440"/>
      <c r="AK22" s="440"/>
      <c r="AL22" s="440"/>
      <c r="AM22" s="440"/>
      <c r="AN22" s="440"/>
    </row>
    <row r="23" spans="1:40" s="176" customFormat="1" ht="15" customHeight="1" x14ac:dyDescent="0.2">
      <c r="A23" s="160">
        <v>3</v>
      </c>
      <c r="B23" s="160" t="s">
        <v>364</v>
      </c>
      <c r="C23" s="161"/>
      <c r="D23" s="161"/>
      <c r="E23" s="161"/>
      <c r="F23" s="161"/>
      <c r="G23" s="161"/>
      <c r="H23" s="161"/>
      <c r="I23" s="162"/>
      <c r="J23" s="162"/>
      <c r="K23" s="161"/>
      <c r="L23" s="162"/>
      <c r="M23" s="162"/>
      <c r="N23" s="161"/>
      <c r="O23" s="162"/>
      <c r="P23" s="162"/>
      <c r="Q23" s="209"/>
      <c r="R23" s="174"/>
      <c r="S23" s="174"/>
      <c r="T23" s="174"/>
      <c r="U23" s="174"/>
      <c r="V23" s="174"/>
      <c r="W23" s="174"/>
      <c r="X23" s="174"/>
      <c r="Y23" s="174"/>
      <c r="Z23" s="174"/>
      <c r="AA23" s="174"/>
      <c r="AB23" s="174"/>
      <c r="AC23" s="174"/>
      <c r="AD23" s="174"/>
      <c r="AE23" s="174"/>
      <c r="AF23" s="174"/>
      <c r="AG23" s="174"/>
      <c r="AH23" s="174"/>
      <c r="AI23" s="175"/>
      <c r="AJ23" s="175"/>
      <c r="AK23" s="175"/>
      <c r="AL23" s="175"/>
      <c r="AM23" s="175"/>
      <c r="AN23" s="175"/>
    </row>
    <row r="24" spans="1:40" s="179" customFormat="1" ht="15" customHeight="1" x14ac:dyDescent="0.25">
      <c r="A24" s="163"/>
      <c r="B24" s="164" t="s">
        <v>1312</v>
      </c>
      <c r="C24" s="163"/>
      <c r="D24" s="163"/>
      <c r="E24" s="163"/>
      <c r="F24" s="163"/>
      <c r="G24" s="163"/>
      <c r="H24" s="163"/>
      <c r="I24" s="165"/>
      <c r="J24" s="165"/>
      <c r="K24" s="163"/>
      <c r="L24" s="165"/>
      <c r="M24" s="165"/>
      <c r="N24" s="163"/>
      <c r="O24" s="165"/>
      <c r="P24" s="165"/>
      <c r="Q24" s="210"/>
      <c r="R24" s="177"/>
      <c r="S24" s="177"/>
      <c r="T24" s="177"/>
      <c r="U24" s="177"/>
      <c r="V24" s="177"/>
      <c r="W24" s="177"/>
      <c r="X24" s="177"/>
      <c r="Y24" s="177"/>
      <c r="Z24" s="177"/>
      <c r="AA24" s="177"/>
      <c r="AB24" s="177"/>
      <c r="AC24" s="177"/>
      <c r="AD24" s="177"/>
      <c r="AE24" s="177"/>
      <c r="AF24" s="177"/>
      <c r="AG24" s="177"/>
      <c r="AH24" s="177"/>
      <c r="AI24" s="178"/>
      <c r="AJ24" s="178"/>
      <c r="AK24" s="178"/>
      <c r="AL24" s="178"/>
      <c r="AM24" s="178"/>
      <c r="AN24" s="178"/>
    </row>
    <row r="25" spans="1:40" s="168" customFormat="1" ht="6.75" customHeight="1" x14ac:dyDescent="0.25">
      <c r="A25" s="166"/>
      <c r="B25" s="167"/>
      <c r="H25" s="169"/>
      <c r="I25" s="170"/>
      <c r="J25" s="170"/>
      <c r="K25" s="169"/>
      <c r="L25" s="170"/>
      <c r="M25" s="170"/>
      <c r="N25" s="169"/>
      <c r="O25" s="170"/>
      <c r="P25" s="170"/>
      <c r="Q25" s="211"/>
      <c r="R25" s="180"/>
      <c r="S25" s="181"/>
      <c r="T25" s="181"/>
      <c r="U25" s="181"/>
      <c r="V25" s="181"/>
      <c r="W25" s="181"/>
      <c r="X25" s="181"/>
      <c r="Y25" s="181"/>
      <c r="Z25" s="181"/>
      <c r="AA25" s="181"/>
      <c r="AB25" s="181"/>
      <c r="AC25" s="181"/>
      <c r="AD25" s="181"/>
      <c r="AE25" s="181"/>
      <c r="AF25" s="181"/>
      <c r="AG25" s="181"/>
      <c r="AH25" s="181"/>
      <c r="AI25" s="182"/>
      <c r="AJ25" s="182"/>
      <c r="AK25" s="182"/>
      <c r="AL25" s="182"/>
      <c r="AM25" s="182"/>
      <c r="AN25" s="182"/>
    </row>
    <row r="26" spans="1:40" s="176" customFormat="1" ht="71.25" customHeight="1" x14ac:dyDescent="0.2">
      <c r="A26" s="171"/>
      <c r="B26" s="494" t="s">
        <v>1341</v>
      </c>
      <c r="C26" s="494"/>
      <c r="D26" s="494"/>
      <c r="E26" s="494"/>
      <c r="F26" s="172"/>
      <c r="G26" s="493" t="s">
        <v>1342</v>
      </c>
      <c r="H26" s="493"/>
      <c r="I26" s="493"/>
      <c r="J26" s="493"/>
      <c r="K26" s="493"/>
      <c r="L26" s="493"/>
      <c r="M26" s="493"/>
      <c r="N26" s="493"/>
      <c r="O26" s="493"/>
      <c r="P26" s="493"/>
      <c r="Q26" s="209"/>
      <c r="R26" s="174"/>
      <c r="S26" s="174"/>
      <c r="T26" s="174"/>
      <c r="U26" s="174"/>
      <c r="V26" s="174"/>
      <c r="W26" s="174"/>
      <c r="X26" s="174"/>
      <c r="Y26" s="174"/>
      <c r="Z26" s="174"/>
      <c r="AA26" s="174"/>
      <c r="AB26" s="174"/>
      <c r="AC26" s="174"/>
      <c r="AD26" s="174"/>
      <c r="AE26" s="174"/>
      <c r="AF26" s="174"/>
      <c r="AG26" s="174"/>
      <c r="AH26" s="174"/>
      <c r="AI26" s="175"/>
      <c r="AJ26" s="175"/>
      <c r="AK26" s="175"/>
      <c r="AL26" s="175"/>
      <c r="AM26" s="175"/>
      <c r="AN26" s="175"/>
    </row>
    <row r="27" spans="1:40" s="176" customFormat="1" ht="71.25" customHeight="1" x14ac:dyDescent="0.2">
      <c r="A27" s="171"/>
      <c r="B27" s="494"/>
      <c r="C27" s="494"/>
      <c r="D27" s="494"/>
      <c r="E27" s="494"/>
      <c r="F27" s="172"/>
      <c r="G27" s="493"/>
      <c r="H27" s="493"/>
      <c r="I27" s="493"/>
      <c r="J27" s="493"/>
      <c r="K27" s="493"/>
      <c r="L27" s="493"/>
      <c r="M27" s="493"/>
      <c r="N27" s="493"/>
      <c r="O27" s="493"/>
      <c r="P27" s="493"/>
      <c r="Q27" s="209"/>
      <c r="R27" s="174"/>
      <c r="S27" s="174"/>
      <c r="T27" s="174"/>
      <c r="U27" s="174"/>
      <c r="V27" s="174"/>
      <c r="W27" s="174"/>
      <c r="X27" s="174"/>
      <c r="Y27" s="174"/>
      <c r="Z27" s="174"/>
      <c r="AA27" s="174"/>
      <c r="AB27" s="174"/>
      <c r="AC27" s="174"/>
      <c r="AD27" s="174"/>
      <c r="AE27" s="174"/>
      <c r="AF27" s="174"/>
      <c r="AG27" s="174"/>
      <c r="AH27" s="174"/>
      <c r="AI27" s="175"/>
      <c r="AJ27" s="175"/>
      <c r="AK27" s="175"/>
      <c r="AL27" s="175"/>
      <c r="AM27" s="175"/>
      <c r="AN27" s="175"/>
    </row>
    <row r="28" spans="1:40" s="176" customFormat="1" ht="71.25" customHeight="1" x14ac:dyDescent="0.2">
      <c r="A28" s="171"/>
      <c r="B28" s="494"/>
      <c r="C28" s="494"/>
      <c r="D28" s="494"/>
      <c r="E28" s="494"/>
      <c r="F28" s="172"/>
      <c r="G28" s="493"/>
      <c r="H28" s="493"/>
      <c r="I28" s="493"/>
      <c r="J28" s="493"/>
      <c r="K28" s="493"/>
      <c r="L28" s="493"/>
      <c r="M28" s="493"/>
      <c r="N28" s="493"/>
      <c r="O28" s="493"/>
      <c r="P28" s="493"/>
      <c r="Q28" s="209"/>
      <c r="R28" s="174"/>
      <c r="S28" s="174"/>
      <c r="T28" s="174"/>
      <c r="U28" s="174"/>
      <c r="V28" s="174"/>
      <c r="W28" s="174"/>
      <c r="X28" s="174"/>
      <c r="Y28" s="174"/>
      <c r="Z28" s="174"/>
      <c r="AA28" s="174"/>
      <c r="AB28" s="174"/>
      <c r="AC28" s="174"/>
      <c r="AD28" s="174"/>
      <c r="AE28" s="174"/>
      <c r="AF28" s="174"/>
      <c r="AG28" s="174"/>
      <c r="AH28" s="174"/>
      <c r="AI28" s="175"/>
      <c r="AJ28" s="175"/>
      <c r="AK28" s="175"/>
      <c r="AL28" s="175"/>
      <c r="AM28" s="175"/>
      <c r="AN28" s="175"/>
    </row>
    <row r="29" spans="1:40" s="176" customFormat="1" ht="71.25" customHeight="1" x14ac:dyDescent="0.2">
      <c r="A29" s="171"/>
      <c r="B29" s="494"/>
      <c r="C29" s="494"/>
      <c r="D29" s="494"/>
      <c r="E29" s="494"/>
      <c r="F29" s="172"/>
      <c r="G29" s="493"/>
      <c r="H29" s="493"/>
      <c r="I29" s="493"/>
      <c r="J29" s="493"/>
      <c r="K29" s="493"/>
      <c r="L29" s="493"/>
      <c r="M29" s="493"/>
      <c r="N29" s="493"/>
      <c r="O29" s="493"/>
      <c r="P29" s="493"/>
      <c r="Q29" s="209"/>
      <c r="R29" s="174"/>
      <c r="S29" s="174"/>
      <c r="T29" s="174"/>
      <c r="U29" s="174"/>
      <c r="V29" s="174"/>
      <c r="W29" s="174"/>
      <c r="X29" s="174"/>
      <c r="Y29" s="174"/>
      <c r="Z29" s="174"/>
      <c r="AA29" s="174"/>
      <c r="AB29" s="174"/>
      <c r="AC29" s="174"/>
      <c r="AD29" s="174"/>
      <c r="AE29" s="174"/>
      <c r="AF29" s="174"/>
      <c r="AG29" s="174"/>
      <c r="AH29" s="174"/>
      <c r="AI29" s="175"/>
      <c r="AJ29" s="175"/>
      <c r="AK29" s="175"/>
      <c r="AL29" s="175"/>
      <c r="AM29" s="175"/>
      <c r="AN29" s="175"/>
    </row>
    <row r="30" spans="1:40" s="176" customFormat="1" ht="71.25" customHeight="1" x14ac:dyDescent="0.2">
      <c r="A30" s="173"/>
      <c r="B30" s="494"/>
      <c r="C30" s="494"/>
      <c r="D30" s="494"/>
      <c r="E30" s="494"/>
      <c r="F30" s="172"/>
      <c r="G30" s="493"/>
      <c r="H30" s="493"/>
      <c r="I30" s="493"/>
      <c r="J30" s="493"/>
      <c r="K30" s="493"/>
      <c r="L30" s="493"/>
      <c r="M30" s="493"/>
      <c r="N30" s="493"/>
      <c r="O30" s="493"/>
      <c r="P30" s="493"/>
      <c r="Q30" s="209"/>
      <c r="R30" s="174"/>
      <c r="S30" s="174"/>
      <c r="T30" s="174"/>
      <c r="U30" s="174"/>
      <c r="V30" s="174"/>
      <c r="W30" s="174"/>
      <c r="X30" s="174"/>
      <c r="Y30" s="174"/>
      <c r="Z30" s="174"/>
      <c r="AA30" s="174"/>
      <c r="AB30" s="174"/>
      <c r="AC30" s="174"/>
      <c r="AD30" s="174"/>
      <c r="AE30" s="174"/>
      <c r="AF30" s="174"/>
      <c r="AG30" s="174"/>
      <c r="AH30" s="174"/>
      <c r="AI30" s="175"/>
      <c r="AJ30" s="175"/>
      <c r="AK30" s="175"/>
      <c r="AL30" s="175"/>
      <c r="AM30" s="175"/>
      <c r="AN30" s="175"/>
    </row>
    <row r="31" spans="1:40" s="168" customFormat="1" ht="12.75" customHeight="1" x14ac:dyDescent="0.25">
      <c r="A31" s="166"/>
      <c r="B31" s="167"/>
      <c r="H31" s="169"/>
      <c r="I31" s="170"/>
      <c r="J31" s="170"/>
      <c r="K31" s="169"/>
      <c r="L31" s="170"/>
      <c r="M31" s="170"/>
      <c r="N31" s="169"/>
      <c r="O31" s="170"/>
      <c r="P31" s="170"/>
      <c r="Q31" s="211"/>
      <c r="R31" s="180"/>
      <c r="S31" s="181"/>
      <c r="T31" s="181"/>
      <c r="U31" s="181"/>
      <c r="V31" s="181"/>
      <c r="W31" s="181"/>
      <c r="X31" s="181"/>
      <c r="Y31" s="181"/>
      <c r="Z31" s="181"/>
      <c r="AA31" s="181"/>
      <c r="AB31" s="181"/>
      <c r="AC31" s="181"/>
      <c r="AD31" s="181"/>
      <c r="AE31" s="181"/>
      <c r="AF31" s="181"/>
      <c r="AG31" s="181"/>
      <c r="AH31" s="181"/>
      <c r="AI31" s="182"/>
      <c r="AJ31" s="182"/>
      <c r="AK31" s="182"/>
      <c r="AL31" s="182"/>
      <c r="AM31" s="182"/>
      <c r="AN31" s="182"/>
    </row>
    <row r="32" spans="1:40" s="176" customFormat="1" ht="15" customHeight="1" x14ac:dyDescent="0.2">
      <c r="A32" s="160">
        <v>4</v>
      </c>
      <c r="B32" s="160" t="s">
        <v>361</v>
      </c>
      <c r="C32" s="161"/>
      <c r="D32" s="161"/>
      <c r="E32" s="161"/>
      <c r="F32" s="161"/>
      <c r="G32" s="161"/>
      <c r="H32" s="161"/>
      <c r="I32" s="162"/>
      <c r="J32" s="162"/>
      <c r="K32" s="161"/>
      <c r="L32" s="162"/>
      <c r="M32" s="162"/>
      <c r="N32" s="161"/>
      <c r="O32" s="162"/>
      <c r="P32" s="162"/>
      <c r="Q32" s="209"/>
      <c r="R32" s="174"/>
      <c r="S32" s="174"/>
      <c r="T32" s="174"/>
      <c r="U32" s="174"/>
      <c r="V32" s="174"/>
      <c r="W32" s="174"/>
      <c r="X32" s="174"/>
      <c r="Y32" s="174"/>
      <c r="Z32" s="174"/>
      <c r="AA32" s="174"/>
      <c r="AB32" s="174"/>
      <c r="AC32" s="174"/>
      <c r="AD32" s="174"/>
      <c r="AE32" s="174"/>
      <c r="AF32" s="174"/>
      <c r="AG32" s="174"/>
      <c r="AH32" s="174"/>
      <c r="AI32" s="175"/>
      <c r="AJ32" s="175"/>
      <c r="AK32" s="175"/>
      <c r="AL32" s="175"/>
      <c r="AM32" s="175"/>
      <c r="AN32" s="175"/>
    </row>
    <row r="33" spans="1:40" s="179" customFormat="1" ht="15" customHeight="1" x14ac:dyDescent="0.25">
      <c r="A33" s="164"/>
      <c r="B33" s="281" t="s">
        <v>1334</v>
      </c>
      <c r="C33" s="163"/>
      <c r="D33" s="163"/>
      <c r="E33" s="163"/>
      <c r="F33" s="163"/>
      <c r="G33" s="163"/>
      <c r="H33" s="163"/>
      <c r="I33" s="165"/>
      <c r="J33" s="165"/>
      <c r="K33" s="163"/>
      <c r="L33" s="165"/>
      <c r="M33" s="165"/>
      <c r="N33" s="163"/>
      <c r="O33" s="165"/>
      <c r="P33" s="165"/>
      <c r="Q33" s="210"/>
      <c r="R33" s="177"/>
      <c r="S33" s="177"/>
      <c r="T33" s="177"/>
      <c r="U33" s="177"/>
      <c r="V33" s="177"/>
      <c r="W33" s="177"/>
      <c r="X33" s="177"/>
      <c r="Y33" s="177"/>
      <c r="Z33" s="177"/>
      <c r="AA33" s="177"/>
      <c r="AB33" s="177"/>
      <c r="AC33" s="177"/>
      <c r="AD33" s="177"/>
      <c r="AE33" s="177"/>
      <c r="AF33" s="177"/>
      <c r="AG33" s="177"/>
      <c r="AH33" s="177"/>
      <c r="AI33" s="178"/>
      <c r="AJ33" s="178"/>
      <c r="AK33" s="178"/>
      <c r="AL33" s="178"/>
      <c r="AM33" s="178"/>
      <c r="AN33" s="178"/>
    </row>
    <row r="34" spans="1:40" s="168" customFormat="1" ht="6.75" customHeight="1" x14ac:dyDescent="0.25">
      <c r="A34" s="166"/>
      <c r="B34" s="167"/>
      <c r="H34" s="169"/>
      <c r="I34" s="170"/>
      <c r="J34" s="170"/>
      <c r="K34" s="169"/>
      <c r="L34" s="170"/>
      <c r="M34" s="170"/>
      <c r="N34" s="169"/>
      <c r="O34" s="170"/>
      <c r="P34" s="170"/>
      <c r="Q34" s="211"/>
      <c r="R34" s="180"/>
      <c r="S34" s="181"/>
      <c r="T34" s="181"/>
      <c r="U34" s="181"/>
      <c r="V34" s="181"/>
      <c r="W34" s="181"/>
      <c r="X34" s="181"/>
      <c r="Y34" s="181"/>
      <c r="Z34" s="181"/>
      <c r="AA34" s="181"/>
      <c r="AB34" s="181"/>
      <c r="AC34" s="181"/>
      <c r="AD34" s="181"/>
      <c r="AE34" s="181"/>
      <c r="AF34" s="181"/>
      <c r="AG34" s="181"/>
      <c r="AH34" s="181"/>
      <c r="AI34" s="182"/>
      <c r="AJ34" s="182"/>
      <c r="AK34" s="182"/>
      <c r="AL34" s="182"/>
      <c r="AM34" s="182"/>
      <c r="AN34" s="182"/>
    </row>
    <row r="35" spans="1:40" s="176" customFormat="1" ht="79.5" customHeight="1" x14ac:dyDescent="0.2">
      <c r="A35" s="171"/>
      <c r="B35" s="489" t="s">
        <v>1336</v>
      </c>
      <c r="C35" s="489"/>
      <c r="D35" s="489"/>
      <c r="E35" s="489"/>
      <c r="F35" s="172"/>
      <c r="G35" s="490" t="s">
        <v>1335</v>
      </c>
      <c r="H35" s="490"/>
      <c r="I35" s="490"/>
      <c r="J35" s="490"/>
      <c r="K35" s="490"/>
      <c r="L35" s="490"/>
      <c r="M35" s="490"/>
      <c r="N35" s="490"/>
      <c r="O35" s="490"/>
      <c r="P35" s="490"/>
      <c r="Q35" s="209"/>
      <c r="R35" s="174"/>
      <c r="S35" s="174"/>
      <c r="T35" s="174"/>
      <c r="U35" s="174"/>
      <c r="V35" s="174"/>
      <c r="W35" s="174"/>
      <c r="X35" s="174"/>
      <c r="Y35" s="174"/>
      <c r="Z35" s="174"/>
      <c r="AA35" s="174"/>
      <c r="AB35" s="174"/>
      <c r="AC35" s="174"/>
      <c r="AD35" s="174"/>
      <c r="AE35" s="174"/>
      <c r="AF35" s="174"/>
      <c r="AG35" s="174"/>
      <c r="AH35" s="174"/>
      <c r="AI35" s="175"/>
      <c r="AJ35" s="175"/>
      <c r="AK35" s="175"/>
      <c r="AL35" s="175"/>
      <c r="AM35" s="175"/>
      <c r="AN35" s="175"/>
    </row>
    <row r="36" spans="1:40" s="176" customFormat="1" ht="79.5" customHeight="1" x14ac:dyDescent="0.2">
      <c r="A36" s="173"/>
      <c r="B36" s="489"/>
      <c r="C36" s="489"/>
      <c r="D36" s="489"/>
      <c r="E36" s="489"/>
      <c r="F36" s="172"/>
      <c r="G36" s="490"/>
      <c r="H36" s="490"/>
      <c r="I36" s="490"/>
      <c r="J36" s="490"/>
      <c r="K36" s="490"/>
      <c r="L36" s="490"/>
      <c r="M36" s="490"/>
      <c r="N36" s="490"/>
      <c r="O36" s="490"/>
      <c r="P36" s="490"/>
      <c r="Q36" s="209"/>
      <c r="R36" s="174"/>
      <c r="S36" s="174"/>
      <c r="T36" s="174"/>
      <c r="U36" s="174"/>
      <c r="V36" s="174"/>
      <c r="W36" s="174"/>
      <c r="X36" s="174"/>
      <c r="Y36" s="174"/>
      <c r="Z36" s="174"/>
      <c r="AA36" s="174"/>
      <c r="AB36" s="174"/>
      <c r="AC36" s="174"/>
      <c r="AD36" s="174"/>
      <c r="AE36" s="174"/>
      <c r="AF36" s="174"/>
      <c r="AG36" s="174"/>
      <c r="AH36" s="174"/>
      <c r="AI36" s="175"/>
      <c r="AJ36" s="175"/>
      <c r="AK36" s="175"/>
      <c r="AL36" s="175"/>
      <c r="AM36" s="175"/>
      <c r="AN36" s="175"/>
    </row>
    <row r="37" spans="1:40" s="168" customFormat="1" ht="12.75" customHeight="1" x14ac:dyDescent="0.25">
      <c r="A37" s="166"/>
      <c r="B37" s="167"/>
      <c r="H37" s="169"/>
      <c r="I37" s="170"/>
      <c r="J37" s="170"/>
      <c r="K37" s="169"/>
      <c r="L37" s="170"/>
      <c r="M37" s="170"/>
      <c r="N37" s="169"/>
      <c r="O37" s="170"/>
      <c r="P37" s="170"/>
      <c r="Q37" s="211"/>
      <c r="R37" s="180"/>
      <c r="S37" s="181"/>
      <c r="T37" s="181"/>
      <c r="U37" s="181"/>
      <c r="V37" s="181"/>
      <c r="W37" s="181"/>
      <c r="X37" s="181"/>
      <c r="Y37" s="181"/>
      <c r="Z37" s="181"/>
      <c r="AA37" s="181"/>
      <c r="AB37" s="181"/>
      <c r="AC37" s="181"/>
      <c r="AD37" s="181"/>
      <c r="AE37" s="181"/>
      <c r="AF37" s="181"/>
      <c r="AG37" s="181"/>
      <c r="AH37" s="181"/>
      <c r="AI37" s="182"/>
      <c r="AJ37" s="182"/>
      <c r="AK37" s="182"/>
      <c r="AL37" s="182"/>
      <c r="AM37" s="182"/>
      <c r="AN37" s="182"/>
    </row>
    <row r="38" spans="1:40" s="176" customFormat="1" ht="15" customHeight="1" x14ac:dyDescent="0.2">
      <c r="A38" s="160">
        <v>5</v>
      </c>
      <c r="B38" s="160" t="s">
        <v>360</v>
      </c>
      <c r="C38" s="161"/>
      <c r="D38" s="161"/>
      <c r="E38" s="161"/>
      <c r="F38" s="161"/>
      <c r="G38" s="161"/>
      <c r="H38" s="161"/>
      <c r="I38" s="162"/>
      <c r="J38" s="162"/>
      <c r="K38" s="161"/>
      <c r="L38" s="162"/>
      <c r="M38" s="162"/>
      <c r="N38" s="161"/>
      <c r="O38" s="162"/>
      <c r="P38" s="162"/>
      <c r="Q38" s="209"/>
      <c r="R38" s="174"/>
      <c r="S38" s="174"/>
      <c r="T38" s="174"/>
      <c r="U38" s="174"/>
      <c r="V38" s="174"/>
      <c r="W38" s="174"/>
      <c r="X38" s="174"/>
      <c r="Y38" s="174"/>
      <c r="Z38" s="174"/>
      <c r="AA38" s="174"/>
      <c r="AB38" s="174"/>
      <c r="AC38" s="174"/>
      <c r="AD38" s="174"/>
      <c r="AE38" s="174"/>
      <c r="AF38" s="174"/>
      <c r="AG38" s="174"/>
      <c r="AH38" s="174"/>
      <c r="AI38" s="175"/>
      <c r="AJ38" s="175"/>
      <c r="AK38" s="175"/>
      <c r="AL38" s="175"/>
      <c r="AM38" s="175"/>
      <c r="AN38" s="175"/>
    </row>
    <row r="39" spans="1:40" s="179" customFormat="1" ht="15" customHeight="1" x14ac:dyDescent="0.25">
      <c r="A39" s="164"/>
      <c r="B39" s="164" t="s">
        <v>360</v>
      </c>
      <c r="C39" s="163"/>
      <c r="D39" s="163"/>
      <c r="E39" s="163"/>
      <c r="F39" s="163"/>
      <c r="G39" s="163"/>
      <c r="H39" s="163"/>
      <c r="I39" s="165"/>
      <c r="J39" s="165"/>
      <c r="K39" s="163"/>
      <c r="L39" s="165"/>
      <c r="M39" s="165"/>
      <c r="N39" s="163"/>
      <c r="O39" s="165"/>
      <c r="P39" s="165"/>
      <c r="Q39" s="210"/>
      <c r="R39" s="177"/>
      <c r="S39" s="177"/>
      <c r="T39" s="177"/>
      <c r="U39" s="177"/>
      <c r="V39" s="177"/>
      <c r="W39" s="177"/>
      <c r="X39" s="177"/>
      <c r="Y39" s="177"/>
      <c r="Z39" s="177"/>
      <c r="AA39" s="177"/>
      <c r="AB39" s="177"/>
      <c r="AC39" s="177"/>
      <c r="AD39" s="177"/>
      <c r="AE39" s="177"/>
      <c r="AF39" s="177"/>
      <c r="AG39" s="177"/>
      <c r="AH39" s="177"/>
      <c r="AI39" s="178"/>
      <c r="AJ39" s="178"/>
      <c r="AK39" s="178"/>
      <c r="AL39" s="178"/>
      <c r="AM39" s="178"/>
      <c r="AN39" s="178"/>
    </row>
    <row r="40" spans="1:40" s="168" customFormat="1" ht="6.75" customHeight="1" x14ac:dyDescent="0.25">
      <c r="A40" s="166"/>
      <c r="B40" s="167"/>
      <c r="H40" s="169"/>
      <c r="I40" s="170"/>
      <c r="J40" s="170"/>
      <c r="K40" s="169"/>
      <c r="L40" s="170"/>
      <c r="M40" s="170"/>
      <c r="N40" s="169"/>
      <c r="O40" s="170"/>
      <c r="P40" s="170"/>
      <c r="Q40" s="211"/>
      <c r="R40" s="180"/>
      <c r="S40" s="181"/>
      <c r="T40" s="181"/>
      <c r="U40" s="181"/>
      <c r="V40" s="181"/>
      <c r="W40" s="181"/>
      <c r="X40" s="181"/>
      <c r="Y40" s="181"/>
      <c r="Z40" s="181"/>
      <c r="AA40" s="181"/>
      <c r="AB40" s="181"/>
      <c r="AC40" s="181"/>
      <c r="AD40" s="181"/>
      <c r="AE40" s="181"/>
      <c r="AF40" s="181"/>
      <c r="AG40" s="181"/>
      <c r="AH40" s="181"/>
      <c r="AI40" s="182"/>
      <c r="AJ40" s="182"/>
      <c r="AK40" s="182"/>
      <c r="AL40" s="182"/>
      <c r="AM40" s="182"/>
      <c r="AN40" s="182"/>
    </row>
    <row r="41" spans="1:40" s="176" customFormat="1" ht="70.5" customHeight="1" x14ac:dyDescent="0.2">
      <c r="A41" s="171"/>
      <c r="B41" s="491" t="s">
        <v>1343</v>
      </c>
      <c r="C41" s="491"/>
      <c r="D41" s="491"/>
      <c r="E41" s="491"/>
      <c r="F41" s="172"/>
      <c r="G41" s="490" t="s">
        <v>1344</v>
      </c>
      <c r="H41" s="490"/>
      <c r="I41" s="490"/>
      <c r="J41" s="490"/>
      <c r="K41" s="490"/>
      <c r="L41" s="490"/>
      <c r="M41" s="490"/>
      <c r="N41" s="490"/>
      <c r="O41" s="490"/>
      <c r="P41" s="490"/>
      <c r="Q41" s="209"/>
      <c r="R41" s="174"/>
      <c r="S41" s="174"/>
      <c r="T41" s="174"/>
      <c r="U41" s="174"/>
      <c r="V41" s="174"/>
      <c r="W41" s="174"/>
      <c r="X41" s="174"/>
      <c r="Y41" s="174"/>
      <c r="Z41" s="174"/>
      <c r="AA41" s="174"/>
      <c r="AB41" s="174"/>
      <c r="AC41" s="174"/>
      <c r="AD41" s="174"/>
      <c r="AE41" s="174"/>
      <c r="AF41" s="174"/>
      <c r="AG41" s="174"/>
      <c r="AH41" s="174"/>
      <c r="AI41" s="175"/>
      <c r="AJ41" s="175"/>
      <c r="AK41" s="175"/>
      <c r="AL41" s="175"/>
      <c r="AM41" s="175"/>
      <c r="AN41" s="175"/>
    </row>
    <row r="42" spans="1:40" s="176" customFormat="1" ht="70.5" customHeight="1" x14ac:dyDescent="0.2">
      <c r="A42" s="173"/>
      <c r="B42" s="491"/>
      <c r="C42" s="491"/>
      <c r="D42" s="491"/>
      <c r="E42" s="491"/>
      <c r="F42" s="172"/>
      <c r="G42" s="490"/>
      <c r="H42" s="490"/>
      <c r="I42" s="490"/>
      <c r="J42" s="490"/>
      <c r="K42" s="490"/>
      <c r="L42" s="490"/>
      <c r="M42" s="490"/>
      <c r="N42" s="490"/>
      <c r="O42" s="490"/>
      <c r="P42" s="490"/>
      <c r="Q42" s="209"/>
      <c r="R42" s="174"/>
      <c r="S42" s="174"/>
      <c r="T42" s="174"/>
      <c r="U42" s="174"/>
      <c r="V42" s="174"/>
      <c r="W42" s="174"/>
      <c r="X42" s="174"/>
      <c r="Y42" s="174"/>
      <c r="Z42" s="174"/>
      <c r="AA42" s="174"/>
      <c r="AB42" s="174"/>
      <c r="AC42" s="174"/>
      <c r="AD42" s="174"/>
      <c r="AE42" s="174"/>
      <c r="AF42" s="174"/>
      <c r="AG42" s="174"/>
      <c r="AH42" s="174"/>
      <c r="AI42" s="175"/>
      <c r="AJ42" s="175"/>
      <c r="AK42" s="175"/>
      <c r="AL42" s="175"/>
      <c r="AM42" s="175"/>
      <c r="AN42" s="175"/>
    </row>
    <row r="43" spans="1:40" s="168" customFormat="1" ht="12.75" customHeight="1" x14ac:dyDescent="0.25">
      <c r="A43" s="166"/>
      <c r="B43" s="167"/>
      <c r="H43" s="169"/>
      <c r="I43" s="170"/>
      <c r="J43" s="170"/>
      <c r="K43" s="169"/>
      <c r="L43" s="170"/>
      <c r="M43" s="170"/>
      <c r="N43" s="169"/>
      <c r="O43" s="170"/>
      <c r="P43" s="170"/>
      <c r="Q43" s="211"/>
      <c r="R43" s="180"/>
      <c r="S43" s="181"/>
      <c r="T43" s="181"/>
      <c r="U43" s="181"/>
      <c r="V43" s="181"/>
      <c r="W43" s="181"/>
      <c r="X43" s="181"/>
      <c r="Y43" s="181"/>
      <c r="Z43" s="181"/>
      <c r="AA43" s="181"/>
      <c r="AB43" s="181"/>
      <c r="AC43" s="181"/>
      <c r="AD43" s="181"/>
      <c r="AE43" s="181"/>
      <c r="AF43" s="181"/>
      <c r="AG43" s="181"/>
      <c r="AH43" s="181"/>
      <c r="AI43" s="182"/>
      <c r="AJ43" s="182"/>
      <c r="AK43" s="182"/>
      <c r="AL43" s="182"/>
      <c r="AM43" s="182"/>
      <c r="AN43" s="182"/>
    </row>
    <row r="44" spans="1:40" s="218" customFormat="1" ht="18.75" customHeight="1" x14ac:dyDescent="0.2">
      <c r="A44" s="217"/>
      <c r="B44" s="217"/>
      <c r="H44" s="219"/>
      <c r="I44" s="220"/>
      <c r="J44" s="220"/>
      <c r="K44" s="219"/>
      <c r="L44" s="220"/>
      <c r="M44" s="220"/>
      <c r="N44" s="219"/>
      <c r="O44" s="220"/>
      <c r="P44" s="220"/>
      <c r="Q44" s="216"/>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row>
    <row r="45" spans="1:40" s="144" customFormat="1" ht="18.75" customHeight="1" x14ac:dyDescent="0.2">
      <c r="A45" s="187"/>
      <c r="B45" s="187"/>
      <c r="H45" s="188"/>
      <c r="I45" s="189"/>
      <c r="J45" s="189"/>
      <c r="K45" s="188"/>
      <c r="L45" s="189"/>
      <c r="M45" s="189"/>
      <c r="N45" s="188"/>
      <c r="O45" s="189"/>
      <c r="P45" s="189"/>
      <c r="Q45" s="190"/>
      <c r="R45" s="63"/>
      <c r="S45" s="63"/>
      <c r="T45" s="63"/>
      <c r="U45" s="63"/>
      <c r="V45" s="63"/>
      <c r="W45" s="63"/>
      <c r="X45" s="63"/>
      <c r="Y45" s="63"/>
      <c r="Z45" s="63"/>
      <c r="AA45" s="63"/>
      <c r="AB45" s="63"/>
      <c r="AC45" s="63"/>
      <c r="AD45" s="63"/>
      <c r="AE45" s="63"/>
      <c r="AF45" s="63"/>
      <c r="AG45" s="63"/>
      <c r="AH45" s="63"/>
      <c r="AI45" s="63"/>
      <c r="AJ45" s="63"/>
      <c r="AK45" s="63"/>
      <c r="AL45" s="63"/>
      <c r="AM45" s="63"/>
      <c r="AN45" s="63"/>
    </row>
  </sheetData>
  <sheetProtection sheet="1" objects="1" scenarios="1" autoFilter="0"/>
  <mergeCells count="10">
    <mergeCell ref="B35:E36"/>
    <mergeCell ref="G35:P36"/>
    <mergeCell ref="B41:E42"/>
    <mergeCell ref="G41:P42"/>
    <mergeCell ref="B10:E12"/>
    <mergeCell ref="G10:P12"/>
    <mergeCell ref="B17:E21"/>
    <mergeCell ref="G17:P21"/>
    <mergeCell ref="B26:E30"/>
    <mergeCell ref="G26:P30"/>
  </mergeCells>
  <pageMargins left="0.43307086614173229" right="0.43307086614173229" top="0.47244094488188981" bottom="0.59055118110236227" header="0.27559055118110237" footer="0.39370078740157483"/>
  <pageSetup paperSize="9" scale="72" fitToHeight="0" orientation="portrait" r:id="rId1"/>
  <headerFooter>
    <oddFooter>&amp;L&amp;"Arial,Standard"&amp;9&amp;F (&amp;A)&amp;R&amp;"Arial,Standard"&amp;9Seite &amp;P/&amp;N</oddFooter>
  </headerFooter>
  <rowBreaks count="1" manualBreakCount="1">
    <brk id="22" max="1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35"/>
  <sheetViews>
    <sheetView zoomScaleNormal="100" workbookViewId="0">
      <pane ySplit="16" topLeftCell="A17" activePane="bottomLeft" state="frozen"/>
      <selection pane="bottomLeft"/>
    </sheetView>
  </sheetViews>
  <sheetFormatPr baseColWidth="10" defaultColWidth="9.140625" defaultRowHeight="15" x14ac:dyDescent="0.25"/>
  <cols>
    <col min="1" max="1" width="14.42578125" style="313" customWidth="1"/>
    <col min="2" max="2" width="4.85546875" style="290" customWidth="1"/>
    <col min="3" max="3" width="4.7109375" style="291" customWidth="1"/>
    <col min="4" max="4" width="1.28515625" style="313" customWidth="1"/>
    <col min="5" max="5" width="10.42578125" style="314" customWidth="1"/>
    <col min="6" max="6" width="1.140625" style="314" customWidth="1"/>
    <col min="7" max="7" width="10.7109375" style="314" bestFit="1" customWidth="1"/>
    <col min="8" max="8" width="0.7109375" style="314" customWidth="1"/>
    <col min="9" max="9" width="1.140625" style="314" customWidth="1"/>
    <col min="10" max="10" width="10.42578125" style="292" customWidth="1"/>
    <col min="11" max="11" width="1.140625" style="314" customWidth="1"/>
    <col min="12" max="12" width="10" style="314" customWidth="1"/>
    <col min="13" max="13" width="6.85546875" style="315" customWidth="1"/>
    <col min="14" max="14" width="1.140625" style="314" customWidth="1"/>
    <col min="15" max="15" width="10.42578125" style="292" customWidth="1"/>
    <col min="16" max="16" width="1.140625" style="314" customWidth="1"/>
    <col min="17" max="17" width="10" style="314" customWidth="1"/>
    <col min="18" max="18" width="6.85546875" style="315" customWidth="1"/>
    <col min="19" max="19" width="1.140625" style="314" customWidth="1"/>
    <col min="20" max="20" width="10.42578125" style="292" customWidth="1"/>
    <col min="21" max="21" width="1.140625" style="314" customWidth="1"/>
    <col min="22" max="22" width="10" style="314" customWidth="1"/>
    <col min="23" max="23" width="5.85546875" style="315" customWidth="1"/>
    <col min="24" max="26" width="11.85546875" style="312" customWidth="1"/>
    <col min="27" max="28" width="9.140625" style="312"/>
    <col min="29" max="29" width="11" style="312" bestFit="1" customWidth="1"/>
    <col min="30" max="30" width="9.140625" style="312"/>
    <col min="31" max="31" width="11" style="312" bestFit="1" customWidth="1"/>
    <col min="32" max="16384" width="9.140625" style="312"/>
  </cols>
  <sheetData>
    <row r="1" spans="1:38" x14ac:dyDescent="0.25">
      <c r="V1" s="313"/>
      <c r="W1" s="316">
        <v>511</v>
      </c>
    </row>
    <row r="2" spans="1:38" x14ac:dyDescent="0.25">
      <c r="J2" s="317"/>
      <c r="R2" s="568" t="str">
        <f>[2]Summen!F2</f>
        <v>gültig ab/ valable dés le 01.12.2017</v>
      </c>
      <c r="S2" s="568"/>
      <c r="T2" s="568"/>
      <c r="U2" s="568"/>
      <c r="V2" s="568"/>
      <c r="W2" s="568"/>
    </row>
    <row r="3" spans="1:38" x14ac:dyDescent="0.25">
      <c r="J3" s="317"/>
    </row>
    <row r="5" spans="1:38" ht="15.75" x14ac:dyDescent="0.25">
      <c r="A5" s="318" t="s">
        <v>2</v>
      </c>
      <c r="I5" s="569" t="s">
        <v>7</v>
      </c>
      <c r="J5" s="570"/>
      <c r="K5" s="570"/>
      <c r="L5" s="570"/>
      <c r="M5" s="570"/>
      <c r="N5" s="570"/>
      <c r="O5" s="570"/>
      <c r="P5" s="570"/>
      <c r="Q5" s="570"/>
      <c r="R5" s="570"/>
      <c r="S5" s="570"/>
      <c r="T5" s="570"/>
      <c r="U5" s="570"/>
      <c r="V5" s="570"/>
      <c r="W5" s="319"/>
    </row>
    <row r="6" spans="1:38" x14ac:dyDescent="0.25">
      <c r="I6" s="320"/>
    </row>
    <row r="7" spans="1:38" x14ac:dyDescent="0.25">
      <c r="A7" s="321" t="s">
        <v>8</v>
      </c>
      <c r="B7" s="318"/>
      <c r="C7" s="322"/>
      <c r="D7" s="323"/>
      <c r="E7" s="324"/>
      <c r="F7" s="318"/>
      <c r="G7" s="318"/>
      <c r="H7" s="325"/>
      <c r="I7" s="320" t="s">
        <v>6</v>
      </c>
      <c r="J7" s="324"/>
      <c r="K7" s="324"/>
      <c r="L7" s="318"/>
      <c r="M7" s="427"/>
      <c r="N7" s="320" t="s">
        <v>358</v>
      </c>
      <c r="O7" s="324"/>
      <c r="P7" s="324"/>
      <c r="Q7" s="318"/>
      <c r="R7" s="427"/>
      <c r="S7" s="320" t="s">
        <v>3</v>
      </c>
      <c r="T7" s="324"/>
      <c r="U7" s="324"/>
      <c r="V7" s="318"/>
      <c r="W7" s="322"/>
    </row>
    <row r="8" spans="1:38" x14ac:dyDescent="0.25">
      <c r="A8" s="323" t="s">
        <v>9</v>
      </c>
      <c r="B8" s="326"/>
      <c r="C8" s="326"/>
      <c r="D8" s="326"/>
      <c r="E8" s="327"/>
      <c r="F8" s="327"/>
      <c r="G8" s="327"/>
      <c r="H8" s="325"/>
      <c r="I8" s="328" t="s">
        <v>10</v>
      </c>
      <c r="J8" s="329"/>
      <c r="K8" s="329"/>
      <c r="L8" s="330"/>
      <c r="M8" s="428"/>
      <c r="N8" s="328" t="s">
        <v>359</v>
      </c>
      <c r="O8" s="329"/>
      <c r="P8" s="329"/>
      <c r="Q8" s="330"/>
      <c r="R8" s="428"/>
      <c r="S8" s="328" t="s">
        <v>11</v>
      </c>
      <c r="T8" s="329"/>
      <c r="U8" s="329"/>
      <c r="V8" s="330"/>
      <c r="W8" s="331"/>
    </row>
    <row r="9" spans="1:38" x14ac:dyDescent="0.25">
      <c r="A9" s="323"/>
      <c r="B9" s="326"/>
      <c r="C9" s="326"/>
      <c r="D9" s="326"/>
      <c r="E9" s="327"/>
      <c r="F9" s="327"/>
      <c r="G9" s="327"/>
      <c r="H9" s="325"/>
      <c r="I9" s="320"/>
      <c r="J9" s="327"/>
      <c r="K9" s="327"/>
      <c r="L9" s="318"/>
      <c r="M9" s="427"/>
      <c r="N9" s="320"/>
      <c r="O9" s="327"/>
      <c r="P9" s="327"/>
      <c r="Q9" s="318"/>
      <c r="R9" s="427"/>
      <c r="S9" s="320"/>
      <c r="T9" s="327"/>
      <c r="U9" s="327"/>
      <c r="V9" s="332" t="s">
        <v>12</v>
      </c>
      <c r="W9" s="322"/>
    </row>
    <row r="10" spans="1:38" x14ac:dyDescent="0.25">
      <c r="A10" s="333"/>
      <c r="B10" s="334"/>
      <c r="C10" s="335"/>
      <c r="D10" s="335"/>
      <c r="E10" s="335"/>
      <c r="F10" s="336"/>
      <c r="G10" s="325"/>
      <c r="H10" s="325"/>
      <c r="I10" s="320"/>
      <c r="J10" s="337"/>
      <c r="K10" s="338"/>
      <c r="L10" s="322"/>
      <c r="M10" s="427"/>
      <c r="N10" s="320"/>
      <c r="O10" s="337"/>
      <c r="P10" s="338"/>
      <c r="Q10" s="322"/>
      <c r="R10" s="427"/>
      <c r="S10" s="320"/>
      <c r="T10" s="323"/>
      <c r="U10" s="327"/>
      <c r="V10" s="318"/>
      <c r="W10" s="322"/>
    </row>
    <row r="11" spans="1:38" x14ac:dyDescent="0.25">
      <c r="A11" s="327"/>
      <c r="B11" s="334"/>
      <c r="C11" s="335"/>
      <c r="D11" s="335"/>
      <c r="E11" s="336" t="s">
        <v>13</v>
      </c>
      <c r="F11" s="336"/>
      <c r="G11" s="325"/>
      <c r="H11" s="325"/>
      <c r="I11" s="320"/>
      <c r="J11" s="339" t="s">
        <v>14</v>
      </c>
      <c r="K11" s="327"/>
      <c r="L11" s="318"/>
      <c r="M11" s="429"/>
      <c r="N11" s="320"/>
      <c r="O11" s="339" t="s">
        <v>15</v>
      </c>
      <c r="P11" s="327"/>
      <c r="Q11" s="318"/>
      <c r="R11" s="427"/>
      <c r="S11" s="320"/>
      <c r="T11" s="339" t="s">
        <v>16</v>
      </c>
      <c r="U11" s="327"/>
      <c r="V11" s="318"/>
      <c r="W11" s="322"/>
    </row>
    <row r="12" spans="1:38" x14ac:dyDescent="0.25">
      <c r="A12" s="327"/>
      <c r="B12" s="334"/>
      <c r="C12" s="335"/>
      <c r="D12" s="335"/>
      <c r="E12" s="336" t="s">
        <v>17</v>
      </c>
      <c r="F12" s="336"/>
      <c r="G12" s="325"/>
      <c r="H12" s="325"/>
      <c r="I12" s="320"/>
      <c r="J12" s="339" t="s">
        <v>18</v>
      </c>
      <c r="K12" s="327"/>
      <c r="L12" s="318"/>
      <c r="M12" s="430"/>
      <c r="N12" s="320"/>
      <c r="O12" s="339" t="s">
        <v>19</v>
      </c>
      <c r="P12" s="327"/>
      <c r="Q12" s="318"/>
      <c r="R12" s="427"/>
      <c r="S12" s="320"/>
      <c r="T12" s="339" t="s">
        <v>20</v>
      </c>
      <c r="U12" s="327"/>
      <c r="V12" s="318"/>
      <c r="W12" s="322"/>
    </row>
    <row r="13" spans="1:38" ht="15.75" thickBot="1" x14ac:dyDescent="0.3">
      <c r="A13" s="340"/>
      <c r="B13" s="341"/>
      <c r="C13" s="342"/>
      <c r="D13" s="343"/>
      <c r="E13" s="344"/>
      <c r="F13" s="345"/>
      <c r="G13" s="346"/>
      <c r="H13" s="346"/>
      <c r="I13" s="347"/>
      <c r="J13" s="344"/>
      <c r="K13" s="345"/>
      <c r="L13" s="344"/>
      <c r="M13" s="387"/>
      <c r="N13" s="347"/>
      <c r="O13" s="344"/>
      <c r="P13" s="345"/>
      <c r="Q13" s="344"/>
      <c r="R13" s="387"/>
      <c r="S13" s="347"/>
      <c r="T13" s="344"/>
      <c r="U13" s="345"/>
      <c r="V13" s="344"/>
      <c r="W13" s="348"/>
    </row>
    <row r="14" spans="1:38" ht="30" customHeight="1" thickBot="1" x14ac:dyDescent="0.3">
      <c r="A14" s="571" t="s">
        <v>21</v>
      </c>
      <c r="B14" s="572"/>
      <c r="C14" s="573"/>
      <c r="D14" s="349"/>
      <c r="E14" s="557" t="s">
        <v>22</v>
      </c>
      <c r="F14" s="559"/>
      <c r="G14" s="350" t="s">
        <v>23</v>
      </c>
      <c r="H14" s="351"/>
      <c r="I14" s="352"/>
      <c r="J14" s="557" t="s">
        <v>24</v>
      </c>
      <c r="K14" s="574"/>
      <c r="L14" s="353" t="s">
        <v>23</v>
      </c>
      <c r="M14" s="431"/>
      <c r="N14" s="352"/>
      <c r="O14" s="557" t="s">
        <v>24</v>
      </c>
      <c r="P14" s="574"/>
      <c r="Q14" s="353" t="s">
        <v>23</v>
      </c>
      <c r="R14" s="433"/>
      <c r="S14" s="352"/>
      <c r="T14" s="557" t="s">
        <v>24</v>
      </c>
      <c r="U14" s="574"/>
      <c r="V14" s="353" t="s">
        <v>23</v>
      </c>
      <c r="W14" s="354"/>
    </row>
    <row r="15" spans="1:38" x14ac:dyDescent="0.25">
      <c r="A15" s="355" t="s">
        <v>0</v>
      </c>
      <c r="B15" s="356" t="s">
        <v>0</v>
      </c>
      <c r="C15" s="356"/>
      <c r="D15" s="357"/>
      <c r="F15" s="358"/>
      <c r="G15" s="359"/>
      <c r="H15" s="359"/>
      <c r="I15" s="360"/>
      <c r="K15" s="358"/>
      <c r="L15" s="361" t="s">
        <v>0</v>
      </c>
      <c r="M15" s="432"/>
      <c r="N15" s="360"/>
      <c r="P15" s="358"/>
      <c r="Q15" s="361" t="s">
        <v>0</v>
      </c>
      <c r="R15" s="432"/>
      <c r="S15" s="360"/>
      <c r="U15" s="358"/>
      <c r="V15" s="361" t="s">
        <v>0</v>
      </c>
      <c r="W15" s="361"/>
      <c r="X15" s="390"/>
      <c r="Y15" s="390"/>
      <c r="Z15" s="390"/>
      <c r="AA15" s="390"/>
      <c r="AB15" s="390"/>
      <c r="AC15" s="390"/>
      <c r="AD15" s="390"/>
      <c r="AE15" s="390"/>
      <c r="AF15" s="390"/>
      <c r="AG15" s="390"/>
      <c r="AH15" s="390"/>
      <c r="AI15" s="390"/>
      <c r="AJ15" s="390"/>
      <c r="AK15" s="390"/>
      <c r="AL15" s="390"/>
    </row>
    <row r="16" spans="1:38" x14ac:dyDescent="0.25">
      <c r="A16" s="362">
        <f>COUNT(B17:B398)</f>
        <v>314</v>
      </c>
      <c r="C16" s="363" t="s">
        <v>1</v>
      </c>
      <c r="D16" s="364"/>
      <c r="E16" s="365" t="s">
        <v>25</v>
      </c>
      <c r="G16" s="362">
        <f>COUNT(G17:G1001)</f>
        <v>293</v>
      </c>
      <c r="I16" s="366"/>
      <c r="J16" s="365" t="s">
        <v>26</v>
      </c>
      <c r="K16" s="367"/>
      <c r="L16" s="362">
        <f>COUNT(L17:L502)</f>
        <v>77</v>
      </c>
      <c r="N16" s="366"/>
      <c r="O16" s="365" t="s">
        <v>26</v>
      </c>
      <c r="Q16" s="362">
        <f>COUNT(Q17:Q502)</f>
        <v>98</v>
      </c>
      <c r="S16" s="366"/>
      <c r="T16" s="365" t="s">
        <v>27</v>
      </c>
      <c r="V16" s="362">
        <f>COUNT(V17:V502)</f>
        <v>12</v>
      </c>
    </row>
    <row r="17" spans="1:28" x14ac:dyDescent="0.25">
      <c r="A17" s="368" t="s">
        <v>41</v>
      </c>
      <c r="B17" s="369">
        <v>11</v>
      </c>
      <c r="C17" s="370"/>
      <c r="D17" s="371"/>
      <c r="E17" s="372">
        <v>100</v>
      </c>
      <c r="F17" s="373"/>
      <c r="G17" s="374">
        <v>51.106178</v>
      </c>
      <c r="H17" s="373"/>
      <c r="I17" s="366"/>
      <c r="J17" s="375"/>
      <c r="K17" s="373"/>
      <c r="L17" s="376"/>
      <c r="M17" s="373"/>
      <c r="N17" s="366"/>
      <c r="O17" s="375"/>
      <c r="P17" s="373"/>
      <c r="Q17" s="376"/>
      <c r="R17" s="373"/>
      <c r="S17" s="378"/>
      <c r="T17" s="375"/>
      <c r="U17" s="373"/>
      <c r="V17" s="376"/>
      <c r="W17" s="377"/>
      <c r="X17" s="377"/>
      <c r="Y17" s="377"/>
      <c r="Z17" s="377"/>
      <c r="AA17" s="377"/>
      <c r="AB17" s="377"/>
    </row>
    <row r="18" spans="1:28" x14ac:dyDescent="0.25">
      <c r="A18" s="368" t="s">
        <v>42</v>
      </c>
      <c r="B18" s="369">
        <v>22</v>
      </c>
      <c r="C18" s="370"/>
      <c r="D18" s="371"/>
      <c r="E18" s="372">
        <v>8.1622E-2</v>
      </c>
      <c r="F18" s="373"/>
      <c r="G18" s="374">
        <v>4.1714000000000001E-2</v>
      </c>
      <c r="H18" s="373"/>
      <c r="I18" s="366"/>
      <c r="J18" s="375"/>
      <c r="K18" s="373"/>
      <c r="L18" s="376"/>
      <c r="M18" s="373"/>
      <c r="N18" s="366"/>
      <c r="O18" s="375"/>
      <c r="P18" s="373"/>
      <c r="Q18" s="376"/>
      <c r="R18" s="373"/>
      <c r="S18" s="378"/>
      <c r="T18" s="375"/>
      <c r="U18" s="373"/>
      <c r="V18" s="376"/>
      <c r="W18" s="377"/>
      <c r="X18" s="377"/>
      <c r="Y18" s="377"/>
      <c r="Z18" s="377"/>
      <c r="AA18" s="377"/>
      <c r="AB18" s="377"/>
    </row>
    <row r="19" spans="1:28" x14ac:dyDescent="0.25">
      <c r="A19" s="368" t="s">
        <v>43</v>
      </c>
      <c r="B19" s="369">
        <v>23</v>
      </c>
      <c r="C19" s="370"/>
      <c r="D19" s="371"/>
      <c r="E19" s="372">
        <v>5.5726999999999999E-2</v>
      </c>
      <c r="F19" s="373"/>
      <c r="G19" s="374">
        <v>2.8479999999999998E-2</v>
      </c>
      <c r="H19" s="373"/>
      <c r="I19" s="366"/>
      <c r="J19" s="375"/>
      <c r="K19" s="373"/>
      <c r="L19" s="376"/>
      <c r="M19" s="373"/>
      <c r="N19" s="366"/>
      <c r="O19" s="375"/>
      <c r="P19" s="373"/>
      <c r="Q19" s="376"/>
      <c r="R19" s="373"/>
      <c r="S19" s="378"/>
      <c r="T19" s="375"/>
      <c r="U19" s="373"/>
      <c r="V19" s="376"/>
      <c r="W19" s="377"/>
      <c r="X19" s="377"/>
      <c r="Y19" s="377"/>
      <c r="Z19" s="377"/>
      <c r="AA19" s="377"/>
      <c r="AB19" s="377"/>
    </row>
    <row r="20" spans="1:28" x14ac:dyDescent="0.25">
      <c r="A20" s="368" t="s">
        <v>44</v>
      </c>
      <c r="B20" s="369">
        <v>24</v>
      </c>
      <c r="C20" s="370"/>
      <c r="D20" s="371"/>
      <c r="E20" s="372">
        <v>7.7440999999999996E-2</v>
      </c>
      <c r="F20" s="373"/>
      <c r="G20" s="374">
        <v>3.9577000000000001E-2</v>
      </c>
      <c r="H20" s="373"/>
      <c r="I20" s="366"/>
      <c r="J20" s="375"/>
      <c r="K20" s="373"/>
      <c r="L20" s="376"/>
      <c r="M20" s="373"/>
      <c r="N20" s="366"/>
      <c r="O20" s="375"/>
      <c r="P20" s="373"/>
      <c r="Q20" s="376"/>
      <c r="R20" s="373"/>
      <c r="S20" s="378"/>
      <c r="T20" s="375"/>
      <c r="U20" s="373"/>
      <c r="V20" s="376"/>
      <c r="W20" s="377"/>
      <c r="X20" s="377"/>
      <c r="Y20" s="377"/>
      <c r="Z20" s="377"/>
      <c r="AA20" s="377"/>
      <c r="AB20" s="377"/>
    </row>
    <row r="21" spans="1:28" x14ac:dyDescent="0.25">
      <c r="A21" s="368" t="s">
        <v>45</v>
      </c>
      <c r="B21" s="369">
        <v>27</v>
      </c>
      <c r="C21" s="370"/>
      <c r="D21" s="371"/>
      <c r="E21" s="372">
        <v>2.9159000000000001E-2</v>
      </c>
      <c r="F21" s="373"/>
      <c r="G21" s="374">
        <v>1.4902E-2</v>
      </c>
      <c r="H21" s="373"/>
      <c r="I21" s="366"/>
      <c r="J21" s="375"/>
      <c r="K21" s="373"/>
      <c r="L21" s="376"/>
      <c r="M21" s="373"/>
      <c r="N21" s="366"/>
      <c r="O21" s="375"/>
      <c r="P21" s="373"/>
      <c r="Q21" s="376"/>
      <c r="R21" s="373"/>
      <c r="S21" s="378"/>
      <c r="T21" s="375"/>
      <c r="U21" s="373"/>
      <c r="V21" s="376"/>
      <c r="W21" s="377"/>
      <c r="X21" s="377"/>
      <c r="Y21" s="377"/>
      <c r="Z21" s="377"/>
      <c r="AA21" s="377"/>
      <c r="AB21" s="377"/>
    </row>
    <row r="22" spans="1:28" x14ac:dyDescent="0.25">
      <c r="A22" s="368" t="s">
        <v>46</v>
      </c>
      <c r="B22" s="369">
        <v>29</v>
      </c>
      <c r="C22" s="370"/>
      <c r="D22" s="371"/>
      <c r="E22" s="372">
        <v>6.633E-3</v>
      </c>
      <c r="F22" s="373"/>
      <c r="G22" s="374">
        <v>3.3899999999999998E-3</v>
      </c>
      <c r="H22" s="373"/>
      <c r="I22" s="366"/>
      <c r="J22" s="375"/>
      <c r="K22" s="373"/>
      <c r="L22" s="376"/>
      <c r="M22" s="373"/>
      <c r="N22" s="366"/>
      <c r="O22" s="375"/>
      <c r="P22" s="373"/>
      <c r="Q22" s="376"/>
      <c r="R22" s="373"/>
      <c r="S22" s="378"/>
      <c r="T22" s="375"/>
      <c r="U22" s="373"/>
      <c r="V22" s="376"/>
      <c r="W22" s="377"/>
      <c r="X22" s="377"/>
      <c r="Y22" s="377"/>
      <c r="Z22" s="377"/>
      <c r="AA22" s="377"/>
      <c r="AB22" s="377"/>
    </row>
    <row r="23" spans="1:28" x14ac:dyDescent="0.25">
      <c r="A23" s="368" t="s">
        <v>47</v>
      </c>
      <c r="B23" s="369">
        <v>31</v>
      </c>
      <c r="C23" s="370"/>
      <c r="D23" s="371"/>
      <c r="E23" s="372">
        <v>2.2776000000000001E-2</v>
      </c>
      <c r="F23" s="373"/>
      <c r="G23" s="374">
        <v>1.1639999999999999E-2</v>
      </c>
      <c r="H23" s="373"/>
      <c r="I23" s="366"/>
      <c r="J23" s="375"/>
      <c r="K23" s="373"/>
      <c r="L23" s="376"/>
      <c r="M23" s="373"/>
      <c r="N23" s="366"/>
      <c r="O23" s="375"/>
      <c r="P23" s="373"/>
      <c r="Q23" s="376"/>
      <c r="R23" s="373"/>
      <c r="S23" s="378"/>
      <c r="T23" s="375"/>
      <c r="U23" s="373"/>
      <c r="V23" s="376"/>
      <c r="W23" s="377"/>
      <c r="X23" s="377"/>
      <c r="Y23" s="377"/>
      <c r="Z23" s="377"/>
      <c r="AA23" s="377"/>
      <c r="AB23" s="377"/>
    </row>
    <row r="24" spans="1:28" x14ac:dyDescent="0.25">
      <c r="A24" s="368" t="s">
        <v>48</v>
      </c>
      <c r="B24" s="369">
        <v>32</v>
      </c>
      <c r="C24" s="370"/>
      <c r="D24" s="371"/>
      <c r="E24" s="372">
        <v>8.0619999999999997E-2</v>
      </c>
      <c r="F24" s="373"/>
      <c r="G24" s="374">
        <v>4.1202000000000003E-2</v>
      </c>
      <c r="H24" s="373"/>
      <c r="I24" s="366"/>
      <c r="J24" s="375"/>
      <c r="K24" s="373"/>
      <c r="L24" s="376"/>
      <c r="M24" s="373"/>
      <c r="N24" s="366"/>
      <c r="O24" s="375"/>
      <c r="P24" s="373"/>
      <c r="Q24" s="376"/>
      <c r="R24" s="373"/>
      <c r="S24" s="378"/>
      <c r="T24" s="375"/>
      <c r="U24" s="373"/>
      <c r="V24" s="376"/>
      <c r="W24" s="377"/>
      <c r="X24" s="377"/>
      <c r="Y24" s="377"/>
      <c r="Z24" s="377"/>
      <c r="AA24" s="377"/>
      <c r="AB24" s="377"/>
    </row>
    <row r="25" spans="1:28" x14ac:dyDescent="0.25">
      <c r="A25" s="368" t="s">
        <v>49</v>
      </c>
      <c r="B25" s="369">
        <v>34</v>
      </c>
      <c r="C25" s="370"/>
      <c r="D25" s="371"/>
      <c r="E25" s="372">
        <v>0.47805999999999998</v>
      </c>
      <c r="F25" s="373"/>
      <c r="G25" s="374">
        <v>0.24431800000000001</v>
      </c>
      <c r="H25" s="373"/>
      <c r="I25" s="366"/>
      <c r="J25" s="375"/>
      <c r="K25" s="373"/>
      <c r="L25" s="376"/>
      <c r="M25" s="373"/>
      <c r="N25" s="366"/>
      <c r="O25" s="375"/>
      <c r="P25" s="373"/>
      <c r="Q25" s="376"/>
      <c r="R25" s="373"/>
      <c r="S25" s="378"/>
      <c r="T25" s="375"/>
      <c r="U25" s="373"/>
      <c r="V25" s="376"/>
      <c r="W25" s="377"/>
      <c r="X25" s="377"/>
      <c r="Y25" s="377"/>
      <c r="Z25" s="377"/>
      <c r="AA25" s="377"/>
      <c r="AB25" s="377"/>
    </row>
    <row r="26" spans="1:28" x14ac:dyDescent="0.25">
      <c r="A26" s="368" t="s">
        <v>50</v>
      </c>
      <c r="B26" s="369">
        <v>35</v>
      </c>
      <c r="C26" s="370"/>
      <c r="D26" s="371"/>
      <c r="E26" s="372">
        <v>0.26941799999999999</v>
      </c>
      <c r="F26" s="373"/>
      <c r="G26" s="374">
        <v>0.13768900000000001</v>
      </c>
      <c r="H26" s="373"/>
      <c r="I26" s="366"/>
      <c r="J26" s="375"/>
      <c r="K26" s="373"/>
      <c r="L26" s="376"/>
      <c r="M26" s="373"/>
      <c r="N26" s="366"/>
      <c r="O26" s="375"/>
      <c r="P26" s="373"/>
      <c r="Q26" s="376"/>
      <c r="R26" s="373"/>
      <c r="S26" s="378"/>
      <c r="T26" s="375"/>
      <c r="U26" s="373"/>
      <c r="V26" s="376"/>
      <c r="W26" s="377"/>
      <c r="X26" s="377"/>
      <c r="Y26" s="377"/>
      <c r="Z26" s="377"/>
      <c r="AA26" s="377"/>
      <c r="AB26" s="377"/>
    </row>
    <row r="27" spans="1:28" x14ac:dyDescent="0.25">
      <c r="A27" s="368" t="s">
        <v>51</v>
      </c>
      <c r="B27" s="369">
        <v>36</v>
      </c>
      <c r="C27" s="370"/>
      <c r="D27" s="371"/>
      <c r="E27" s="372">
        <v>0.203183</v>
      </c>
      <c r="F27" s="373"/>
      <c r="G27" s="374">
        <v>0.103839</v>
      </c>
      <c r="H27" s="373"/>
      <c r="I27" s="366"/>
      <c r="J27" s="375"/>
      <c r="K27" s="373"/>
      <c r="L27" s="376"/>
      <c r="M27" s="373"/>
      <c r="N27" s="366"/>
      <c r="O27" s="375"/>
      <c r="P27" s="373"/>
      <c r="Q27" s="376"/>
      <c r="R27" s="373"/>
      <c r="S27" s="378"/>
      <c r="T27" s="375"/>
      <c r="U27" s="373"/>
      <c r="V27" s="376"/>
      <c r="W27" s="377"/>
      <c r="X27" s="377"/>
      <c r="Y27" s="377"/>
      <c r="Z27" s="377"/>
      <c r="AA27" s="377"/>
      <c r="AB27" s="377"/>
    </row>
    <row r="28" spans="1:28" x14ac:dyDescent="0.25">
      <c r="A28" s="368" t="s">
        <v>52</v>
      </c>
      <c r="B28" s="369">
        <v>37</v>
      </c>
      <c r="C28" s="370"/>
      <c r="D28" s="371"/>
      <c r="E28" s="372">
        <v>1.7565000000000001E-2</v>
      </c>
      <c r="F28" s="373"/>
      <c r="G28" s="374">
        <v>8.9770000000000006E-3</v>
      </c>
      <c r="H28" s="373"/>
      <c r="I28" s="366"/>
      <c r="J28" s="375"/>
      <c r="K28" s="373"/>
      <c r="L28" s="376"/>
      <c r="M28" s="373"/>
      <c r="N28" s="366"/>
      <c r="O28" s="375"/>
      <c r="P28" s="373"/>
      <c r="Q28" s="376"/>
      <c r="R28" s="373"/>
      <c r="S28" s="378"/>
      <c r="T28" s="375"/>
      <c r="U28" s="373"/>
      <c r="V28" s="376"/>
      <c r="W28" s="377"/>
      <c r="X28" s="377"/>
      <c r="Y28" s="377"/>
      <c r="Z28" s="377"/>
      <c r="AA28" s="377"/>
      <c r="AB28" s="377"/>
    </row>
    <row r="29" spans="1:28" x14ac:dyDescent="0.25">
      <c r="A29" s="368" t="s">
        <v>53</v>
      </c>
      <c r="B29" s="369">
        <v>38</v>
      </c>
      <c r="C29" s="370"/>
      <c r="D29" s="371"/>
      <c r="E29" s="372">
        <v>1.4083999999999999E-2</v>
      </c>
      <c r="F29" s="373"/>
      <c r="G29" s="374">
        <v>7.1980000000000004E-3</v>
      </c>
      <c r="H29" s="373"/>
      <c r="I29" s="366"/>
      <c r="J29" s="375"/>
      <c r="K29" s="373"/>
      <c r="L29" s="376"/>
      <c r="M29" s="373"/>
      <c r="N29" s="366"/>
      <c r="O29" s="375"/>
      <c r="P29" s="373"/>
      <c r="Q29" s="376"/>
      <c r="R29" s="373"/>
      <c r="S29" s="378"/>
      <c r="T29" s="375"/>
      <c r="U29" s="373"/>
      <c r="V29" s="376"/>
      <c r="W29" s="377"/>
      <c r="X29" s="377"/>
      <c r="Y29" s="377"/>
      <c r="Z29" s="377"/>
      <c r="AA29" s="377"/>
      <c r="AB29" s="377"/>
    </row>
    <row r="30" spans="1:28" x14ac:dyDescent="0.25">
      <c r="A30" s="368" t="s">
        <v>54</v>
      </c>
      <c r="B30" s="369">
        <v>39</v>
      </c>
      <c r="C30" s="370"/>
      <c r="D30" s="371"/>
      <c r="E30" s="372">
        <v>4.7806000000000001E-2</v>
      </c>
      <c r="F30" s="373"/>
      <c r="G30" s="374">
        <v>2.4431999999999999E-2</v>
      </c>
      <c r="H30" s="373"/>
      <c r="I30" s="366"/>
      <c r="J30" s="375"/>
      <c r="K30" s="373"/>
      <c r="L30" s="376"/>
      <c r="M30" s="373"/>
      <c r="N30" s="366"/>
      <c r="O30" s="375">
        <v>2.8927369999999999</v>
      </c>
      <c r="P30" s="373"/>
      <c r="Q30" s="376">
        <v>0.1938</v>
      </c>
      <c r="R30" s="373" t="s">
        <v>1381</v>
      </c>
      <c r="S30" s="378"/>
      <c r="T30" s="375"/>
      <c r="U30" s="373"/>
      <c r="V30" s="376"/>
      <c r="W30" s="377"/>
      <c r="X30" s="377"/>
      <c r="Y30" s="377"/>
      <c r="Z30" s="377"/>
      <c r="AA30" s="377"/>
      <c r="AB30" s="377"/>
    </row>
    <row r="31" spans="1:28" x14ac:dyDescent="0.25">
      <c r="A31" s="368" t="s">
        <v>55</v>
      </c>
      <c r="B31" s="369">
        <v>42</v>
      </c>
      <c r="C31" s="370"/>
      <c r="D31" s="371"/>
      <c r="E31" s="372">
        <v>2.7671999999999999E-2</v>
      </c>
      <c r="F31" s="373"/>
      <c r="G31" s="374">
        <v>1.4142E-2</v>
      </c>
      <c r="H31" s="373"/>
      <c r="I31" s="378"/>
      <c r="J31" s="375"/>
      <c r="K31" s="373"/>
      <c r="L31" s="376"/>
      <c r="M31" s="373"/>
      <c r="N31" s="366"/>
      <c r="O31" s="375"/>
      <c r="P31" s="373"/>
      <c r="Q31" s="376"/>
      <c r="R31" s="373"/>
      <c r="S31" s="378"/>
      <c r="T31" s="375"/>
      <c r="U31" s="373"/>
      <c r="V31" s="376"/>
      <c r="W31" s="377"/>
      <c r="X31" s="377"/>
      <c r="Y31" s="377"/>
      <c r="Z31" s="377"/>
      <c r="AA31" s="377"/>
      <c r="AB31" s="377"/>
    </row>
    <row r="32" spans="1:28" x14ac:dyDescent="0.25">
      <c r="A32" s="368" t="s">
        <v>56</v>
      </c>
      <c r="B32" s="369">
        <v>43</v>
      </c>
      <c r="C32" s="370"/>
      <c r="D32" s="371"/>
      <c r="E32" s="372">
        <v>0.108026</v>
      </c>
      <c r="F32" s="373"/>
      <c r="G32" s="374">
        <v>5.5208E-2</v>
      </c>
      <c r="H32" s="373"/>
      <c r="I32" s="366"/>
      <c r="J32" s="375"/>
      <c r="K32" s="373"/>
      <c r="L32" s="376"/>
      <c r="M32" s="373"/>
      <c r="N32" s="366"/>
      <c r="O32" s="375"/>
      <c r="P32" s="373"/>
      <c r="Q32" s="376"/>
      <c r="R32" s="373"/>
      <c r="S32" s="366"/>
      <c r="T32" s="375"/>
      <c r="U32" s="373"/>
      <c r="V32" s="376"/>
      <c r="W32" s="377"/>
      <c r="X32" s="377"/>
      <c r="Y32" s="377"/>
      <c r="Z32" s="377"/>
      <c r="AA32" s="377"/>
      <c r="AB32" s="377"/>
    </row>
    <row r="33" spans="1:28" x14ac:dyDescent="0.25">
      <c r="A33" s="368" t="s">
        <v>57</v>
      </c>
      <c r="B33" s="369">
        <v>44</v>
      </c>
      <c r="C33" s="370"/>
      <c r="D33" s="371"/>
      <c r="E33" s="372">
        <v>3.1310000000000001E-3</v>
      </c>
      <c r="F33" s="373"/>
      <c r="G33" s="374">
        <v>1.6000000000000001E-3</v>
      </c>
      <c r="H33" s="373"/>
      <c r="I33" s="378"/>
      <c r="J33" s="375"/>
      <c r="K33" s="373"/>
      <c r="L33" s="376"/>
      <c r="M33" s="373"/>
      <c r="N33" s="378"/>
      <c r="O33" s="375"/>
      <c r="P33" s="373"/>
      <c r="Q33" s="376"/>
      <c r="R33" s="373"/>
      <c r="S33" s="378"/>
      <c r="T33" s="375"/>
      <c r="U33" s="373"/>
      <c r="V33" s="376"/>
      <c r="W33" s="377"/>
      <c r="X33" s="377"/>
      <c r="Y33" s="377"/>
      <c r="Z33" s="377"/>
      <c r="AA33" s="377"/>
      <c r="AB33" s="377"/>
    </row>
    <row r="34" spans="1:28" x14ac:dyDescent="0.25">
      <c r="A34" s="368" t="s">
        <v>58</v>
      </c>
      <c r="B34" s="369">
        <v>45</v>
      </c>
      <c r="C34" s="370"/>
      <c r="D34" s="371"/>
      <c r="E34" s="372">
        <v>0.22833600000000001</v>
      </c>
      <c r="F34" s="373"/>
      <c r="G34" s="374">
        <v>0.11669400000000001</v>
      </c>
      <c r="H34" s="373"/>
      <c r="I34" s="378"/>
      <c r="J34" s="375"/>
      <c r="K34" s="373"/>
      <c r="L34" s="376"/>
      <c r="M34" s="373"/>
      <c r="N34" s="378"/>
      <c r="O34" s="375"/>
      <c r="P34" s="373"/>
      <c r="Q34" s="376"/>
      <c r="R34" s="373"/>
      <c r="S34" s="378"/>
      <c r="T34" s="375"/>
      <c r="U34" s="373"/>
      <c r="V34" s="376"/>
      <c r="W34" s="377"/>
      <c r="X34" s="377"/>
      <c r="Y34" s="377"/>
      <c r="Z34" s="377"/>
      <c r="AA34" s="377"/>
      <c r="AB34" s="377"/>
    </row>
    <row r="35" spans="1:28" x14ac:dyDescent="0.25">
      <c r="A35" s="368" t="s">
        <v>59</v>
      </c>
      <c r="B35" s="369">
        <v>46</v>
      </c>
      <c r="C35" s="370">
        <v>490</v>
      </c>
      <c r="D35" s="371"/>
      <c r="E35" s="372"/>
      <c r="F35" s="373"/>
      <c r="G35" s="374"/>
      <c r="H35" s="373"/>
      <c r="I35" s="378"/>
      <c r="J35" s="375"/>
      <c r="K35" s="373"/>
      <c r="L35" s="376"/>
      <c r="M35" s="373"/>
      <c r="N35" s="378"/>
      <c r="O35" s="375"/>
      <c r="P35" s="373"/>
      <c r="Q35" s="376"/>
      <c r="R35" s="373"/>
      <c r="S35" s="378"/>
      <c r="T35" s="375"/>
      <c r="U35" s="373"/>
      <c r="V35" s="376"/>
      <c r="W35" s="377"/>
      <c r="X35" s="377"/>
      <c r="Y35" s="377"/>
      <c r="Z35" s="377"/>
      <c r="AA35" s="377"/>
      <c r="AB35" s="377"/>
    </row>
    <row r="36" spans="1:28" x14ac:dyDescent="0.25">
      <c r="A36" s="368" t="s">
        <v>60</v>
      </c>
      <c r="B36" s="369">
        <v>47</v>
      </c>
      <c r="C36" s="370"/>
      <c r="D36" s="371"/>
      <c r="E36" s="372">
        <v>8.9560000000000004E-3</v>
      </c>
      <c r="F36" s="373"/>
      <c r="G36" s="374">
        <v>4.5770000000000003E-3</v>
      </c>
      <c r="H36" s="373"/>
      <c r="I36" s="378"/>
      <c r="J36" s="375"/>
      <c r="K36" s="373"/>
      <c r="L36" s="376"/>
      <c r="M36" s="373"/>
      <c r="N36" s="378"/>
      <c r="O36" s="375"/>
      <c r="P36" s="373"/>
      <c r="Q36" s="376"/>
      <c r="R36" s="373"/>
      <c r="S36" s="378"/>
      <c r="T36" s="375"/>
      <c r="U36" s="373"/>
      <c r="V36" s="376"/>
      <c r="W36" s="377"/>
      <c r="X36" s="377"/>
      <c r="Y36" s="377"/>
      <c r="Z36" s="377"/>
      <c r="AA36" s="377"/>
      <c r="AB36" s="377"/>
    </row>
    <row r="37" spans="1:28" x14ac:dyDescent="0.25">
      <c r="A37" s="368" t="s">
        <v>61</v>
      </c>
      <c r="B37" s="369">
        <v>48</v>
      </c>
      <c r="C37" s="370"/>
      <c r="D37" s="371"/>
      <c r="E37" s="372">
        <v>0.52770499999999998</v>
      </c>
      <c r="F37" s="373"/>
      <c r="G37" s="374">
        <v>0.26968999999999999</v>
      </c>
      <c r="H37" s="373"/>
      <c r="I37" s="378"/>
      <c r="J37" s="375"/>
      <c r="K37" s="373"/>
      <c r="L37" s="376"/>
      <c r="M37" s="373"/>
      <c r="N37" s="378"/>
      <c r="O37" s="375"/>
      <c r="P37" s="373"/>
      <c r="Q37" s="376"/>
      <c r="R37" s="373"/>
      <c r="S37" s="378"/>
      <c r="T37" s="375"/>
      <c r="U37" s="373"/>
      <c r="V37" s="376"/>
      <c r="W37" s="377"/>
      <c r="X37" s="377"/>
      <c r="Y37" s="377"/>
      <c r="Z37" s="377"/>
      <c r="AA37" s="377"/>
      <c r="AB37" s="377"/>
    </row>
    <row r="38" spans="1:28" x14ac:dyDescent="0.25">
      <c r="A38" s="368" t="s">
        <v>62</v>
      </c>
      <c r="B38" s="369">
        <v>49</v>
      </c>
      <c r="C38" s="370"/>
      <c r="D38" s="371"/>
      <c r="E38" s="372">
        <v>6.0886999999999997E-2</v>
      </c>
      <c r="F38" s="373"/>
      <c r="G38" s="374">
        <v>3.1116999999999999E-2</v>
      </c>
      <c r="H38" s="373"/>
      <c r="I38" s="366"/>
      <c r="J38" s="375"/>
      <c r="K38" s="373"/>
      <c r="L38" s="376"/>
      <c r="M38" s="373"/>
      <c r="N38" s="366"/>
      <c r="O38" s="375"/>
      <c r="P38" s="373"/>
      <c r="Q38" s="376"/>
      <c r="R38" s="373"/>
      <c r="S38" s="366"/>
      <c r="T38" s="375"/>
      <c r="U38" s="373"/>
      <c r="V38" s="376"/>
      <c r="W38" s="377"/>
      <c r="X38" s="377"/>
      <c r="Y38" s="377"/>
      <c r="Z38" s="377"/>
      <c r="AA38" s="377"/>
      <c r="AB38" s="377"/>
    </row>
    <row r="39" spans="1:28" x14ac:dyDescent="0.25">
      <c r="A39" s="368" t="s">
        <v>63</v>
      </c>
      <c r="B39" s="369">
        <v>51</v>
      </c>
      <c r="C39" s="370"/>
      <c r="D39" s="371"/>
      <c r="E39" s="372">
        <v>5.1190000000000003E-3</v>
      </c>
      <c r="F39" s="373"/>
      <c r="G39" s="374">
        <v>2.6159999999999998E-3</v>
      </c>
      <c r="H39" s="373"/>
      <c r="I39" s="378"/>
      <c r="J39" s="375"/>
      <c r="K39" s="373"/>
      <c r="L39" s="376"/>
      <c r="M39" s="373"/>
      <c r="N39" s="378"/>
      <c r="O39" s="375"/>
      <c r="P39" s="373"/>
      <c r="Q39" s="376"/>
      <c r="R39" s="373"/>
      <c r="S39" s="378"/>
      <c r="T39" s="375"/>
      <c r="U39" s="373"/>
      <c r="V39" s="376"/>
      <c r="W39" s="377"/>
      <c r="X39" s="377"/>
      <c r="Y39" s="377"/>
      <c r="Z39" s="377"/>
      <c r="AA39" s="377"/>
      <c r="AB39" s="377"/>
    </row>
    <row r="40" spans="1:28" x14ac:dyDescent="0.25">
      <c r="A40" s="368" t="s">
        <v>64</v>
      </c>
      <c r="B40" s="369">
        <v>52</v>
      </c>
      <c r="C40" s="370"/>
      <c r="D40" s="371"/>
      <c r="E40" s="372">
        <v>0.27159699999999998</v>
      </c>
      <c r="F40" s="373"/>
      <c r="G40" s="374">
        <v>0.13880300000000001</v>
      </c>
      <c r="H40" s="373"/>
      <c r="I40" s="366"/>
      <c r="J40" s="375"/>
      <c r="K40" s="373"/>
      <c r="L40" s="376"/>
      <c r="M40" s="373"/>
      <c r="N40" s="366"/>
      <c r="O40" s="375"/>
      <c r="P40" s="373"/>
      <c r="Q40" s="376"/>
      <c r="R40" s="373"/>
      <c r="S40" s="366"/>
      <c r="T40" s="375"/>
      <c r="U40" s="373"/>
      <c r="V40" s="376"/>
      <c r="W40" s="377"/>
      <c r="X40" s="377"/>
      <c r="Y40" s="377"/>
      <c r="Z40" s="377"/>
      <c r="AA40" s="377"/>
      <c r="AB40" s="377"/>
    </row>
    <row r="41" spans="1:28" x14ac:dyDescent="0.25">
      <c r="A41" s="368" t="s">
        <v>65</v>
      </c>
      <c r="B41" s="369">
        <v>53</v>
      </c>
      <c r="C41" s="370"/>
      <c r="D41" s="371"/>
      <c r="E41" s="372">
        <v>0.198882</v>
      </c>
      <c r="F41" s="373"/>
      <c r="G41" s="374">
        <v>0.101641</v>
      </c>
      <c r="H41" s="373"/>
      <c r="I41" s="366"/>
      <c r="J41" s="375"/>
      <c r="K41" s="373"/>
      <c r="L41" s="376"/>
      <c r="M41" s="373"/>
      <c r="N41" s="366"/>
      <c r="O41" s="375"/>
      <c r="P41" s="373"/>
      <c r="Q41" s="376"/>
      <c r="R41" s="373"/>
      <c r="S41" s="366"/>
      <c r="T41" s="375"/>
      <c r="U41" s="373"/>
      <c r="V41" s="376"/>
      <c r="W41" s="377"/>
      <c r="X41" s="377"/>
      <c r="Y41" s="377"/>
      <c r="Z41" s="377"/>
      <c r="AA41" s="377"/>
      <c r="AB41" s="377"/>
    </row>
    <row r="42" spans="1:28" x14ac:dyDescent="0.25">
      <c r="A42" s="368" t="s">
        <v>66</v>
      </c>
      <c r="B42" s="369">
        <v>55</v>
      </c>
      <c r="C42" s="370"/>
      <c r="D42" s="371"/>
      <c r="E42" s="372">
        <v>8.2199999999999999E-3</v>
      </c>
      <c r="F42" s="373"/>
      <c r="G42" s="374">
        <v>4.2009999999999999E-3</v>
      </c>
      <c r="H42" s="373"/>
      <c r="I42" s="366"/>
      <c r="J42" s="375"/>
      <c r="K42" s="373"/>
      <c r="L42" s="376"/>
      <c r="M42" s="373"/>
      <c r="N42" s="366"/>
      <c r="O42" s="375"/>
      <c r="P42" s="373"/>
      <c r="Q42" s="376"/>
      <c r="R42" s="373"/>
      <c r="S42" s="366"/>
      <c r="T42" s="375"/>
      <c r="U42" s="373"/>
      <c r="V42" s="376"/>
      <c r="W42" s="377"/>
      <c r="X42" s="377"/>
      <c r="Y42" s="377"/>
      <c r="Z42" s="377"/>
      <c r="AA42" s="377"/>
      <c r="AB42" s="377"/>
    </row>
    <row r="43" spans="1:28" x14ac:dyDescent="0.25">
      <c r="A43" s="368" t="s">
        <v>67</v>
      </c>
      <c r="B43" s="369">
        <v>56</v>
      </c>
      <c r="C43" s="370"/>
      <c r="D43" s="371"/>
      <c r="E43" s="372">
        <v>7.5839999999999996E-3</v>
      </c>
      <c r="F43" s="373"/>
      <c r="G43" s="374">
        <v>3.8760000000000001E-3</v>
      </c>
      <c r="H43" s="373"/>
      <c r="I43" s="378"/>
      <c r="J43" s="375"/>
      <c r="K43" s="373"/>
      <c r="L43" s="376"/>
      <c r="M43" s="373"/>
      <c r="N43" s="378"/>
      <c r="O43" s="375"/>
      <c r="P43" s="373"/>
      <c r="Q43" s="376"/>
      <c r="R43" s="373"/>
      <c r="S43" s="378"/>
      <c r="T43" s="375"/>
      <c r="U43" s="373"/>
      <c r="V43" s="376"/>
      <c r="W43" s="377"/>
      <c r="X43" s="377"/>
      <c r="Y43" s="377"/>
      <c r="Z43" s="377"/>
      <c r="AA43" s="377"/>
      <c r="AB43" s="377"/>
    </row>
    <row r="44" spans="1:28" x14ac:dyDescent="0.25">
      <c r="A44" s="368" t="s">
        <v>68</v>
      </c>
      <c r="B44" s="369">
        <v>61</v>
      </c>
      <c r="C44" s="370"/>
      <c r="D44" s="371"/>
      <c r="E44" s="372">
        <v>5.1546000000000002E-2</v>
      </c>
      <c r="F44" s="373"/>
      <c r="G44" s="374">
        <v>2.6342999999999998E-2</v>
      </c>
      <c r="H44" s="373"/>
      <c r="I44" s="378"/>
      <c r="J44" s="375"/>
      <c r="K44" s="373"/>
      <c r="L44" s="376"/>
      <c r="M44" s="373"/>
      <c r="N44" s="378"/>
      <c r="O44" s="375"/>
      <c r="P44" s="373"/>
      <c r="Q44" s="376"/>
      <c r="R44" s="373"/>
      <c r="S44" s="378"/>
      <c r="T44" s="375"/>
      <c r="U44" s="373"/>
      <c r="V44" s="376"/>
      <c r="W44" s="377"/>
      <c r="X44" s="377"/>
      <c r="Y44" s="377"/>
      <c r="Z44" s="377"/>
      <c r="AA44" s="377"/>
      <c r="AB44" s="377"/>
    </row>
    <row r="45" spans="1:28" x14ac:dyDescent="0.25">
      <c r="A45" s="368" t="s">
        <v>69</v>
      </c>
      <c r="B45" s="369">
        <v>62</v>
      </c>
      <c r="C45" s="370"/>
      <c r="D45" s="371"/>
      <c r="E45" s="372">
        <v>0.42902600000000002</v>
      </c>
      <c r="F45" s="373"/>
      <c r="G45" s="374">
        <v>0.21925900000000001</v>
      </c>
      <c r="H45" s="373"/>
      <c r="I45" s="378"/>
      <c r="J45" s="375"/>
      <c r="K45" s="373"/>
      <c r="L45" s="376"/>
      <c r="M45" s="373"/>
      <c r="N45" s="378"/>
      <c r="O45" s="375"/>
      <c r="P45" s="373"/>
      <c r="Q45" s="376"/>
      <c r="R45" s="373"/>
      <c r="S45" s="378"/>
      <c r="T45" s="375"/>
      <c r="U45" s="373"/>
      <c r="V45" s="376"/>
      <c r="W45" s="377"/>
      <c r="X45" s="377"/>
      <c r="Y45" s="377"/>
      <c r="Z45" s="377"/>
      <c r="AA45" s="377"/>
      <c r="AB45" s="377"/>
    </row>
    <row r="46" spans="1:28" x14ac:dyDescent="0.25">
      <c r="A46" s="368" t="s">
        <v>70</v>
      </c>
      <c r="B46" s="369">
        <v>64</v>
      </c>
      <c r="C46" s="370"/>
      <c r="D46" s="371"/>
      <c r="E46" s="372">
        <v>0.36833900000000003</v>
      </c>
      <c r="F46" s="373"/>
      <c r="G46" s="374">
        <v>0.18824399999999999</v>
      </c>
      <c r="H46" s="373"/>
      <c r="I46" s="378"/>
      <c r="J46" s="375"/>
      <c r="K46" s="373"/>
      <c r="L46" s="376"/>
      <c r="M46" s="373"/>
      <c r="N46" s="378"/>
      <c r="O46" s="375"/>
      <c r="P46" s="373"/>
      <c r="Q46" s="376"/>
      <c r="R46" s="373"/>
      <c r="S46" s="378"/>
      <c r="T46" s="375"/>
      <c r="U46" s="373"/>
      <c r="V46" s="376"/>
      <c r="W46" s="377"/>
      <c r="X46" s="377"/>
      <c r="Y46" s="377"/>
      <c r="Z46" s="377"/>
      <c r="AA46" s="377"/>
      <c r="AB46" s="377"/>
    </row>
    <row r="47" spans="1:28" x14ac:dyDescent="0.25">
      <c r="A47" s="368" t="s">
        <v>71</v>
      </c>
      <c r="B47" s="369">
        <v>65</v>
      </c>
      <c r="C47" s="370"/>
      <c r="D47" s="371"/>
      <c r="E47" s="372">
        <v>0.71129600000000004</v>
      </c>
      <c r="F47" s="373"/>
      <c r="G47" s="374">
        <v>0.36351600000000001</v>
      </c>
      <c r="H47" s="373"/>
      <c r="I47" s="378"/>
      <c r="J47" s="375"/>
      <c r="K47" s="373"/>
      <c r="L47" s="376"/>
      <c r="M47" s="373"/>
      <c r="N47" s="378"/>
      <c r="O47" s="375"/>
      <c r="P47" s="373"/>
      <c r="Q47" s="376"/>
      <c r="R47" s="373"/>
      <c r="S47" s="378"/>
      <c r="T47" s="375"/>
      <c r="U47" s="373"/>
      <c r="V47" s="376"/>
      <c r="W47" s="377"/>
      <c r="X47" s="377"/>
      <c r="Y47" s="377"/>
      <c r="Z47" s="377"/>
      <c r="AA47" s="377"/>
      <c r="AB47" s="377"/>
    </row>
    <row r="48" spans="1:28" x14ac:dyDescent="0.25">
      <c r="A48" s="368" t="s">
        <v>72</v>
      </c>
      <c r="B48" s="369">
        <v>66</v>
      </c>
      <c r="C48" s="370"/>
      <c r="D48" s="371"/>
      <c r="E48" s="372">
        <v>3.0231000000000001E-2</v>
      </c>
      <c r="F48" s="373"/>
      <c r="G48" s="374">
        <v>1.545E-2</v>
      </c>
      <c r="H48" s="373"/>
      <c r="I48" s="366"/>
      <c r="J48" s="375"/>
      <c r="K48" s="373"/>
      <c r="L48" s="376"/>
      <c r="M48" s="373"/>
      <c r="N48" s="366"/>
      <c r="O48" s="375"/>
      <c r="P48" s="373"/>
      <c r="Q48" s="376"/>
      <c r="R48" s="373"/>
      <c r="S48" s="366"/>
      <c r="T48" s="375"/>
      <c r="U48" s="373"/>
      <c r="V48" s="376"/>
      <c r="W48" s="377"/>
      <c r="X48" s="377"/>
      <c r="Y48" s="377"/>
      <c r="Z48" s="377"/>
      <c r="AA48" s="377"/>
      <c r="AB48" s="377"/>
    </row>
    <row r="49" spans="1:28" x14ac:dyDescent="0.25">
      <c r="A49" s="368" t="s">
        <v>73</v>
      </c>
      <c r="B49" s="369">
        <v>67</v>
      </c>
      <c r="C49" s="370"/>
      <c r="D49" s="371"/>
      <c r="E49" s="372">
        <v>3.1310000000000001E-3</v>
      </c>
      <c r="F49" s="373"/>
      <c r="G49" s="374">
        <v>1.6000000000000001E-3</v>
      </c>
      <c r="H49" s="373"/>
      <c r="I49" s="378"/>
      <c r="J49" s="375"/>
      <c r="K49" s="373"/>
      <c r="L49" s="376"/>
      <c r="M49" s="373"/>
      <c r="N49" s="378"/>
      <c r="O49" s="375"/>
      <c r="P49" s="373"/>
      <c r="Q49" s="376"/>
      <c r="R49" s="373"/>
      <c r="S49" s="378"/>
      <c r="T49" s="375"/>
      <c r="U49" s="373"/>
      <c r="V49" s="376"/>
      <c r="W49" s="377"/>
      <c r="X49" s="377"/>
      <c r="Y49" s="377"/>
      <c r="Z49" s="377"/>
      <c r="AA49" s="377"/>
      <c r="AB49" s="377"/>
    </row>
    <row r="50" spans="1:28" x14ac:dyDescent="0.25">
      <c r="A50" s="368" t="s">
        <v>74</v>
      </c>
      <c r="B50" s="369">
        <v>69</v>
      </c>
      <c r="C50" s="370"/>
      <c r="D50" s="371"/>
      <c r="E50" s="372">
        <v>4.7200000000000002E-3</v>
      </c>
      <c r="F50" s="373"/>
      <c r="G50" s="374">
        <v>2.4120000000000001E-3</v>
      </c>
      <c r="H50" s="373"/>
      <c r="I50" s="378"/>
      <c r="J50" s="375"/>
      <c r="K50" s="373"/>
      <c r="L50" s="376"/>
      <c r="M50" s="373"/>
      <c r="N50" s="378"/>
      <c r="O50" s="375"/>
      <c r="P50" s="373"/>
      <c r="Q50" s="376"/>
      <c r="R50" s="373"/>
      <c r="S50" s="378"/>
      <c r="T50" s="375"/>
      <c r="U50" s="373"/>
      <c r="V50" s="376"/>
      <c r="W50" s="377"/>
      <c r="X50" s="377"/>
      <c r="Y50" s="377"/>
      <c r="Z50" s="377"/>
      <c r="AA50" s="377"/>
      <c r="AB50" s="377"/>
    </row>
    <row r="51" spans="1:28" x14ac:dyDescent="0.25">
      <c r="A51" s="368" t="s">
        <v>75</v>
      </c>
      <c r="B51" s="369">
        <v>71</v>
      </c>
      <c r="C51" s="370"/>
      <c r="D51" s="371"/>
      <c r="E51" s="372">
        <v>3.1310000000000001E-3</v>
      </c>
      <c r="F51" s="373"/>
      <c r="G51" s="374">
        <v>1.6000000000000001E-3</v>
      </c>
      <c r="H51" s="373"/>
      <c r="I51" s="378"/>
      <c r="J51" s="375"/>
      <c r="K51" s="373"/>
      <c r="L51" s="376"/>
      <c r="M51" s="373"/>
      <c r="N51" s="378"/>
      <c r="O51" s="375"/>
      <c r="P51" s="373"/>
      <c r="Q51" s="376"/>
      <c r="R51" s="373"/>
      <c r="S51" s="378"/>
      <c r="T51" s="375"/>
      <c r="U51" s="373"/>
      <c r="V51" s="376"/>
      <c r="W51" s="377"/>
      <c r="X51" s="377"/>
      <c r="Y51" s="377"/>
      <c r="Z51" s="377"/>
      <c r="AA51" s="377"/>
      <c r="AB51" s="377"/>
    </row>
    <row r="52" spans="1:28" x14ac:dyDescent="0.25">
      <c r="A52" s="368" t="s">
        <v>76</v>
      </c>
      <c r="B52" s="369">
        <v>72</v>
      </c>
      <c r="C52" s="370"/>
      <c r="D52" s="371"/>
      <c r="E52" s="372">
        <v>2.7918029999999998</v>
      </c>
      <c r="F52" s="373"/>
      <c r="G52" s="374">
        <v>1.4267840000000001</v>
      </c>
      <c r="H52" s="373"/>
      <c r="I52" s="378"/>
      <c r="J52" s="375"/>
      <c r="K52" s="373"/>
      <c r="L52" s="376"/>
      <c r="M52" s="373"/>
      <c r="N52" s="378"/>
      <c r="O52" s="375"/>
      <c r="P52" s="373"/>
      <c r="Q52" s="376"/>
      <c r="R52" s="373"/>
      <c r="S52" s="378"/>
      <c r="T52" s="375"/>
      <c r="U52" s="373"/>
      <c r="V52" s="376"/>
      <c r="W52" s="377"/>
      <c r="X52" s="377"/>
      <c r="Y52" s="377"/>
      <c r="Z52" s="377"/>
      <c r="AA52" s="377"/>
      <c r="AB52" s="377"/>
    </row>
    <row r="53" spans="1:28" x14ac:dyDescent="0.25">
      <c r="A53" s="368" t="s">
        <v>77</v>
      </c>
      <c r="B53" s="369">
        <v>73</v>
      </c>
      <c r="C53" s="370"/>
      <c r="D53" s="371"/>
      <c r="E53" s="372">
        <v>5.3400000000000001E-3</v>
      </c>
      <c r="F53" s="373"/>
      <c r="G53" s="374">
        <v>2.7290000000000001E-3</v>
      </c>
      <c r="H53" s="373"/>
      <c r="I53" s="378"/>
      <c r="J53" s="375"/>
      <c r="K53" s="373"/>
      <c r="L53" s="376"/>
      <c r="M53" s="373"/>
      <c r="N53" s="378"/>
      <c r="O53" s="375"/>
      <c r="P53" s="373"/>
      <c r="Q53" s="376"/>
      <c r="R53" s="373"/>
      <c r="S53" s="378"/>
      <c r="T53" s="375"/>
      <c r="U53" s="373"/>
      <c r="V53" s="376"/>
      <c r="W53" s="377"/>
      <c r="X53" s="377"/>
      <c r="Y53" s="377"/>
      <c r="Z53" s="377"/>
      <c r="AA53" s="377"/>
      <c r="AB53" s="377"/>
    </row>
    <row r="54" spans="1:28" x14ac:dyDescent="0.25">
      <c r="A54" s="368" t="s">
        <v>78</v>
      </c>
      <c r="B54" s="369">
        <v>74</v>
      </c>
      <c r="C54" s="370"/>
      <c r="D54" s="371"/>
      <c r="E54" s="372">
        <v>7.6440999999999995E-2</v>
      </c>
      <c r="F54" s="373"/>
      <c r="G54" s="374">
        <v>3.9065999999999997E-2</v>
      </c>
      <c r="H54" s="373"/>
      <c r="I54" s="378"/>
      <c r="J54" s="375"/>
      <c r="K54" s="373"/>
      <c r="L54" s="376"/>
      <c r="M54" s="373"/>
      <c r="N54" s="378"/>
      <c r="O54" s="375"/>
      <c r="P54" s="373"/>
      <c r="Q54" s="376"/>
      <c r="R54" s="373"/>
      <c r="S54" s="378"/>
      <c r="T54" s="375"/>
      <c r="U54" s="373"/>
      <c r="V54" s="376"/>
      <c r="W54" s="377"/>
      <c r="X54" s="377"/>
      <c r="Y54" s="377"/>
      <c r="Z54" s="377"/>
      <c r="AA54" s="377"/>
      <c r="AB54" s="377"/>
    </row>
    <row r="55" spans="1:28" x14ac:dyDescent="0.25">
      <c r="A55" s="368" t="s">
        <v>79</v>
      </c>
      <c r="B55" s="369">
        <v>76</v>
      </c>
      <c r="C55" s="370"/>
      <c r="D55" s="371"/>
      <c r="E55" s="372">
        <v>0.288358</v>
      </c>
      <c r="F55" s="373"/>
      <c r="G55" s="374">
        <v>0.147369</v>
      </c>
      <c r="H55" s="373"/>
      <c r="I55" s="378"/>
      <c r="J55" s="375"/>
      <c r="K55" s="373"/>
      <c r="L55" s="376"/>
      <c r="M55" s="373"/>
      <c r="N55" s="378"/>
      <c r="O55" s="375"/>
      <c r="P55" s="373"/>
      <c r="Q55" s="376"/>
      <c r="R55" s="373"/>
      <c r="S55" s="378"/>
      <c r="T55" s="375"/>
      <c r="U55" s="373"/>
      <c r="V55" s="376"/>
      <c r="W55" s="377"/>
      <c r="X55" s="377"/>
      <c r="Y55" s="377"/>
      <c r="Z55" s="377"/>
      <c r="AA55" s="377"/>
      <c r="AB55" s="377"/>
    </row>
    <row r="56" spans="1:28" x14ac:dyDescent="0.25">
      <c r="A56" s="368" t="s">
        <v>80</v>
      </c>
      <c r="B56" s="369">
        <v>78</v>
      </c>
      <c r="C56" s="370">
        <v>490</v>
      </c>
      <c r="D56" s="371"/>
      <c r="E56" s="372"/>
      <c r="F56" s="373"/>
      <c r="G56" s="374"/>
      <c r="H56" s="373"/>
      <c r="I56" s="378"/>
      <c r="J56" s="375"/>
      <c r="K56" s="373"/>
      <c r="L56" s="376"/>
      <c r="M56" s="373"/>
      <c r="N56" s="378"/>
      <c r="O56" s="375"/>
      <c r="P56" s="373"/>
      <c r="Q56" s="376"/>
      <c r="R56" s="373"/>
      <c r="S56" s="378"/>
      <c r="T56" s="375"/>
      <c r="U56" s="373"/>
      <c r="V56" s="376"/>
      <c r="W56" s="377"/>
      <c r="X56" s="377"/>
      <c r="Y56" s="377"/>
      <c r="Z56" s="377"/>
      <c r="AA56" s="377"/>
      <c r="AB56" s="377"/>
    </row>
    <row r="57" spans="1:28" x14ac:dyDescent="0.25">
      <c r="A57" s="368" t="s">
        <v>81</v>
      </c>
      <c r="B57" s="369">
        <v>81</v>
      </c>
      <c r="C57" s="370"/>
      <c r="D57" s="371"/>
      <c r="E57" s="372">
        <v>8.6580000000000008E-3</v>
      </c>
      <c r="F57" s="373"/>
      <c r="G57" s="374">
        <v>4.4250000000000001E-3</v>
      </c>
      <c r="H57" s="373"/>
      <c r="I57" s="366"/>
      <c r="J57" s="375"/>
      <c r="K57" s="373"/>
      <c r="L57" s="376"/>
      <c r="M57" s="373"/>
      <c r="N57" s="366"/>
      <c r="O57" s="375"/>
      <c r="P57" s="373"/>
      <c r="Q57" s="376"/>
      <c r="R57" s="373"/>
      <c r="S57" s="366"/>
      <c r="T57" s="375"/>
      <c r="U57" s="373"/>
      <c r="V57" s="376"/>
      <c r="W57" s="377"/>
      <c r="X57" s="377"/>
      <c r="Y57" s="377"/>
      <c r="Z57" s="377"/>
      <c r="AA57" s="377"/>
      <c r="AB57" s="377"/>
    </row>
    <row r="58" spans="1:28" x14ac:dyDescent="0.25">
      <c r="A58" s="368" t="s">
        <v>82</v>
      </c>
      <c r="B58" s="369">
        <v>82</v>
      </c>
      <c r="C58" s="370"/>
      <c r="D58" s="371"/>
      <c r="E58" s="372">
        <v>0.35855500000000001</v>
      </c>
      <c r="F58" s="373"/>
      <c r="G58" s="374">
        <v>0.18324399999999999</v>
      </c>
      <c r="H58" s="373"/>
      <c r="I58" s="378"/>
      <c r="J58" s="375"/>
      <c r="K58" s="373"/>
      <c r="L58" s="376"/>
      <c r="M58" s="373"/>
      <c r="N58" s="378"/>
      <c r="O58" s="375"/>
      <c r="P58" s="373"/>
      <c r="Q58" s="376"/>
      <c r="R58" s="373"/>
      <c r="S58" s="378"/>
      <c r="T58" s="375"/>
      <c r="U58" s="373"/>
      <c r="V58" s="376"/>
      <c r="W58" s="377"/>
      <c r="X58" s="377"/>
      <c r="Y58" s="377"/>
      <c r="Z58" s="377"/>
      <c r="AA58" s="377"/>
      <c r="AB58" s="377"/>
    </row>
    <row r="59" spans="1:28" x14ac:dyDescent="0.25">
      <c r="A59" s="368" t="s">
        <v>83</v>
      </c>
      <c r="B59" s="369">
        <v>86</v>
      </c>
      <c r="C59" s="370"/>
      <c r="D59" s="371"/>
      <c r="E59" s="372">
        <v>0.72578699999999996</v>
      </c>
      <c r="F59" s="373"/>
      <c r="G59" s="374">
        <v>0.37092199999999997</v>
      </c>
      <c r="H59" s="373"/>
      <c r="I59" s="366"/>
      <c r="J59" s="375"/>
      <c r="K59" s="373"/>
      <c r="L59" s="376"/>
      <c r="M59" s="373"/>
      <c r="N59" s="366"/>
      <c r="O59" s="375"/>
      <c r="P59" s="373"/>
      <c r="Q59" s="376"/>
      <c r="R59" s="373"/>
      <c r="S59" s="366"/>
      <c r="T59" s="375"/>
      <c r="U59" s="373"/>
      <c r="V59" s="376"/>
      <c r="W59" s="377"/>
      <c r="X59" s="377"/>
      <c r="Y59" s="377"/>
      <c r="Z59" s="377"/>
      <c r="AA59" s="377"/>
      <c r="AB59" s="377"/>
    </row>
    <row r="60" spans="1:28" x14ac:dyDescent="0.25">
      <c r="A60" s="368" t="s">
        <v>84</v>
      </c>
      <c r="B60" s="369">
        <v>88</v>
      </c>
      <c r="C60" s="370"/>
      <c r="D60" s="371"/>
      <c r="E60" s="372">
        <v>0.18490899999999999</v>
      </c>
      <c r="F60" s="373"/>
      <c r="G60" s="374">
        <v>9.4500000000000001E-2</v>
      </c>
      <c r="H60" s="373"/>
      <c r="I60" s="378"/>
      <c r="J60" s="375"/>
      <c r="K60" s="373"/>
      <c r="L60" s="376"/>
      <c r="M60" s="373"/>
      <c r="N60" s="378"/>
      <c r="O60" s="375"/>
      <c r="P60" s="373"/>
      <c r="Q60" s="376"/>
      <c r="R60" s="373"/>
      <c r="S60" s="378"/>
      <c r="T60" s="375"/>
      <c r="U60" s="373"/>
      <c r="V60" s="376"/>
      <c r="W60" s="377"/>
      <c r="X60" s="377"/>
      <c r="Y60" s="377"/>
      <c r="Z60" s="377"/>
      <c r="AA60" s="377"/>
      <c r="AB60" s="377"/>
    </row>
    <row r="61" spans="1:28" x14ac:dyDescent="0.25">
      <c r="A61" s="368" t="s">
        <v>85</v>
      </c>
      <c r="B61" s="369">
        <v>89</v>
      </c>
      <c r="C61" s="370"/>
      <c r="D61" s="371"/>
      <c r="E61" s="372">
        <v>1.1464E-2</v>
      </c>
      <c r="F61" s="373"/>
      <c r="G61" s="374">
        <v>5.8589999999999996E-3</v>
      </c>
      <c r="H61" s="373"/>
      <c r="I61" s="366"/>
      <c r="J61" s="375"/>
      <c r="K61" s="373"/>
      <c r="L61" s="376"/>
      <c r="M61" s="373"/>
      <c r="N61" s="366"/>
      <c r="O61" s="375"/>
      <c r="P61" s="373"/>
      <c r="Q61" s="376"/>
      <c r="R61" s="373"/>
      <c r="S61" s="366"/>
      <c r="T61" s="375"/>
      <c r="U61" s="373"/>
      <c r="V61" s="376"/>
      <c r="W61" s="377"/>
      <c r="X61" s="377"/>
      <c r="Y61" s="377"/>
      <c r="Z61" s="377"/>
      <c r="AA61" s="377"/>
      <c r="AB61" s="377"/>
    </row>
    <row r="62" spans="1:28" x14ac:dyDescent="0.25">
      <c r="A62" s="368" t="s">
        <v>86</v>
      </c>
      <c r="B62" s="369">
        <v>92</v>
      </c>
      <c r="C62" s="370"/>
      <c r="D62" s="371"/>
      <c r="E62" s="372">
        <v>6.9584999999999994E-2</v>
      </c>
      <c r="F62" s="373"/>
      <c r="G62" s="374">
        <v>3.5562000000000003E-2</v>
      </c>
      <c r="H62" s="373"/>
      <c r="I62" s="366"/>
      <c r="J62" s="375"/>
      <c r="K62" s="373"/>
      <c r="L62" s="376"/>
      <c r="M62" s="373"/>
      <c r="N62" s="366"/>
      <c r="O62" s="375"/>
      <c r="P62" s="373"/>
      <c r="Q62" s="376"/>
      <c r="R62" s="373"/>
      <c r="S62" s="366"/>
      <c r="T62" s="375"/>
      <c r="U62" s="373"/>
      <c r="V62" s="376"/>
      <c r="W62" s="377"/>
      <c r="X62" s="377"/>
      <c r="Y62" s="377"/>
      <c r="Z62" s="377"/>
      <c r="AA62" s="377"/>
      <c r="AB62" s="377"/>
    </row>
    <row r="63" spans="1:28" x14ac:dyDescent="0.25">
      <c r="A63" s="368" t="s">
        <v>87</v>
      </c>
      <c r="B63" s="369">
        <v>93</v>
      </c>
      <c r="C63" s="370"/>
      <c r="D63" s="371"/>
      <c r="E63" s="372">
        <v>1.128768</v>
      </c>
      <c r="F63" s="373"/>
      <c r="G63" s="374">
        <v>0.57686999999999999</v>
      </c>
      <c r="H63" s="373"/>
      <c r="I63" s="366"/>
      <c r="J63" s="375"/>
      <c r="K63" s="373"/>
      <c r="L63" s="376"/>
      <c r="M63" s="373"/>
      <c r="N63" s="366"/>
      <c r="O63" s="375"/>
      <c r="P63" s="373"/>
      <c r="Q63" s="376"/>
      <c r="R63" s="373"/>
      <c r="S63" s="366"/>
      <c r="T63" s="375"/>
      <c r="U63" s="373"/>
      <c r="V63" s="376"/>
      <c r="W63" s="377"/>
      <c r="X63" s="377"/>
      <c r="Y63" s="377"/>
      <c r="Z63" s="377"/>
      <c r="AA63" s="377"/>
      <c r="AB63" s="377"/>
    </row>
    <row r="64" spans="1:28" x14ac:dyDescent="0.25">
      <c r="A64" s="368" t="s">
        <v>1379</v>
      </c>
      <c r="B64" s="369">
        <v>94</v>
      </c>
      <c r="C64" s="370"/>
      <c r="D64" s="371"/>
      <c r="E64" s="372">
        <v>5.6730000000000001E-3</v>
      </c>
      <c r="F64" s="373"/>
      <c r="G64" s="374">
        <v>2.8990000000000001E-3</v>
      </c>
      <c r="H64" s="373"/>
      <c r="I64" s="366"/>
      <c r="J64" s="375"/>
      <c r="K64" s="373"/>
      <c r="L64" s="376"/>
      <c r="M64" s="373"/>
      <c r="N64" s="366"/>
      <c r="O64" s="375"/>
      <c r="P64" s="373"/>
      <c r="Q64" s="376"/>
      <c r="R64" s="373"/>
      <c r="S64" s="366"/>
      <c r="T64" s="375"/>
      <c r="U64" s="373"/>
      <c r="V64" s="376"/>
      <c r="W64" s="377"/>
      <c r="X64" s="377"/>
      <c r="Y64" s="377"/>
      <c r="Z64" s="377"/>
      <c r="AA64" s="377"/>
      <c r="AB64" s="377"/>
    </row>
    <row r="65" spans="1:28" x14ac:dyDescent="0.25">
      <c r="A65" s="368" t="s">
        <v>89</v>
      </c>
      <c r="B65" s="369">
        <v>96</v>
      </c>
      <c r="C65" s="370"/>
      <c r="D65" s="371"/>
      <c r="E65" s="372">
        <v>3.6005000000000002E-2</v>
      </c>
      <c r="F65" s="373"/>
      <c r="G65" s="374">
        <v>1.8401000000000001E-2</v>
      </c>
      <c r="H65" s="373"/>
      <c r="I65" s="378"/>
      <c r="J65" s="375"/>
      <c r="K65" s="373"/>
      <c r="L65" s="376"/>
      <c r="M65" s="373"/>
      <c r="N65" s="378"/>
      <c r="O65" s="375"/>
      <c r="P65" s="373"/>
      <c r="Q65" s="376"/>
      <c r="R65" s="373"/>
      <c r="S65" s="378"/>
      <c r="T65" s="375"/>
      <c r="U65" s="373"/>
      <c r="V65" s="376"/>
      <c r="W65" s="377"/>
      <c r="X65" s="377"/>
      <c r="Y65" s="377"/>
      <c r="Z65" s="377"/>
      <c r="AA65" s="377"/>
      <c r="AB65" s="377"/>
    </row>
    <row r="66" spans="1:28" x14ac:dyDescent="0.25">
      <c r="A66" s="368" t="s">
        <v>90</v>
      </c>
      <c r="B66" s="369">
        <v>97</v>
      </c>
      <c r="C66" s="370"/>
      <c r="D66" s="371"/>
      <c r="E66" s="372">
        <v>1.1325E-2</v>
      </c>
      <c r="F66" s="373"/>
      <c r="G66" s="374">
        <v>5.7879999999999997E-3</v>
      </c>
      <c r="H66" s="373"/>
      <c r="I66" s="366"/>
      <c r="J66" s="375"/>
      <c r="K66" s="373"/>
      <c r="L66" s="376"/>
      <c r="M66" s="373"/>
      <c r="N66" s="366"/>
      <c r="O66" s="375"/>
      <c r="P66" s="373"/>
      <c r="Q66" s="376"/>
      <c r="R66" s="373"/>
      <c r="S66" s="366"/>
      <c r="T66" s="375"/>
      <c r="U66" s="373"/>
      <c r="V66" s="376"/>
      <c r="W66" s="377"/>
      <c r="X66" s="377"/>
      <c r="Y66" s="377"/>
      <c r="Z66" s="377"/>
      <c r="AA66" s="377"/>
      <c r="AB66" s="377"/>
    </row>
    <row r="67" spans="1:28" x14ac:dyDescent="0.25">
      <c r="A67" s="368" t="s">
        <v>336</v>
      </c>
      <c r="B67" s="369">
        <v>101</v>
      </c>
      <c r="C67" s="370"/>
      <c r="D67" s="371"/>
      <c r="E67" s="372">
        <v>3.1310000000000001E-3</v>
      </c>
      <c r="F67" s="373"/>
      <c r="G67" s="374">
        <v>1.6000000000000001E-3</v>
      </c>
      <c r="H67" s="373"/>
      <c r="I67" s="378"/>
      <c r="J67" s="375"/>
      <c r="K67" s="373"/>
      <c r="L67" s="376"/>
      <c r="M67" s="373"/>
      <c r="N67" s="378"/>
      <c r="O67" s="375"/>
      <c r="P67" s="373"/>
      <c r="Q67" s="376"/>
      <c r="R67" s="373"/>
      <c r="S67" s="378"/>
      <c r="T67" s="375"/>
      <c r="U67" s="373"/>
      <c r="V67" s="376"/>
      <c r="W67" s="377"/>
      <c r="X67" s="377"/>
      <c r="Y67" s="377"/>
      <c r="Z67" s="377"/>
      <c r="AA67" s="377"/>
      <c r="AB67" s="377"/>
    </row>
    <row r="68" spans="1:28" x14ac:dyDescent="0.25">
      <c r="A68" s="368" t="s">
        <v>337</v>
      </c>
      <c r="B68" s="369">
        <v>103</v>
      </c>
      <c r="C68" s="370"/>
      <c r="D68" s="371"/>
      <c r="E68" s="372">
        <v>5.1500000000000001E-3</v>
      </c>
      <c r="F68" s="373"/>
      <c r="G68" s="374">
        <v>2.6319999999999998E-3</v>
      </c>
      <c r="H68" s="373"/>
      <c r="I68" s="378"/>
      <c r="J68" s="375"/>
      <c r="K68" s="373"/>
      <c r="L68" s="376"/>
      <c r="M68" s="373"/>
      <c r="N68" s="378"/>
      <c r="O68" s="375"/>
      <c r="P68" s="373"/>
      <c r="Q68" s="376"/>
      <c r="R68" s="373"/>
      <c r="S68" s="378"/>
      <c r="T68" s="375"/>
      <c r="U68" s="373"/>
      <c r="V68" s="376"/>
      <c r="W68" s="377"/>
      <c r="X68" s="377"/>
      <c r="Y68" s="377"/>
      <c r="Z68" s="377"/>
      <c r="AA68" s="377"/>
      <c r="AB68" s="377"/>
    </row>
    <row r="69" spans="1:28" x14ac:dyDescent="0.25">
      <c r="A69" s="368" t="s">
        <v>274</v>
      </c>
      <c r="B69" s="369">
        <v>104</v>
      </c>
      <c r="C69" s="370"/>
      <c r="D69" s="371"/>
      <c r="E69" s="372">
        <v>0.15668199999999999</v>
      </c>
      <c r="F69" s="373"/>
      <c r="G69" s="374">
        <v>8.0074000000000006E-2</v>
      </c>
      <c r="H69" s="373"/>
      <c r="I69" s="366"/>
      <c r="J69" s="375">
        <v>18.961447</v>
      </c>
      <c r="K69" s="373"/>
      <c r="L69" s="376">
        <v>1.414099</v>
      </c>
      <c r="M69" s="373"/>
      <c r="N69" s="366"/>
      <c r="O69" s="375">
        <v>18.961447</v>
      </c>
      <c r="P69" s="373"/>
      <c r="Q69" s="376">
        <v>1.2703279999999999</v>
      </c>
      <c r="R69" s="373" t="s">
        <v>28</v>
      </c>
      <c r="S69" s="366"/>
      <c r="T69" s="375">
        <v>14.129899999999999</v>
      </c>
      <c r="U69" s="373"/>
      <c r="V69" s="376">
        <v>3.479419</v>
      </c>
      <c r="W69" s="377"/>
      <c r="X69" s="377"/>
      <c r="Y69" s="377"/>
      <c r="Z69" s="377"/>
      <c r="AA69" s="377"/>
      <c r="AB69" s="377"/>
    </row>
    <row r="70" spans="1:28" x14ac:dyDescent="0.25">
      <c r="A70" s="368" t="s">
        <v>91</v>
      </c>
      <c r="B70" s="369">
        <v>105</v>
      </c>
      <c r="C70" s="370"/>
      <c r="D70" s="371"/>
      <c r="E70" s="372">
        <v>6.2440000000000004E-3</v>
      </c>
      <c r="F70" s="373"/>
      <c r="G70" s="374">
        <v>3.1909999999999998E-3</v>
      </c>
      <c r="H70" s="373"/>
      <c r="I70" s="366"/>
      <c r="J70" s="375"/>
      <c r="K70" s="373"/>
      <c r="L70" s="376"/>
      <c r="M70" s="373"/>
      <c r="N70" s="366"/>
      <c r="O70" s="375"/>
      <c r="P70" s="373"/>
      <c r="Q70" s="376"/>
      <c r="R70" s="373"/>
      <c r="S70" s="366"/>
      <c r="T70" s="375"/>
      <c r="U70" s="373"/>
      <c r="V70" s="376"/>
      <c r="W70" s="377"/>
      <c r="X70" s="377"/>
      <c r="Y70" s="377"/>
      <c r="Z70" s="377"/>
      <c r="AA70" s="377"/>
      <c r="AB70" s="377"/>
    </row>
    <row r="71" spans="1:28" x14ac:dyDescent="0.25">
      <c r="A71" s="368" t="s">
        <v>92</v>
      </c>
      <c r="B71" s="369">
        <v>106</v>
      </c>
      <c r="C71" s="370"/>
      <c r="D71" s="371"/>
      <c r="E71" s="372">
        <v>9.2650000000000007E-3</v>
      </c>
      <c r="F71" s="373"/>
      <c r="G71" s="374">
        <v>4.7349999999999996E-3</v>
      </c>
      <c r="H71" s="373"/>
      <c r="I71" s="378"/>
      <c r="J71" s="375"/>
      <c r="K71" s="373"/>
      <c r="L71" s="376"/>
      <c r="M71" s="373"/>
      <c r="N71" s="378"/>
      <c r="O71" s="375"/>
      <c r="P71" s="373"/>
      <c r="Q71" s="376"/>
      <c r="R71" s="373"/>
      <c r="S71" s="378"/>
      <c r="T71" s="375"/>
      <c r="U71" s="373"/>
      <c r="V71" s="376"/>
      <c r="W71" s="377"/>
      <c r="X71" s="377"/>
      <c r="Y71" s="377"/>
      <c r="Z71" s="377"/>
      <c r="AA71" s="377"/>
      <c r="AB71" s="377"/>
    </row>
    <row r="72" spans="1:28" x14ac:dyDescent="0.25">
      <c r="A72" s="368" t="s">
        <v>445</v>
      </c>
      <c r="B72" s="369">
        <v>107</v>
      </c>
      <c r="C72" s="370"/>
      <c r="D72" s="371"/>
      <c r="E72" s="372">
        <v>3.1310000000000001E-3</v>
      </c>
      <c r="F72" s="373"/>
      <c r="G72" s="374">
        <v>1.6000000000000001E-3</v>
      </c>
      <c r="H72" s="373"/>
      <c r="I72" s="366"/>
      <c r="J72" s="375">
        <v>0.37887799999999999</v>
      </c>
      <c r="K72" s="373"/>
      <c r="L72" s="376">
        <v>2.8256E-2</v>
      </c>
      <c r="M72" s="373"/>
      <c r="N72" s="366"/>
      <c r="O72" s="375">
        <v>0.37887799999999999</v>
      </c>
      <c r="P72" s="373"/>
      <c r="Q72" s="376">
        <v>2.5382999999999999E-2</v>
      </c>
      <c r="R72" s="373" t="s">
        <v>28</v>
      </c>
      <c r="S72" s="366"/>
      <c r="T72" s="375"/>
      <c r="U72" s="373"/>
      <c r="V72" s="376"/>
      <c r="W72" s="377"/>
      <c r="X72" s="377"/>
      <c r="Y72" s="377"/>
      <c r="Z72" s="377"/>
      <c r="AA72" s="377"/>
      <c r="AB72" s="377"/>
    </row>
    <row r="73" spans="1:28" x14ac:dyDescent="0.25">
      <c r="A73" s="368" t="s">
        <v>329</v>
      </c>
      <c r="B73" s="369">
        <v>112</v>
      </c>
      <c r="C73" s="370"/>
      <c r="D73" s="371"/>
      <c r="E73" s="372">
        <v>4.3557999999999999E-2</v>
      </c>
      <c r="F73" s="373"/>
      <c r="G73" s="374">
        <v>2.2261E-2</v>
      </c>
      <c r="H73" s="373"/>
      <c r="I73" s="378"/>
      <c r="J73" s="375"/>
      <c r="K73" s="373"/>
      <c r="L73" s="376"/>
      <c r="M73" s="373"/>
      <c r="N73" s="378"/>
      <c r="O73" s="375"/>
      <c r="P73" s="373"/>
      <c r="Q73" s="376"/>
      <c r="R73" s="373"/>
      <c r="S73" s="378"/>
      <c r="T73" s="375"/>
      <c r="U73" s="373"/>
      <c r="V73" s="376"/>
      <c r="W73" s="377"/>
      <c r="X73" s="377"/>
      <c r="Y73" s="377"/>
      <c r="Z73" s="377"/>
      <c r="AA73" s="377"/>
      <c r="AB73" s="377"/>
    </row>
    <row r="74" spans="1:28" x14ac:dyDescent="0.25">
      <c r="A74" s="368" t="s">
        <v>275</v>
      </c>
      <c r="B74" s="369">
        <v>113</v>
      </c>
      <c r="C74" s="370"/>
      <c r="D74" s="371"/>
      <c r="E74" s="372">
        <v>0.26829999999999998</v>
      </c>
      <c r="F74" s="373"/>
      <c r="G74" s="374">
        <v>0.13711799999999999</v>
      </c>
      <c r="H74" s="373"/>
      <c r="I74" s="378"/>
      <c r="J74" s="375">
        <v>32.469411000000001</v>
      </c>
      <c r="K74" s="373"/>
      <c r="L74" s="376">
        <v>2.4214899999999999</v>
      </c>
      <c r="M74" s="373"/>
      <c r="N74" s="378"/>
      <c r="O74" s="375">
        <v>32.469411000000001</v>
      </c>
      <c r="P74" s="373"/>
      <c r="Q74" s="376">
        <v>2.1752980000000002</v>
      </c>
      <c r="R74" s="373" t="s">
        <v>28</v>
      </c>
      <c r="S74" s="378"/>
      <c r="T74" s="375"/>
      <c r="U74" s="373"/>
      <c r="V74" s="376"/>
      <c r="W74" s="377"/>
      <c r="X74" s="377"/>
      <c r="Y74" s="377"/>
      <c r="Z74" s="377"/>
      <c r="AA74" s="377"/>
      <c r="AB74" s="377"/>
    </row>
    <row r="75" spans="1:28" x14ac:dyDescent="0.25">
      <c r="A75" s="368" t="s">
        <v>276</v>
      </c>
      <c r="B75" s="369">
        <v>114</v>
      </c>
      <c r="C75" s="370"/>
      <c r="D75" s="371"/>
      <c r="E75" s="372">
        <v>0.66786999999999996</v>
      </c>
      <c r="F75" s="373"/>
      <c r="G75" s="374">
        <v>0.34132299999999999</v>
      </c>
      <c r="H75" s="373"/>
      <c r="I75" s="378"/>
      <c r="J75" s="375">
        <v>80.824961000000002</v>
      </c>
      <c r="K75" s="373"/>
      <c r="L75" s="376">
        <v>6.02773</v>
      </c>
      <c r="M75" s="373"/>
      <c r="N75" s="378"/>
      <c r="O75" s="375">
        <v>80.824961000000002</v>
      </c>
      <c r="P75" s="373"/>
      <c r="Q75" s="376">
        <v>5.414892</v>
      </c>
      <c r="R75" s="373" t="s">
        <v>28</v>
      </c>
      <c r="S75" s="378"/>
      <c r="T75" s="375"/>
      <c r="U75" s="373"/>
      <c r="V75" s="376"/>
      <c r="W75" s="377"/>
      <c r="X75" s="377"/>
      <c r="Y75" s="377"/>
      <c r="Z75" s="377"/>
      <c r="AA75" s="377"/>
      <c r="AB75" s="377"/>
    </row>
    <row r="76" spans="1:28" x14ac:dyDescent="0.25">
      <c r="A76" s="368" t="s">
        <v>264</v>
      </c>
      <c r="B76" s="369">
        <v>116</v>
      </c>
      <c r="C76" s="370"/>
      <c r="D76" s="371"/>
      <c r="E76" s="372">
        <v>3.4741000000000001E-2</v>
      </c>
      <c r="F76" s="373"/>
      <c r="G76" s="374">
        <v>1.7755E-2</v>
      </c>
      <c r="H76" s="373"/>
      <c r="I76" s="378"/>
      <c r="J76" s="375">
        <v>4.2043670000000004</v>
      </c>
      <c r="K76" s="373"/>
      <c r="L76" s="376">
        <v>0.313552</v>
      </c>
      <c r="M76" s="373"/>
      <c r="N76" s="378"/>
      <c r="O76" s="375">
        <v>4.2043670000000004</v>
      </c>
      <c r="P76" s="373"/>
      <c r="Q76" s="376">
        <v>0.28167300000000001</v>
      </c>
      <c r="R76" s="373" t="s">
        <v>28</v>
      </c>
      <c r="S76" s="378"/>
      <c r="T76" s="375"/>
      <c r="U76" s="373"/>
      <c r="V76" s="376"/>
      <c r="W76" s="377"/>
      <c r="X76" s="377"/>
      <c r="Y76" s="377"/>
      <c r="Z76" s="377"/>
      <c r="AA76" s="377"/>
      <c r="AB76" s="377"/>
    </row>
    <row r="77" spans="1:28" x14ac:dyDescent="0.25">
      <c r="A77" s="368" t="s">
        <v>252</v>
      </c>
      <c r="B77" s="369">
        <v>121</v>
      </c>
      <c r="C77" s="370"/>
      <c r="D77" s="371"/>
      <c r="E77" s="372">
        <v>1.1497919999999999</v>
      </c>
      <c r="F77" s="373"/>
      <c r="G77" s="374">
        <v>0.587615</v>
      </c>
      <c r="H77" s="373"/>
      <c r="I77" s="366"/>
      <c r="J77" s="375">
        <v>139.146671</v>
      </c>
      <c r="K77" s="373"/>
      <c r="L77" s="376">
        <v>10.377222</v>
      </c>
      <c r="M77" s="373"/>
      <c r="N77" s="366"/>
      <c r="O77" s="375">
        <v>139.146671</v>
      </c>
      <c r="P77" s="373"/>
      <c r="Q77" s="376">
        <v>9.3221720000000001</v>
      </c>
      <c r="R77" s="373" t="s">
        <v>28</v>
      </c>
      <c r="S77" s="366"/>
      <c r="T77" s="375">
        <v>103.690848</v>
      </c>
      <c r="U77" s="373"/>
      <c r="V77" s="376">
        <v>25.549900000000001</v>
      </c>
      <c r="W77" s="377"/>
      <c r="X77" s="377"/>
      <c r="Y77" s="377"/>
      <c r="Z77" s="377"/>
      <c r="AA77" s="377"/>
      <c r="AB77" s="377"/>
    </row>
    <row r="78" spans="1:28" x14ac:dyDescent="0.25">
      <c r="A78" s="368" t="s">
        <v>94</v>
      </c>
      <c r="B78" s="369">
        <v>122</v>
      </c>
      <c r="C78" s="370"/>
      <c r="D78" s="371"/>
      <c r="E78" s="372">
        <v>7.0776000000000006E-2</v>
      </c>
      <c r="F78" s="373"/>
      <c r="G78" s="374">
        <v>3.6171000000000002E-2</v>
      </c>
      <c r="H78" s="373"/>
      <c r="I78" s="378"/>
      <c r="J78" s="375"/>
      <c r="K78" s="373"/>
      <c r="L78" s="376"/>
      <c r="M78" s="373"/>
      <c r="N78" s="378"/>
      <c r="O78" s="375">
        <v>8.565258</v>
      </c>
      <c r="P78" s="373"/>
      <c r="Q78" s="376">
        <v>0.57383200000000001</v>
      </c>
      <c r="R78" s="373" t="s">
        <v>28</v>
      </c>
      <c r="S78" s="378"/>
      <c r="T78" s="375"/>
      <c r="U78" s="373"/>
      <c r="V78" s="376"/>
      <c r="W78" s="377"/>
      <c r="X78" s="377"/>
      <c r="Y78" s="377"/>
      <c r="Z78" s="377"/>
      <c r="AA78" s="377"/>
      <c r="AB78" s="377"/>
    </row>
    <row r="79" spans="1:28" x14ac:dyDescent="0.25">
      <c r="A79" s="368" t="s">
        <v>277</v>
      </c>
      <c r="B79" s="369">
        <v>123</v>
      </c>
      <c r="C79" s="370"/>
      <c r="D79" s="371"/>
      <c r="E79" s="372">
        <v>0.119516</v>
      </c>
      <c r="F79" s="373"/>
      <c r="G79" s="374">
        <v>6.1080000000000002E-2</v>
      </c>
      <c r="H79" s="373"/>
      <c r="I79" s="366"/>
      <c r="J79" s="375">
        <v>14.463685999999999</v>
      </c>
      <c r="K79" s="373"/>
      <c r="L79" s="376">
        <v>1.078667</v>
      </c>
      <c r="M79" s="373"/>
      <c r="N79" s="366"/>
      <c r="O79" s="375">
        <v>14.463685999999999</v>
      </c>
      <c r="P79" s="373"/>
      <c r="Q79" s="376">
        <v>0.96899900000000005</v>
      </c>
      <c r="R79" s="373" t="s">
        <v>28</v>
      </c>
      <c r="S79" s="378"/>
      <c r="T79" s="375">
        <v>10.778209</v>
      </c>
      <c r="U79" s="373"/>
      <c r="V79" s="376">
        <v>2.6533250000000002</v>
      </c>
      <c r="X79" s="377"/>
      <c r="Y79" s="377"/>
      <c r="Z79" s="377"/>
      <c r="AA79" s="377"/>
      <c r="AB79" s="377"/>
    </row>
    <row r="80" spans="1:28" x14ac:dyDescent="0.25">
      <c r="A80" s="368" t="s">
        <v>272</v>
      </c>
      <c r="B80" s="369">
        <v>124</v>
      </c>
      <c r="C80" s="370"/>
      <c r="D80" s="371"/>
      <c r="E80" s="372">
        <v>1.1088659999999999</v>
      </c>
      <c r="F80" s="373"/>
      <c r="G80" s="374">
        <v>0.56669899999999995</v>
      </c>
      <c r="H80" s="373"/>
      <c r="I80" s="366"/>
      <c r="J80" s="375">
        <v>134.193782</v>
      </c>
      <c r="K80" s="373"/>
      <c r="L80" s="376">
        <v>10.007847</v>
      </c>
      <c r="M80" s="373"/>
      <c r="N80" s="366"/>
      <c r="O80" s="375"/>
      <c r="P80" s="373"/>
      <c r="Q80" s="376"/>
      <c r="R80" s="373"/>
      <c r="S80" s="379"/>
      <c r="T80" s="445">
        <v>100</v>
      </c>
      <c r="U80" s="375"/>
      <c r="V80" s="446">
        <v>24.651251999999999</v>
      </c>
      <c r="W80" s="380" t="s">
        <v>33</v>
      </c>
      <c r="X80" s="377"/>
      <c r="Y80" s="377"/>
      <c r="Z80" s="377"/>
      <c r="AA80" s="377"/>
      <c r="AB80" s="377"/>
    </row>
    <row r="81" spans="1:28" x14ac:dyDescent="0.25">
      <c r="A81" s="368" t="s">
        <v>250</v>
      </c>
      <c r="B81" s="369">
        <v>125</v>
      </c>
      <c r="C81" s="370"/>
      <c r="D81" s="371"/>
      <c r="E81" s="372">
        <v>3.1310000000000001E-3</v>
      </c>
      <c r="F81" s="373"/>
      <c r="G81" s="374">
        <v>1.6000000000000001E-3</v>
      </c>
      <c r="H81" s="373"/>
      <c r="I81" s="378"/>
      <c r="J81" s="375"/>
      <c r="K81" s="373"/>
      <c r="L81" s="376"/>
      <c r="M81" s="373"/>
      <c r="N81" s="378"/>
      <c r="O81" s="375"/>
      <c r="P81" s="373"/>
      <c r="Q81" s="376"/>
      <c r="R81" s="373"/>
      <c r="S81" s="378"/>
      <c r="T81" s="375"/>
      <c r="U81" s="373"/>
      <c r="V81" s="376"/>
      <c r="W81" s="377"/>
      <c r="X81" s="377"/>
      <c r="Y81" s="377"/>
      <c r="Z81" s="377"/>
      <c r="AA81" s="377"/>
      <c r="AB81" s="377"/>
    </row>
    <row r="82" spans="1:28" x14ac:dyDescent="0.25">
      <c r="A82" s="368" t="s">
        <v>323</v>
      </c>
      <c r="B82" s="369">
        <v>127</v>
      </c>
      <c r="C82" s="370"/>
      <c r="D82" s="371"/>
      <c r="E82" s="372">
        <v>2.7271E-2</v>
      </c>
      <c r="F82" s="373"/>
      <c r="G82" s="374">
        <v>1.3937E-2</v>
      </c>
      <c r="H82" s="373"/>
      <c r="I82" s="378"/>
      <c r="J82" s="375"/>
      <c r="K82" s="373"/>
      <c r="L82" s="376"/>
      <c r="M82" s="373"/>
      <c r="N82" s="378"/>
      <c r="O82" s="375"/>
      <c r="P82" s="373"/>
      <c r="Q82" s="376"/>
      <c r="R82" s="373"/>
      <c r="S82" s="378"/>
      <c r="T82" s="375"/>
      <c r="U82" s="373"/>
      <c r="V82" s="376"/>
      <c r="W82" s="377"/>
      <c r="X82" s="377"/>
      <c r="Y82" s="377"/>
      <c r="Z82" s="377"/>
      <c r="AA82" s="377"/>
      <c r="AB82" s="377"/>
    </row>
    <row r="83" spans="1:28" x14ac:dyDescent="0.25">
      <c r="A83" s="368" t="s">
        <v>95</v>
      </c>
      <c r="B83" s="369">
        <v>128</v>
      </c>
      <c r="C83" s="370"/>
      <c r="D83" s="371"/>
      <c r="E83" s="372">
        <v>3.1310000000000001E-3</v>
      </c>
      <c r="F83" s="373"/>
      <c r="G83" s="374">
        <v>1.6000000000000001E-3</v>
      </c>
      <c r="H83" s="373"/>
      <c r="I83" s="378"/>
      <c r="J83" s="375"/>
      <c r="K83" s="373"/>
      <c r="L83" s="376"/>
      <c r="M83" s="373"/>
      <c r="N83" s="378"/>
      <c r="O83" s="375"/>
      <c r="P83" s="373"/>
      <c r="Q83" s="376"/>
      <c r="R83" s="373"/>
      <c r="S83" s="378"/>
      <c r="T83" s="375"/>
      <c r="U83" s="373"/>
      <c r="V83" s="376"/>
      <c r="W83" s="377"/>
      <c r="X83" s="377"/>
      <c r="Y83" s="377"/>
      <c r="Z83" s="377"/>
      <c r="AA83" s="377"/>
      <c r="AB83" s="377"/>
    </row>
    <row r="84" spans="1:28" x14ac:dyDescent="0.25">
      <c r="A84" s="368" t="s">
        <v>278</v>
      </c>
      <c r="B84" s="369">
        <v>129</v>
      </c>
      <c r="C84" s="370"/>
      <c r="D84" s="371"/>
      <c r="E84" s="372">
        <v>3.1310000000000001E-3</v>
      </c>
      <c r="F84" s="373"/>
      <c r="G84" s="374">
        <v>1.6000000000000001E-3</v>
      </c>
      <c r="H84" s="373"/>
      <c r="I84" s="378"/>
      <c r="J84" s="375">
        <v>0.37887799999999999</v>
      </c>
      <c r="K84" s="373"/>
      <c r="L84" s="376">
        <v>2.8256E-2</v>
      </c>
      <c r="M84" s="373"/>
      <c r="N84" s="378"/>
      <c r="O84" s="375">
        <v>0.37887799999999999</v>
      </c>
      <c r="P84" s="373"/>
      <c r="Q84" s="376">
        <v>2.5382999999999999E-2</v>
      </c>
      <c r="R84" s="373" t="s">
        <v>28</v>
      </c>
      <c r="S84" s="378"/>
      <c r="T84" s="375">
        <v>0.282337</v>
      </c>
      <c r="U84" s="373"/>
      <c r="V84" s="376">
        <v>1.101E-3</v>
      </c>
      <c r="W84" s="377"/>
      <c r="X84" s="377"/>
      <c r="Y84" s="377"/>
      <c r="Z84" s="377"/>
      <c r="AA84" s="377"/>
      <c r="AB84" s="377"/>
    </row>
    <row r="85" spans="1:28" x14ac:dyDescent="0.25">
      <c r="A85" s="368" t="s">
        <v>96</v>
      </c>
      <c r="B85" s="369">
        <v>131</v>
      </c>
      <c r="C85" s="370"/>
      <c r="D85" s="371"/>
      <c r="E85" s="372">
        <v>8.2554000000000002E-2</v>
      </c>
      <c r="F85" s="373"/>
      <c r="G85" s="374">
        <v>4.2189999999999998E-2</v>
      </c>
      <c r="H85" s="373"/>
      <c r="I85" s="378"/>
      <c r="J85" s="375"/>
      <c r="K85" s="373"/>
      <c r="L85" s="376"/>
      <c r="M85" s="373"/>
      <c r="N85" s="378"/>
      <c r="O85" s="375">
        <v>8.4919689999999992</v>
      </c>
      <c r="P85" s="373"/>
      <c r="Q85" s="376">
        <v>0.56892200000000004</v>
      </c>
      <c r="R85" s="373" t="s">
        <v>1381</v>
      </c>
      <c r="S85" s="378"/>
      <c r="T85" s="375"/>
      <c r="U85" s="373"/>
      <c r="V85" s="376"/>
      <c r="W85" s="373"/>
      <c r="X85" s="377"/>
      <c r="Y85" s="377"/>
      <c r="Z85" s="377"/>
      <c r="AA85" s="377"/>
      <c r="AB85" s="377"/>
    </row>
    <row r="86" spans="1:28" x14ac:dyDescent="0.25">
      <c r="A86" s="368" t="s">
        <v>472</v>
      </c>
      <c r="B86" s="369">
        <v>132</v>
      </c>
      <c r="C86" s="370"/>
      <c r="D86" s="371"/>
      <c r="E86" s="372">
        <v>9.6329999999999992E-3</v>
      </c>
      <c r="F86" s="373"/>
      <c r="G86" s="374">
        <v>4.9230000000000003E-3</v>
      </c>
      <c r="H86" s="373"/>
      <c r="I86" s="366"/>
      <c r="J86" s="375"/>
      <c r="K86" s="373"/>
      <c r="L86" s="376"/>
      <c r="M86" s="373"/>
      <c r="N86" s="366"/>
      <c r="O86" s="375"/>
      <c r="P86" s="373"/>
      <c r="Q86" s="376"/>
      <c r="R86" s="373"/>
      <c r="S86" s="366"/>
      <c r="T86" s="375"/>
      <c r="U86" s="373"/>
      <c r="V86" s="376"/>
      <c r="X86" s="377"/>
      <c r="Y86" s="377"/>
      <c r="Z86" s="377"/>
      <c r="AA86" s="377"/>
      <c r="AB86" s="377"/>
    </row>
    <row r="87" spans="1:28" x14ac:dyDescent="0.25">
      <c r="A87" s="368" t="s">
        <v>251</v>
      </c>
      <c r="B87" s="369">
        <v>134</v>
      </c>
      <c r="C87" s="370"/>
      <c r="D87" s="371"/>
      <c r="E87" s="372">
        <v>6.3966999999999996E-2</v>
      </c>
      <c r="F87" s="373"/>
      <c r="G87" s="374">
        <v>3.2690999999999998E-2</v>
      </c>
      <c r="H87" s="373"/>
      <c r="I87" s="378"/>
      <c r="J87" s="375">
        <v>7.7411979999999998</v>
      </c>
      <c r="K87" s="373"/>
      <c r="L87" s="376">
        <v>0.57732000000000006</v>
      </c>
      <c r="M87" s="373"/>
      <c r="N87" s="378"/>
      <c r="O87" s="375">
        <v>7.7411979999999998</v>
      </c>
      <c r="P87" s="373"/>
      <c r="Q87" s="376">
        <v>0.51862399999999997</v>
      </c>
      <c r="R87" s="373" t="s">
        <v>28</v>
      </c>
      <c r="S87" s="378"/>
      <c r="T87" s="375"/>
      <c r="U87" s="373"/>
      <c r="V87" s="376"/>
      <c r="W87" s="377"/>
      <c r="X87" s="377"/>
      <c r="Y87" s="377"/>
      <c r="Z87" s="377"/>
      <c r="AA87" s="377"/>
      <c r="AB87" s="377"/>
    </row>
    <row r="88" spans="1:28" x14ac:dyDescent="0.25">
      <c r="A88" s="368" t="s">
        <v>279</v>
      </c>
      <c r="B88" s="369">
        <v>135</v>
      </c>
      <c r="C88" s="370"/>
      <c r="D88" s="371"/>
      <c r="E88" s="372">
        <v>0.11962</v>
      </c>
      <c r="F88" s="373"/>
      <c r="G88" s="374">
        <v>6.1133E-2</v>
      </c>
      <c r="H88" s="373"/>
      <c r="I88" s="366"/>
      <c r="J88" s="375">
        <v>14.476236</v>
      </c>
      <c r="K88" s="373"/>
      <c r="L88" s="376">
        <v>1.0796030000000001</v>
      </c>
      <c r="M88" s="373"/>
      <c r="N88" s="366"/>
      <c r="O88" s="375">
        <v>14.476236</v>
      </c>
      <c r="P88" s="373"/>
      <c r="Q88" s="376">
        <v>0.96984000000000004</v>
      </c>
      <c r="R88" s="373" t="s">
        <v>28</v>
      </c>
      <c r="S88" s="366"/>
      <c r="T88" s="375">
        <v>10.787561</v>
      </c>
      <c r="U88" s="373"/>
      <c r="V88" s="376">
        <v>2.6557029999999999</v>
      </c>
      <c r="W88" s="377"/>
      <c r="X88" s="377"/>
      <c r="Y88" s="377"/>
      <c r="Z88" s="377"/>
      <c r="AA88" s="377"/>
      <c r="AB88" s="377"/>
    </row>
    <row r="89" spans="1:28" x14ac:dyDescent="0.25">
      <c r="A89" s="368" t="s">
        <v>253</v>
      </c>
      <c r="B89" s="369">
        <v>136</v>
      </c>
      <c r="C89" s="370"/>
      <c r="D89" s="371"/>
      <c r="E89" s="372">
        <v>0.74186099999999999</v>
      </c>
      <c r="F89" s="373"/>
      <c r="G89" s="374">
        <v>0.379137</v>
      </c>
      <c r="H89" s="373"/>
      <c r="I89" s="366"/>
      <c r="J89" s="375">
        <v>89.77928</v>
      </c>
      <c r="K89" s="373"/>
      <c r="L89" s="376">
        <v>6.6955210000000003</v>
      </c>
      <c r="M89" s="373"/>
      <c r="N89" s="366"/>
      <c r="O89" s="375">
        <v>89.77928</v>
      </c>
      <c r="P89" s="373"/>
      <c r="Q89" s="376">
        <v>6.0147890000000004</v>
      </c>
      <c r="R89" s="373" t="s">
        <v>28</v>
      </c>
      <c r="S89" s="366"/>
      <c r="T89" s="375">
        <v>66.902711999999994</v>
      </c>
      <c r="U89" s="373"/>
      <c r="V89" s="376">
        <v>16.474055</v>
      </c>
      <c r="W89" s="377"/>
      <c r="X89" s="377"/>
      <c r="Y89" s="377"/>
      <c r="Z89" s="377"/>
      <c r="AA89" s="377"/>
      <c r="AB89" s="377"/>
    </row>
    <row r="90" spans="1:28" x14ac:dyDescent="0.25">
      <c r="A90" s="368" t="s">
        <v>97</v>
      </c>
      <c r="B90" s="369">
        <v>137</v>
      </c>
      <c r="C90" s="370"/>
      <c r="D90" s="371"/>
      <c r="E90" s="372">
        <v>0.47914600000000002</v>
      </c>
      <c r="F90" s="373"/>
      <c r="G90" s="374">
        <v>0.24487300000000001</v>
      </c>
      <c r="H90" s="373"/>
      <c r="I90" s="366"/>
      <c r="J90" s="375"/>
      <c r="K90" s="373"/>
      <c r="L90" s="376"/>
      <c r="M90" s="373"/>
      <c r="N90" s="366"/>
      <c r="O90" s="375"/>
      <c r="P90" s="373"/>
      <c r="Q90" s="376"/>
      <c r="R90" s="373"/>
      <c r="S90" s="366"/>
      <c r="T90" s="375"/>
      <c r="U90" s="373"/>
      <c r="V90" s="376"/>
      <c r="W90" s="377"/>
      <c r="X90" s="377"/>
      <c r="Y90" s="377"/>
      <c r="Z90" s="377"/>
      <c r="AA90" s="377"/>
      <c r="AB90" s="377"/>
    </row>
    <row r="91" spans="1:28" x14ac:dyDescent="0.25">
      <c r="A91" s="368" t="s">
        <v>324</v>
      </c>
      <c r="B91" s="369">
        <v>138</v>
      </c>
      <c r="C91" s="370"/>
      <c r="D91" s="371"/>
      <c r="E91" s="372">
        <v>2.0767000000000001E-2</v>
      </c>
      <c r="F91" s="373"/>
      <c r="G91" s="374">
        <v>1.0612999999999999E-2</v>
      </c>
      <c r="H91" s="373"/>
      <c r="I91" s="366"/>
      <c r="J91" s="375"/>
      <c r="K91" s="373"/>
      <c r="L91" s="376"/>
      <c r="M91" s="373"/>
      <c r="N91" s="366"/>
      <c r="O91" s="375"/>
      <c r="P91" s="373"/>
      <c r="Q91" s="376"/>
      <c r="R91" s="373"/>
      <c r="S91" s="366"/>
      <c r="T91" s="375"/>
      <c r="U91" s="373"/>
      <c r="V91" s="376"/>
      <c r="W91" s="377"/>
      <c r="X91" s="377"/>
      <c r="Y91" s="377"/>
      <c r="Z91" s="377"/>
      <c r="AA91" s="377"/>
      <c r="AB91" s="377"/>
    </row>
    <row r="92" spans="1:28" x14ac:dyDescent="0.25">
      <c r="A92" s="368" t="s">
        <v>98</v>
      </c>
      <c r="B92" s="369">
        <v>139</v>
      </c>
      <c r="C92" s="370"/>
      <c r="D92" s="371"/>
      <c r="E92" s="372">
        <v>3.1310000000000001E-3</v>
      </c>
      <c r="F92" s="373"/>
      <c r="G92" s="374">
        <v>1.6000000000000001E-3</v>
      </c>
      <c r="H92" s="373"/>
      <c r="I92" s="366"/>
      <c r="J92" s="375"/>
      <c r="K92" s="373"/>
      <c r="L92" s="376"/>
      <c r="M92" s="373"/>
      <c r="N92" s="366"/>
      <c r="O92" s="375"/>
      <c r="P92" s="373"/>
      <c r="Q92" s="376"/>
      <c r="R92" s="373"/>
      <c r="S92" s="366"/>
      <c r="T92" s="375"/>
      <c r="U92" s="373"/>
      <c r="V92" s="376"/>
      <c r="W92" s="377"/>
      <c r="X92" s="377"/>
      <c r="Y92" s="377"/>
      <c r="Z92" s="377"/>
      <c r="AA92" s="377"/>
      <c r="AB92" s="377"/>
    </row>
    <row r="93" spans="1:28" x14ac:dyDescent="0.25">
      <c r="A93" s="368" t="s">
        <v>280</v>
      </c>
      <c r="B93" s="369">
        <v>140</v>
      </c>
      <c r="C93" s="370"/>
      <c r="D93" s="371"/>
      <c r="E93" s="372">
        <v>0.133636</v>
      </c>
      <c r="F93" s="373"/>
      <c r="G93" s="374">
        <v>6.8295999999999996E-2</v>
      </c>
      <c r="H93" s="373"/>
      <c r="I93" s="366"/>
      <c r="J93" s="375">
        <v>16.172428</v>
      </c>
      <c r="K93" s="373"/>
      <c r="L93" s="376">
        <v>1.2060999999999999</v>
      </c>
      <c r="M93" s="373"/>
      <c r="N93" s="366"/>
      <c r="O93" s="375"/>
      <c r="P93" s="373"/>
      <c r="Q93" s="376"/>
      <c r="R93" s="373"/>
      <c r="S93" s="366"/>
      <c r="T93" s="375">
        <v>12.051548</v>
      </c>
      <c r="U93" s="373"/>
      <c r="V93" s="376">
        <v>2.9715410000000002</v>
      </c>
      <c r="W93" s="377"/>
      <c r="X93" s="377"/>
      <c r="Y93" s="377"/>
      <c r="Z93" s="377"/>
      <c r="AA93" s="377"/>
      <c r="AB93" s="377"/>
    </row>
    <row r="94" spans="1:28" x14ac:dyDescent="0.25">
      <c r="A94" s="368" t="s">
        <v>281</v>
      </c>
      <c r="B94" s="369">
        <v>141</v>
      </c>
      <c r="C94" s="370"/>
      <c r="D94" s="371"/>
      <c r="E94" s="372">
        <v>2.3639E-2</v>
      </c>
      <c r="F94" s="373"/>
      <c r="G94" s="374">
        <v>1.2081E-2</v>
      </c>
      <c r="H94" s="373"/>
      <c r="I94" s="366"/>
      <c r="J94" s="375">
        <v>2.8607689999999999</v>
      </c>
      <c r="K94" s="373"/>
      <c r="L94" s="376">
        <v>0.21334900000000001</v>
      </c>
      <c r="M94" s="373"/>
      <c r="N94" s="366"/>
      <c r="O94" s="375">
        <v>2.8607689999999999</v>
      </c>
      <c r="P94" s="373"/>
      <c r="Q94" s="376">
        <v>0.191658</v>
      </c>
      <c r="R94" s="373" t="s">
        <v>28</v>
      </c>
      <c r="S94" s="366"/>
      <c r="T94" s="375">
        <v>2.1318199999999998</v>
      </c>
      <c r="U94" s="373"/>
      <c r="V94" s="376">
        <v>0.52482700000000004</v>
      </c>
      <c r="W94" s="377"/>
      <c r="X94" s="377"/>
      <c r="Y94" s="377"/>
      <c r="Z94" s="377"/>
      <c r="AA94" s="377"/>
      <c r="AB94" s="377"/>
    </row>
    <row r="95" spans="1:28" x14ac:dyDescent="0.25">
      <c r="A95" s="368" t="s">
        <v>99</v>
      </c>
      <c r="B95" s="369">
        <v>142</v>
      </c>
      <c r="C95" s="370"/>
      <c r="D95" s="371"/>
      <c r="E95" s="372">
        <v>0.13026799999999999</v>
      </c>
      <c r="F95" s="373"/>
      <c r="G95" s="374">
        <v>6.6574999999999995E-2</v>
      </c>
      <c r="H95" s="373"/>
      <c r="I95" s="378"/>
      <c r="J95" s="375"/>
      <c r="K95" s="373"/>
      <c r="L95" s="376"/>
      <c r="M95" s="373"/>
      <c r="N95" s="378"/>
      <c r="O95" s="375"/>
      <c r="P95" s="373"/>
      <c r="Q95" s="376"/>
      <c r="R95" s="373"/>
      <c r="S95" s="378"/>
      <c r="T95" s="375"/>
      <c r="U95" s="373"/>
      <c r="V95" s="376"/>
      <c r="W95" s="377"/>
      <c r="X95" s="377"/>
      <c r="Y95" s="377"/>
      <c r="Z95" s="377"/>
      <c r="AA95" s="377"/>
      <c r="AB95" s="377"/>
    </row>
    <row r="96" spans="1:28" x14ac:dyDescent="0.25">
      <c r="A96" s="368" t="s">
        <v>100</v>
      </c>
      <c r="B96" s="369">
        <v>143</v>
      </c>
      <c r="C96" s="370"/>
      <c r="D96" s="371"/>
      <c r="E96" s="372">
        <v>3.1310000000000001E-3</v>
      </c>
      <c r="F96" s="373"/>
      <c r="G96" s="374">
        <v>1.6000000000000001E-3</v>
      </c>
      <c r="H96" s="373"/>
      <c r="I96" s="378"/>
      <c r="J96" s="375"/>
      <c r="K96" s="373"/>
      <c r="L96" s="376"/>
      <c r="M96" s="373"/>
      <c r="N96" s="378"/>
      <c r="O96" s="375">
        <v>0.37887799999999999</v>
      </c>
      <c r="P96" s="373"/>
      <c r="Q96" s="376">
        <v>2.5382999999999999E-2</v>
      </c>
      <c r="R96" s="373" t="s">
        <v>28</v>
      </c>
      <c r="S96" s="378"/>
      <c r="T96" s="375"/>
      <c r="U96" s="373"/>
      <c r="V96" s="376"/>
      <c r="W96" s="377"/>
      <c r="X96" s="377"/>
      <c r="Y96" s="377"/>
      <c r="Z96" s="377"/>
      <c r="AA96" s="377"/>
      <c r="AB96" s="377"/>
    </row>
    <row r="97" spans="1:28" x14ac:dyDescent="0.25">
      <c r="A97" s="368" t="s">
        <v>282</v>
      </c>
      <c r="B97" s="369">
        <v>145</v>
      </c>
      <c r="C97" s="370"/>
      <c r="D97" s="371"/>
      <c r="E97" s="372">
        <v>0.17274400000000001</v>
      </c>
      <c r="F97" s="373"/>
      <c r="G97" s="374">
        <v>8.8283E-2</v>
      </c>
      <c r="H97" s="373"/>
      <c r="I97" s="378"/>
      <c r="J97" s="375">
        <v>20.905329999999999</v>
      </c>
      <c r="K97" s="373"/>
      <c r="L97" s="376">
        <v>1.559069</v>
      </c>
      <c r="M97" s="373"/>
      <c r="N97" s="378"/>
      <c r="O97" s="375"/>
      <c r="P97" s="373"/>
      <c r="Q97" s="376"/>
      <c r="R97" s="373"/>
      <c r="S97" s="378"/>
      <c r="T97" s="375">
        <v>15.578464</v>
      </c>
      <c r="U97" s="373"/>
      <c r="V97" s="376">
        <v>3.837081</v>
      </c>
      <c r="W97" s="377"/>
      <c r="X97" s="377"/>
      <c r="Y97" s="377"/>
      <c r="Z97" s="377"/>
      <c r="AA97" s="377"/>
      <c r="AB97" s="377"/>
    </row>
    <row r="98" spans="1:28" x14ac:dyDescent="0.25">
      <c r="A98" s="368" t="s">
        <v>101</v>
      </c>
      <c r="B98" s="369">
        <v>146</v>
      </c>
      <c r="C98" s="370"/>
      <c r="D98" s="371"/>
      <c r="E98" s="372">
        <v>0.65877699999999995</v>
      </c>
      <c r="F98" s="373"/>
      <c r="G98" s="374">
        <v>0.33667599999999998</v>
      </c>
      <c r="H98" s="373"/>
      <c r="I98" s="366"/>
      <c r="J98" s="375"/>
      <c r="K98" s="373"/>
      <c r="L98" s="376"/>
      <c r="M98" s="373"/>
      <c r="N98" s="366"/>
      <c r="O98" s="375"/>
      <c r="P98" s="373"/>
      <c r="Q98" s="376"/>
      <c r="R98" s="373"/>
      <c r="S98" s="366"/>
      <c r="T98" s="375"/>
      <c r="U98" s="373"/>
      <c r="V98" s="376"/>
      <c r="W98" s="377"/>
      <c r="X98" s="377"/>
      <c r="Y98" s="377"/>
      <c r="Z98" s="377"/>
      <c r="AA98" s="377"/>
      <c r="AB98" s="377"/>
    </row>
    <row r="99" spans="1:28" x14ac:dyDescent="0.25">
      <c r="A99" s="368" t="s">
        <v>338</v>
      </c>
      <c r="B99" s="369">
        <v>149</v>
      </c>
      <c r="C99" s="370"/>
      <c r="D99" s="371"/>
      <c r="E99" s="372">
        <v>3.5756999999999997E-2</v>
      </c>
      <c r="F99" s="373"/>
      <c r="G99" s="374">
        <v>1.8273999999999999E-2</v>
      </c>
      <c r="H99" s="373"/>
      <c r="I99" s="378"/>
      <c r="J99" s="375"/>
      <c r="K99" s="373"/>
      <c r="L99" s="376"/>
      <c r="M99" s="373"/>
      <c r="N99" s="378"/>
      <c r="O99" s="375"/>
      <c r="P99" s="373"/>
      <c r="Q99" s="376"/>
      <c r="R99" s="373"/>
      <c r="S99" s="378"/>
      <c r="T99" s="375"/>
      <c r="U99" s="373"/>
      <c r="V99" s="376"/>
      <c r="W99" s="377"/>
      <c r="X99" s="377"/>
      <c r="Y99" s="377"/>
      <c r="Z99" s="377"/>
      <c r="AA99" s="377"/>
      <c r="AB99" s="377"/>
    </row>
    <row r="100" spans="1:28" x14ac:dyDescent="0.25">
      <c r="A100" s="368" t="s">
        <v>29</v>
      </c>
      <c r="B100" s="369">
        <v>150</v>
      </c>
      <c r="C100" s="370">
        <v>157</v>
      </c>
      <c r="D100" s="371"/>
      <c r="E100" s="372"/>
      <c r="F100" s="373"/>
      <c r="G100" s="374"/>
      <c r="H100" s="373"/>
      <c r="I100" s="366"/>
      <c r="J100" s="375"/>
      <c r="K100" s="373"/>
      <c r="L100" s="376"/>
      <c r="M100" s="373"/>
      <c r="N100" s="366"/>
      <c r="O100" s="375"/>
      <c r="P100" s="373"/>
      <c r="Q100" s="376"/>
      <c r="R100" s="373"/>
      <c r="S100" s="366"/>
      <c r="T100" s="375"/>
      <c r="U100" s="373"/>
      <c r="V100" s="376"/>
      <c r="W100" s="377"/>
      <c r="X100" s="377"/>
      <c r="Y100" s="377"/>
      <c r="Z100" s="377"/>
      <c r="AA100" s="377"/>
      <c r="AB100" s="377"/>
    </row>
    <row r="101" spans="1:28" x14ac:dyDescent="0.25">
      <c r="A101" s="368" t="s">
        <v>102</v>
      </c>
      <c r="B101" s="369">
        <v>151</v>
      </c>
      <c r="C101" s="370"/>
      <c r="D101" s="371"/>
      <c r="E101" s="372">
        <v>9.6740000000000003E-3</v>
      </c>
      <c r="F101" s="373"/>
      <c r="G101" s="374">
        <v>4.9439999999999996E-3</v>
      </c>
      <c r="H101" s="373"/>
      <c r="I101" s="378"/>
      <c r="J101" s="375"/>
      <c r="K101" s="373"/>
      <c r="L101" s="376"/>
      <c r="M101" s="373"/>
      <c r="N101" s="378"/>
      <c r="O101" s="375"/>
      <c r="P101" s="373"/>
      <c r="Q101" s="376"/>
      <c r="R101" s="373"/>
      <c r="S101" s="378"/>
      <c r="T101" s="375"/>
      <c r="U101" s="373"/>
      <c r="V101" s="376"/>
      <c r="W101" s="377"/>
      <c r="X101" s="377"/>
      <c r="Y101" s="377"/>
      <c r="Z101" s="377"/>
      <c r="AA101" s="377"/>
      <c r="AB101" s="377"/>
    </row>
    <row r="102" spans="1:28" x14ac:dyDescent="0.25">
      <c r="A102" s="368" t="s">
        <v>266</v>
      </c>
      <c r="B102" s="369">
        <v>153</v>
      </c>
      <c r="C102" s="370"/>
      <c r="D102" s="371"/>
      <c r="E102" s="372">
        <v>3.166E-3</v>
      </c>
      <c r="F102" s="373"/>
      <c r="G102" s="374">
        <v>1.6180000000000001E-3</v>
      </c>
      <c r="H102" s="373"/>
      <c r="I102" s="378"/>
      <c r="J102" s="375"/>
      <c r="K102" s="373"/>
      <c r="L102" s="376"/>
      <c r="M102" s="373"/>
      <c r="N102" s="378"/>
      <c r="O102" s="375"/>
      <c r="P102" s="373"/>
      <c r="Q102" s="376"/>
      <c r="R102" s="373"/>
      <c r="S102" s="378"/>
      <c r="T102" s="375"/>
      <c r="U102" s="373"/>
      <c r="V102" s="376"/>
      <c r="W102" s="377"/>
      <c r="X102" s="377"/>
      <c r="Y102" s="377"/>
      <c r="Z102" s="377"/>
      <c r="AA102" s="377"/>
      <c r="AB102" s="377"/>
    </row>
    <row r="103" spans="1:28" x14ac:dyDescent="0.25">
      <c r="A103" s="368" t="s">
        <v>103</v>
      </c>
      <c r="B103" s="369">
        <v>154</v>
      </c>
      <c r="C103" s="370"/>
      <c r="D103" s="371"/>
      <c r="E103" s="372">
        <v>1.5204000000000001E-2</v>
      </c>
      <c r="F103" s="373"/>
      <c r="G103" s="374">
        <v>7.77E-3</v>
      </c>
      <c r="H103" s="373"/>
      <c r="I103" s="366"/>
      <c r="J103" s="375"/>
      <c r="K103" s="373"/>
      <c r="L103" s="376"/>
      <c r="M103" s="373"/>
      <c r="N103" s="366"/>
      <c r="O103" s="375">
        <v>1.8399289999999999</v>
      </c>
      <c r="P103" s="373"/>
      <c r="Q103" s="376">
        <v>0.123267</v>
      </c>
      <c r="R103" s="373" t="s">
        <v>28</v>
      </c>
      <c r="S103" s="366"/>
      <c r="T103" s="375"/>
      <c r="U103" s="373"/>
      <c r="V103" s="376"/>
      <c r="W103" s="377"/>
      <c r="X103" s="377"/>
      <c r="Y103" s="377"/>
      <c r="Z103" s="377"/>
      <c r="AA103" s="377"/>
      <c r="AB103" s="377"/>
    </row>
    <row r="104" spans="1:28" x14ac:dyDescent="0.25">
      <c r="A104" s="368" t="s">
        <v>104</v>
      </c>
      <c r="B104" s="369">
        <v>155</v>
      </c>
      <c r="C104" s="370"/>
      <c r="D104" s="371"/>
      <c r="E104" s="372">
        <v>3.1310000000000001E-3</v>
      </c>
      <c r="F104" s="373"/>
      <c r="G104" s="374">
        <v>1.6000000000000001E-3</v>
      </c>
      <c r="H104" s="373"/>
      <c r="I104" s="378"/>
      <c r="J104" s="375"/>
      <c r="K104" s="373"/>
      <c r="L104" s="376"/>
      <c r="M104" s="373"/>
      <c r="N104" s="378"/>
      <c r="O104" s="375"/>
      <c r="P104" s="373"/>
      <c r="Q104" s="376"/>
      <c r="R104" s="373"/>
      <c r="S104" s="378"/>
      <c r="T104" s="375"/>
      <c r="U104" s="373"/>
      <c r="V104" s="376"/>
      <c r="W104" s="377"/>
      <c r="X104" s="377"/>
      <c r="Y104" s="377"/>
      <c r="Z104" s="377"/>
      <c r="AA104" s="377"/>
      <c r="AB104" s="377"/>
    </row>
    <row r="105" spans="1:28" x14ac:dyDescent="0.25">
      <c r="A105" s="368" t="s">
        <v>105</v>
      </c>
      <c r="B105" s="369">
        <v>156</v>
      </c>
      <c r="C105" s="370"/>
      <c r="D105" s="371"/>
      <c r="E105" s="372">
        <v>3.1310000000000001E-3</v>
      </c>
      <c r="F105" s="373"/>
      <c r="G105" s="374">
        <v>1.6000000000000001E-3</v>
      </c>
      <c r="H105" s="373"/>
      <c r="I105" s="378"/>
      <c r="J105" s="375"/>
      <c r="K105" s="373"/>
      <c r="L105" s="376"/>
      <c r="M105" s="373"/>
      <c r="N105" s="378"/>
      <c r="O105" s="375"/>
      <c r="P105" s="373"/>
      <c r="Q105" s="376"/>
      <c r="R105" s="373"/>
      <c r="S105" s="378"/>
      <c r="T105" s="375"/>
      <c r="U105" s="373"/>
      <c r="V105" s="376"/>
      <c r="W105" s="373"/>
      <c r="X105" s="377"/>
      <c r="Y105" s="377"/>
      <c r="Z105" s="377"/>
      <c r="AA105" s="377"/>
      <c r="AB105" s="377"/>
    </row>
    <row r="106" spans="1:28" x14ac:dyDescent="0.25">
      <c r="A106" s="368" t="s">
        <v>106</v>
      </c>
      <c r="B106" s="369">
        <v>157</v>
      </c>
      <c r="C106" s="370"/>
      <c r="D106" s="371"/>
      <c r="E106" s="372">
        <v>0.82749499999999998</v>
      </c>
      <c r="F106" s="373"/>
      <c r="G106" s="374">
        <v>0.42290100000000003</v>
      </c>
      <c r="H106" s="373"/>
      <c r="I106" s="366"/>
      <c r="J106" s="375">
        <v>50.071277000000002</v>
      </c>
      <c r="K106" s="373"/>
      <c r="L106" s="376">
        <v>3.7341950000000002</v>
      </c>
      <c r="M106" s="373" t="s">
        <v>30</v>
      </c>
      <c r="N106" s="366"/>
      <c r="O106" s="375"/>
      <c r="P106" s="373"/>
      <c r="Q106" s="376"/>
      <c r="R106" s="373"/>
      <c r="S106" s="366"/>
      <c r="T106" s="375">
        <v>37.312665000000003</v>
      </c>
      <c r="U106" s="373"/>
      <c r="V106" s="376">
        <v>9.2031220000000005</v>
      </c>
      <c r="W106" s="373" t="s">
        <v>30</v>
      </c>
      <c r="X106" s="377"/>
      <c r="Y106" s="377"/>
      <c r="Z106" s="377"/>
      <c r="AA106" s="377"/>
      <c r="AB106" s="377"/>
    </row>
    <row r="107" spans="1:28" x14ac:dyDescent="0.25">
      <c r="A107" s="368" t="s">
        <v>107</v>
      </c>
      <c r="B107" s="369">
        <v>158</v>
      </c>
      <c r="C107" s="370"/>
      <c r="D107" s="371"/>
      <c r="E107" s="372">
        <v>3.1310000000000001E-3</v>
      </c>
      <c r="F107" s="373"/>
      <c r="G107" s="374">
        <v>1.6000000000000001E-3</v>
      </c>
      <c r="H107" s="373"/>
      <c r="I107" s="366"/>
      <c r="J107" s="375"/>
      <c r="K107" s="373"/>
      <c r="L107" s="376"/>
      <c r="M107" s="373"/>
      <c r="N107" s="366"/>
      <c r="O107" s="375"/>
      <c r="P107" s="373"/>
      <c r="Q107" s="376"/>
      <c r="R107" s="373"/>
      <c r="S107" s="366"/>
      <c r="T107" s="375"/>
      <c r="U107" s="373"/>
      <c r="V107" s="376"/>
      <c r="X107" s="377"/>
      <c r="Y107" s="377"/>
      <c r="Z107" s="377"/>
      <c r="AA107" s="377"/>
      <c r="AB107" s="377"/>
    </row>
    <row r="108" spans="1:28" x14ac:dyDescent="0.25">
      <c r="A108" s="368" t="s">
        <v>283</v>
      </c>
      <c r="B108" s="369">
        <v>159</v>
      </c>
      <c r="C108" s="370"/>
      <c r="D108" s="371"/>
      <c r="E108" s="372">
        <v>3.6409999999999998E-2</v>
      </c>
      <c r="F108" s="373"/>
      <c r="G108" s="374">
        <v>1.8608E-2</v>
      </c>
      <c r="H108" s="373"/>
      <c r="I108" s="366"/>
      <c r="J108" s="375">
        <v>4.4063569999999999</v>
      </c>
      <c r="K108" s="373"/>
      <c r="L108" s="376">
        <v>0.32861499999999999</v>
      </c>
      <c r="M108" s="373"/>
      <c r="N108" s="366"/>
      <c r="O108" s="375">
        <v>4.4063569999999999</v>
      </c>
      <c r="P108" s="373"/>
      <c r="Q108" s="376">
        <v>0.295205</v>
      </c>
      <c r="R108" s="373" t="s">
        <v>28</v>
      </c>
      <c r="S108" s="366"/>
      <c r="T108" s="375"/>
      <c r="U108" s="373"/>
      <c r="V108" s="376"/>
      <c r="W108" s="377"/>
      <c r="X108" s="377"/>
      <c r="Y108" s="377"/>
      <c r="Z108" s="377"/>
      <c r="AA108" s="377"/>
      <c r="AB108" s="377"/>
    </row>
    <row r="109" spans="1:28" x14ac:dyDescent="0.25">
      <c r="A109" s="368" t="s">
        <v>110</v>
      </c>
      <c r="B109" s="369">
        <v>179</v>
      </c>
      <c r="C109" s="370"/>
      <c r="D109" s="371"/>
      <c r="E109" s="372">
        <v>7.0949999999999997E-3</v>
      </c>
      <c r="F109" s="373"/>
      <c r="G109" s="374">
        <v>3.6259999999999999E-3</v>
      </c>
      <c r="H109" s="373"/>
      <c r="I109" s="366"/>
      <c r="J109" s="375"/>
      <c r="K109" s="373"/>
      <c r="L109" s="376"/>
      <c r="M109" s="373"/>
      <c r="N109" s="366"/>
      <c r="O109" s="375">
        <v>0.85863299999999998</v>
      </c>
      <c r="P109" s="373"/>
      <c r="Q109" s="376">
        <v>5.7523999999999999E-2</v>
      </c>
      <c r="R109" s="373" t="s">
        <v>28</v>
      </c>
      <c r="S109" s="366"/>
      <c r="T109" s="375"/>
      <c r="U109" s="373"/>
      <c r="V109" s="376"/>
      <c r="W109" s="377"/>
      <c r="X109" s="377"/>
      <c r="Y109" s="377"/>
      <c r="Z109" s="377"/>
      <c r="AA109" s="377"/>
      <c r="AB109" s="377"/>
    </row>
    <row r="110" spans="1:28" x14ac:dyDescent="0.25">
      <c r="A110" s="368" t="s">
        <v>111</v>
      </c>
      <c r="B110" s="369">
        <v>180</v>
      </c>
      <c r="C110" s="370"/>
      <c r="D110" s="371"/>
      <c r="E110" s="372">
        <v>1.1106E-2</v>
      </c>
      <c r="F110" s="373"/>
      <c r="G110" s="374">
        <v>5.6759999999999996E-3</v>
      </c>
      <c r="H110" s="373"/>
      <c r="I110" s="378"/>
      <c r="J110" s="375">
        <v>1.344071</v>
      </c>
      <c r="K110" s="373"/>
      <c r="L110" s="376">
        <v>0.10023799999999999</v>
      </c>
      <c r="M110" s="373"/>
      <c r="N110" s="378"/>
      <c r="O110" s="375">
        <v>1.344071</v>
      </c>
      <c r="P110" s="373"/>
      <c r="Q110" s="376">
        <v>9.0046000000000001E-2</v>
      </c>
      <c r="R110" s="373" t="s">
        <v>28</v>
      </c>
      <c r="S110" s="378"/>
      <c r="T110" s="375"/>
      <c r="U110" s="373"/>
      <c r="V110" s="376"/>
      <c r="W110" s="377"/>
      <c r="X110" s="377"/>
      <c r="Y110" s="377"/>
      <c r="Z110" s="377"/>
      <c r="AA110" s="377"/>
      <c r="AB110" s="377"/>
    </row>
    <row r="111" spans="1:28" x14ac:dyDescent="0.25">
      <c r="A111" s="368" t="s">
        <v>112</v>
      </c>
      <c r="B111" s="369">
        <v>181</v>
      </c>
      <c r="C111" s="370"/>
      <c r="D111" s="371"/>
      <c r="E111" s="372">
        <v>5.3693999999999999E-2</v>
      </c>
      <c r="F111" s="373"/>
      <c r="G111" s="374">
        <v>2.7441E-2</v>
      </c>
      <c r="H111" s="373"/>
      <c r="I111" s="378"/>
      <c r="J111" s="375"/>
      <c r="K111" s="373"/>
      <c r="L111" s="376"/>
      <c r="M111" s="373"/>
      <c r="N111" s="378"/>
      <c r="O111" s="375"/>
      <c r="P111" s="373"/>
      <c r="Q111" s="376"/>
      <c r="R111" s="373"/>
      <c r="S111" s="378"/>
      <c r="T111" s="375"/>
      <c r="U111" s="373"/>
      <c r="V111" s="376"/>
      <c r="W111" s="377"/>
      <c r="X111" s="377"/>
      <c r="Y111" s="377"/>
      <c r="Z111" s="377"/>
      <c r="AA111" s="377"/>
      <c r="AB111" s="377"/>
    </row>
    <row r="112" spans="1:28" x14ac:dyDescent="0.25">
      <c r="A112" s="368" t="s">
        <v>113</v>
      </c>
      <c r="B112" s="369">
        <v>182</v>
      </c>
      <c r="C112" s="370"/>
      <c r="D112" s="371"/>
      <c r="E112" s="372">
        <v>0.17676500000000001</v>
      </c>
      <c r="F112" s="373"/>
      <c r="G112" s="374">
        <v>9.0338000000000002E-2</v>
      </c>
      <c r="H112" s="373"/>
      <c r="I112" s="366"/>
      <c r="J112" s="375"/>
      <c r="K112" s="373"/>
      <c r="L112" s="376"/>
      <c r="M112" s="373"/>
      <c r="N112" s="366"/>
      <c r="O112" s="375"/>
      <c r="P112" s="373"/>
      <c r="Q112" s="376"/>
      <c r="R112" s="373"/>
      <c r="S112" s="366"/>
      <c r="T112" s="375"/>
      <c r="U112" s="373"/>
      <c r="V112" s="376"/>
      <c r="W112" s="377"/>
      <c r="X112" s="377"/>
      <c r="Y112" s="377"/>
      <c r="Z112" s="377"/>
      <c r="AA112" s="377"/>
      <c r="AB112" s="377"/>
    </row>
    <row r="113" spans="1:28" x14ac:dyDescent="0.25">
      <c r="A113" s="368" t="s">
        <v>114</v>
      </c>
      <c r="B113" s="369">
        <v>183</v>
      </c>
      <c r="C113" s="370"/>
      <c r="D113" s="371"/>
      <c r="E113" s="372">
        <v>0.15625500000000001</v>
      </c>
      <c r="F113" s="373"/>
      <c r="G113" s="374">
        <v>7.9855999999999996E-2</v>
      </c>
      <c r="H113" s="373"/>
      <c r="I113" s="378"/>
      <c r="J113" s="375"/>
      <c r="K113" s="373"/>
      <c r="L113" s="376"/>
      <c r="M113" s="373"/>
      <c r="N113" s="378"/>
      <c r="O113" s="375"/>
      <c r="P113" s="373"/>
      <c r="Q113" s="376"/>
      <c r="R113" s="373"/>
      <c r="S113" s="378"/>
      <c r="T113" s="375"/>
      <c r="U113" s="373"/>
      <c r="V113" s="376"/>
      <c r="W113" s="377"/>
      <c r="X113" s="377"/>
      <c r="Y113" s="377"/>
      <c r="Z113" s="377"/>
      <c r="AA113" s="377"/>
      <c r="AB113" s="377"/>
    </row>
    <row r="114" spans="1:28" x14ac:dyDescent="0.25">
      <c r="A114" s="368" t="s">
        <v>115</v>
      </c>
      <c r="B114" s="369">
        <v>184</v>
      </c>
      <c r="C114" s="370"/>
      <c r="D114" s="371"/>
      <c r="E114" s="372">
        <v>0.62272899999999998</v>
      </c>
      <c r="F114" s="373"/>
      <c r="G114" s="374">
        <v>0.31825300000000001</v>
      </c>
      <c r="H114" s="373"/>
      <c r="I114" s="378"/>
      <c r="J114" s="375"/>
      <c r="K114" s="373"/>
      <c r="L114" s="376"/>
      <c r="M114" s="373"/>
      <c r="N114" s="378"/>
      <c r="O114" s="375"/>
      <c r="P114" s="373"/>
      <c r="Q114" s="376"/>
      <c r="R114" s="373"/>
      <c r="S114" s="378"/>
      <c r="T114" s="375"/>
      <c r="U114" s="373"/>
      <c r="V114" s="376"/>
      <c r="W114" s="377"/>
      <c r="X114" s="377"/>
      <c r="Y114" s="377"/>
      <c r="Z114" s="377"/>
      <c r="AA114" s="377"/>
      <c r="AB114" s="377"/>
    </row>
    <row r="115" spans="1:28" x14ac:dyDescent="0.25">
      <c r="A115" s="368" t="s">
        <v>116</v>
      </c>
      <c r="B115" s="369">
        <v>185</v>
      </c>
      <c r="C115" s="370"/>
      <c r="D115" s="371"/>
      <c r="E115" s="372">
        <v>1.115337</v>
      </c>
      <c r="F115" s="373"/>
      <c r="G115" s="374">
        <v>0.57000600000000001</v>
      </c>
      <c r="H115" s="373"/>
      <c r="I115" s="378"/>
      <c r="J115" s="375"/>
      <c r="K115" s="373"/>
      <c r="L115" s="376"/>
      <c r="M115" s="373"/>
      <c r="N115" s="378"/>
      <c r="O115" s="375"/>
      <c r="P115" s="373"/>
      <c r="Q115" s="376"/>
      <c r="R115" s="373"/>
      <c r="S115" s="378"/>
      <c r="T115" s="375"/>
      <c r="U115" s="373"/>
      <c r="V115" s="376"/>
      <c r="W115" s="377"/>
      <c r="X115" s="377"/>
      <c r="Y115" s="377"/>
      <c r="Z115" s="377"/>
      <c r="AA115" s="377"/>
      <c r="AB115" s="377"/>
    </row>
    <row r="116" spans="1:28" x14ac:dyDescent="0.25">
      <c r="A116" s="368" t="s">
        <v>117</v>
      </c>
      <c r="B116" s="369">
        <v>186</v>
      </c>
      <c r="C116" s="370"/>
      <c r="D116" s="371"/>
      <c r="E116" s="372">
        <v>4.3455000000000001E-2</v>
      </c>
      <c r="F116" s="373"/>
      <c r="G116" s="374">
        <v>2.2207999999999999E-2</v>
      </c>
      <c r="H116" s="373"/>
      <c r="I116" s="378"/>
      <c r="J116" s="375"/>
      <c r="K116" s="373"/>
      <c r="L116" s="376"/>
      <c r="M116" s="373"/>
      <c r="N116" s="378"/>
      <c r="O116" s="375"/>
      <c r="P116" s="373"/>
      <c r="Q116" s="376"/>
      <c r="R116" s="373"/>
      <c r="S116" s="378"/>
      <c r="T116" s="375"/>
      <c r="U116" s="373"/>
      <c r="V116" s="376"/>
      <c r="W116" s="377"/>
      <c r="X116" s="377"/>
      <c r="Y116" s="377"/>
      <c r="Z116" s="377"/>
      <c r="AA116" s="377"/>
      <c r="AB116" s="377"/>
    </row>
    <row r="117" spans="1:28" x14ac:dyDescent="0.25">
      <c r="A117" s="368" t="s">
        <v>255</v>
      </c>
      <c r="B117" s="369">
        <v>188</v>
      </c>
      <c r="C117" s="370"/>
      <c r="D117" s="371"/>
      <c r="E117" s="372">
        <v>0.12669900000000001</v>
      </c>
      <c r="F117" s="373"/>
      <c r="G117" s="374">
        <v>6.4751000000000003E-2</v>
      </c>
      <c r="H117" s="373"/>
      <c r="I117" s="378"/>
      <c r="J117" s="375"/>
      <c r="K117" s="373"/>
      <c r="L117" s="376"/>
      <c r="M117" s="373"/>
      <c r="N117" s="378"/>
      <c r="O117" s="375"/>
      <c r="P117" s="373"/>
      <c r="Q117" s="376"/>
      <c r="R117" s="373"/>
      <c r="S117" s="378"/>
      <c r="T117" s="375"/>
      <c r="U117" s="373"/>
      <c r="V117" s="376"/>
      <c r="W117" s="377"/>
      <c r="X117" s="377"/>
      <c r="Y117" s="377"/>
      <c r="Z117" s="377"/>
      <c r="AA117" s="377"/>
      <c r="AB117" s="377"/>
    </row>
    <row r="118" spans="1:28" x14ac:dyDescent="0.25">
      <c r="A118" s="368" t="s">
        <v>118</v>
      </c>
      <c r="B118" s="369">
        <v>189</v>
      </c>
      <c r="C118" s="370"/>
      <c r="D118" s="371"/>
      <c r="E118" s="372">
        <v>8.9082999999999996E-2</v>
      </c>
      <c r="F118" s="373"/>
      <c r="G118" s="374">
        <v>4.5526999999999998E-2</v>
      </c>
      <c r="H118" s="373"/>
      <c r="I118" s="378"/>
      <c r="J118" s="375"/>
      <c r="K118" s="373"/>
      <c r="L118" s="376"/>
      <c r="M118" s="373"/>
      <c r="N118" s="378"/>
      <c r="O118" s="375"/>
      <c r="P118" s="373"/>
      <c r="Q118" s="376"/>
      <c r="R118" s="373"/>
      <c r="S118" s="378"/>
      <c r="T118" s="375"/>
      <c r="U118" s="373"/>
      <c r="V118" s="376"/>
      <c r="W118" s="377"/>
      <c r="X118" s="377"/>
      <c r="Y118" s="377"/>
      <c r="Z118" s="377"/>
      <c r="AA118" s="377"/>
      <c r="AB118" s="377"/>
    </row>
    <row r="119" spans="1:28" x14ac:dyDescent="0.25">
      <c r="A119" s="368" t="s">
        <v>119</v>
      </c>
      <c r="B119" s="369">
        <v>191</v>
      </c>
      <c r="C119" s="370"/>
      <c r="D119" s="371"/>
      <c r="E119" s="372">
        <v>3.6469000000000001E-2</v>
      </c>
      <c r="F119" s="373"/>
      <c r="G119" s="374">
        <v>1.8637999999999998E-2</v>
      </c>
      <c r="H119" s="373"/>
      <c r="I119" s="378"/>
      <c r="J119" s="375"/>
      <c r="K119" s="373"/>
      <c r="L119" s="376"/>
      <c r="M119" s="373"/>
      <c r="N119" s="378"/>
      <c r="O119" s="375">
        <v>4.4134609999999999</v>
      </c>
      <c r="P119" s="373"/>
      <c r="Q119" s="376">
        <v>0.29568100000000003</v>
      </c>
      <c r="R119" s="373" t="s">
        <v>28</v>
      </c>
      <c r="S119" s="378"/>
      <c r="T119" s="375"/>
      <c r="U119" s="373"/>
      <c r="V119" s="376"/>
      <c r="W119" s="377"/>
      <c r="X119" s="377"/>
      <c r="Y119" s="377"/>
      <c r="Z119" s="377"/>
      <c r="AA119" s="377"/>
      <c r="AB119" s="377"/>
    </row>
    <row r="120" spans="1:28" x14ac:dyDescent="0.25">
      <c r="A120" s="368" t="s">
        <v>120</v>
      </c>
      <c r="B120" s="369">
        <v>192</v>
      </c>
      <c r="C120" s="370"/>
      <c r="D120" s="371"/>
      <c r="E120" s="372">
        <v>0.37034499999999998</v>
      </c>
      <c r="F120" s="373"/>
      <c r="G120" s="374">
        <v>0.18926899999999999</v>
      </c>
      <c r="H120" s="373"/>
      <c r="I120" s="378"/>
      <c r="J120" s="375"/>
      <c r="K120" s="373"/>
      <c r="L120" s="376"/>
      <c r="M120" s="373"/>
      <c r="N120" s="378"/>
      <c r="O120" s="375"/>
      <c r="P120" s="373"/>
      <c r="Q120" s="376"/>
      <c r="R120" s="373"/>
      <c r="S120" s="378"/>
      <c r="T120" s="375"/>
      <c r="U120" s="373"/>
      <c r="V120" s="376"/>
      <c r="W120" s="377"/>
      <c r="X120" s="377"/>
      <c r="Y120" s="377"/>
      <c r="Z120" s="377"/>
      <c r="AA120" s="377"/>
      <c r="AB120" s="377"/>
    </row>
    <row r="121" spans="1:28" x14ac:dyDescent="0.25">
      <c r="A121" s="368" t="s">
        <v>121</v>
      </c>
      <c r="B121" s="369">
        <v>193</v>
      </c>
      <c r="C121" s="370"/>
      <c r="D121" s="371"/>
      <c r="E121" s="372">
        <v>0.10061</v>
      </c>
      <c r="F121" s="373"/>
      <c r="G121" s="374">
        <v>5.1417999999999998E-2</v>
      </c>
      <c r="H121" s="373"/>
      <c r="I121" s="378"/>
      <c r="J121" s="375"/>
      <c r="K121" s="373"/>
      <c r="L121" s="376"/>
      <c r="M121" s="373"/>
      <c r="N121" s="378"/>
      <c r="O121" s="375"/>
      <c r="P121" s="373"/>
      <c r="Q121" s="376"/>
      <c r="R121" s="373"/>
      <c r="S121" s="378"/>
      <c r="T121" s="375"/>
      <c r="U121" s="373"/>
      <c r="V121" s="376"/>
      <c r="W121" s="377"/>
      <c r="X121" s="377"/>
      <c r="Y121" s="377"/>
      <c r="Z121" s="377"/>
      <c r="AA121" s="377"/>
      <c r="AB121" s="377"/>
    </row>
    <row r="122" spans="1:28" x14ac:dyDescent="0.25">
      <c r="A122" s="368" t="s">
        <v>122</v>
      </c>
      <c r="B122" s="369">
        <v>194</v>
      </c>
      <c r="C122" s="370">
        <v>490</v>
      </c>
      <c r="D122" s="371"/>
      <c r="E122" s="372"/>
      <c r="F122" s="373"/>
      <c r="G122" s="374"/>
      <c r="H122" s="373"/>
      <c r="I122" s="378"/>
      <c r="J122" s="375"/>
      <c r="K122" s="373"/>
      <c r="L122" s="376"/>
      <c r="M122" s="373"/>
      <c r="N122" s="378"/>
      <c r="O122" s="375"/>
      <c r="P122" s="373"/>
      <c r="Q122" s="376"/>
      <c r="R122" s="373"/>
      <c r="S122" s="378"/>
      <c r="T122" s="375"/>
      <c r="U122" s="373"/>
      <c r="V122" s="376"/>
      <c r="W122" s="377"/>
      <c r="X122" s="377"/>
      <c r="Y122" s="377"/>
      <c r="Z122" s="377"/>
      <c r="AA122" s="377"/>
      <c r="AB122" s="377"/>
    </row>
    <row r="123" spans="1:28" x14ac:dyDescent="0.25">
      <c r="A123" s="368" t="s">
        <v>123</v>
      </c>
      <c r="B123" s="369">
        <v>195</v>
      </c>
      <c r="C123" s="370"/>
      <c r="D123" s="371"/>
      <c r="E123" s="372">
        <v>0.12414500000000001</v>
      </c>
      <c r="F123" s="373"/>
      <c r="G123" s="374">
        <v>6.3446000000000002E-2</v>
      </c>
      <c r="H123" s="373"/>
      <c r="I123" s="378"/>
      <c r="J123" s="375"/>
      <c r="K123" s="373"/>
      <c r="L123" s="376"/>
      <c r="M123" s="373"/>
      <c r="N123" s="378"/>
      <c r="O123" s="375"/>
      <c r="P123" s="373"/>
      <c r="Q123" s="376"/>
      <c r="R123" s="373"/>
      <c r="S123" s="378"/>
      <c r="T123" s="375"/>
      <c r="U123" s="373"/>
      <c r="V123" s="376"/>
      <c r="W123" s="377"/>
      <c r="X123" s="377"/>
      <c r="Y123" s="377"/>
      <c r="Z123" s="377"/>
      <c r="AA123" s="377"/>
      <c r="AB123" s="377"/>
    </row>
    <row r="124" spans="1:28" x14ac:dyDescent="0.25">
      <c r="A124" s="368" t="s">
        <v>124</v>
      </c>
      <c r="B124" s="369">
        <v>196</v>
      </c>
      <c r="C124" s="370"/>
      <c r="D124" s="371"/>
      <c r="E124" s="372">
        <v>3.1310000000000001E-3</v>
      </c>
      <c r="F124" s="373"/>
      <c r="G124" s="374">
        <v>1.6000000000000001E-3</v>
      </c>
      <c r="H124" s="373"/>
      <c r="I124" s="378"/>
      <c r="J124" s="375"/>
      <c r="K124" s="373"/>
      <c r="L124" s="376"/>
      <c r="M124" s="373"/>
      <c r="N124" s="378"/>
      <c r="O124" s="375">
        <v>0.37887799999999999</v>
      </c>
      <c r="P124" s="373"/>
      <c r="Q124" s="376">
        <v>2.5382999999999999E-2</v>
      </c>
      <c r="R124" s="373" t="s">
        <v>28</v>
      </c>
      <c r="S124" s="378"/>
      <c r="T124" s="375"/>
      <c r="U124" s="373"/>
      <c r="V124" s="376"/>
      <c r="W124" s="377"/>
      <c r="X124" s="377"/>
      <c r="Y124" s="377"/>
      <c r="Z124" s="377"/>
      <c r="AA124" s="377"/>
      <c r="AB124" s="377"/>
    </row>
    <row r="125" spans="1:28" x14ac:dyDescent="0.25">
      <c r="A125" s="368" t="s">
        <v>125</v>
      </c>
      <c r="B125" s="369">
        <v>199</v>
      </c>
      <c r="C125" s="370"/>
      <c r="D125" s="371"/>
      <c r="E125" s="372">
        <v>3.1310000000000001E-3</v>
      </c>
      <c r="F125" s="373"/>
      <c r="G125" s="374">
        <v>1.6000000000000001E-3</v>
      </c>
      <c r="H125" s="373"/>
      <c r="I125" s="366"/>
      <c r="J125" s="375"/>
      <c r="K125" s="373"/>
      <c r="L125" s="376"/>
      <c r="M125" s="373"/>
      <c r="N125" s="366"/>
      <c r="O125" s="375"/>
      <c r="P125" s="373"/>
      <c r="Q125" s="376"/>
      <c r="R125" s="373"/>
      <c r="S125" s="366"/>
      <c r="T125" s="375"/>
      <c r="U125" s="373"/>
      <c r="V125" s="376"/>
      <c r="W125" s="377"/>
      <c r="X125" s="377"/>
      <c r="Y125" s="377"/>
      <c r="Z125" s="377"/>
      <c r="AA125" s="377"/>
      <c r="AB125" s="377"/>
    </row>
    <row r="126" spans="1:28" x14ac:dyDescent="0.25">
      <c r="A126" s="368" t="s">
        <v>284</v>
      </c>
      <c r="B126" s="369">
        <v>201</v>
      </c>
      <c r="C126" s="370"/>
      <c r="D126" s="371"/>
      <c r="E126" s="372">
        <v>0.36028700000000002</v>
      </c>
      <c r="F126" s="373"/>
      <c r="G126" s="374">
        <v>0.18412899999999999</v>
      </c>
      <c r="H126" s="373"/>
      <c r="I126" s="378"/>
      <c r="J126" s="375">
        <v>43.601571</v>
      </c>
      <c r="K126" s="373"/>
      <c r="L126" s="376">
        <v>3.2517</v>
      </c>
      <c r="M126" s="373"/>
      <c r="N126" s="378"/>
      <c r="O126" s="375">
        <v>43.601571</v>
      </c>
      <c r="P126" s="373"/>
      <c r="Q126" s="376">
        <v>2.9211</v>
      </c>
      <c r="R126" s="373" t="s">
        <v>28</v>
      </c>
      <c r="S126" s="378"/>
      <c r="T126" s="375">
        <v>32.491498999999997</v>
      </c>
      <c r="U126" s="373"/>
      <c r="V126" s="376">
        <v>7.9986740000000003</v>
      </c>
      <c r="W126" s="377"/>
      <c r="X126" s="377"/>
      <c r="Y126" s="377"/>
      <c r="Z126" s="377"/>
      <c r="AA126" s="377"/>
      <c r="AB126" s="377"/>
    </row>
    <row r="127" spans="1:28" x14ac:dyDescent="0.25">
      <c r="A127" s="368" t="s">
        <v>325</v>
      </c>
      <c r="B127" s="369">
        <v>202</v>
      </c>
      <c r="C127" s="370"/>
      <c r="D127" s="371"/>
      <c r="E127" s="372">
        <v>0.197626</v>
      </c>
      <c r="F127" s="373"/>
      <c r="G127" s="374">
        <v>0.10099900000000001</v>
      </c>
      <c r="H127" s="373"/>
      <c r="I127" s="378"/>
      <c r="J127" s="375">
        <v>23.916467000000001</v>
      </c>
      <c r="K127" s="373"/>
      <c r="L127" s="376">
        <v>1.7836320000000001</v>
      </c>
      <c r="M127" s="373"/>
      <c r="N127" s="378"/>
      <c r="O127" s="375">
        <v>23.916467000000001</v>
      </c>
      <c r="P127" s="373"/>
      <c r="Q127" s="376">
        <v>1.6022909999999999</v>
      </c>
      <c r="R127" s="373" t="s">
        <v>28</v>
      </c>
      <c r="S127" s="378"/>
      <c r="T127" s="375"/>
      <c r="U127" s="373"/>
      <c r="V127" s="376"/>
      <c r="W127" s="377"/>
      <c r="X127" s="377"/>
      <c r="Y127" s="377"/>
      <c r="Z127" s="377"/>
      <c r="AA127" s="377"/>
      <c r="AB127" s="377"/>
    </row>
    <row r="128" spans="1:28" x14ac:dyDescent="0.25">
      <c r="A128" s="368" t="s">
        <v>256</v>
      </c>
      <c r="B128" s="369">
        <v>203</v>
      </c>
      <c r="C128" s="370"/>
      <c r="D128" s="371"/>
      <c r="E128" s="372">
        <v>0.119334</v>
      </c>
      <c r="F128" s="373"/>
      <c r="G128" s="374">
        <v>6.0987E-2</v>
      </c>
      <c r="H128" s="373"/>
      <c r="I128" s="378"/>
      <c r="J128" s="375">
        <v>14.441663</v>
      </c>
      <c r="K128" s="373"/>
      <c r="L128" s="376">
        <v>1.077024</v>
      </c>
      <c r="M128" s="373"/>
      <c r="N128" s="378"/>
      <c r="O128" s="375"/>
      <c r="P128" s="373"/>
      <c r="Q128" s="376"/>
      <c r="R128" s="373"/>
      <c r="S128" s="378"/>
      <c r="T128" s="375"/>
      <c r="U128" s="373"/>
      <c r="V128" s="376"/>
      <c r="W128" s="377"/>
      <c r="X128" s="377"/>
      <c r="Y128" s="377"/>
      <c r="Z128" s="377"/>
      <c r="AA128" s="377"/>
      <c r="AB128" s="377"/>
    </row>
    <row r="129" spans="1:28" x14ac:dyDescent="0.25">
      <c r="A129" s="368" t="s">
        <v>126</v>
      </c>
      <c r="B129" s="369">
        <v>204</v>
      </c>
      <c r="C129" s="370">
        <v>490</v>
      </c>
      <c r="D129" s="371"/>
      <c r="E129" s="372"/>
      <c r="F129" s="373"/>
      <c r="G129" s="374"/>
      <c r="H129" s="373"/>
      <c r="I129" s="378"/>
      <c r="J129" s="375"/>
      <c r="K129" s="373"/>
      <c r="L129" s="376"/>
      <c r="M129" s="373"/>
      <c r="N129" s="378"/>
      <c r="O129" s="375"/>
      <c r="P129" s="373"/>
      <c r="Q129" s="376"/>
      <c r="R129" s="373"/>
      <c r="S129" s="378"/>
      <c r="T129" s="375"/>
      <c r="U129" s="373"/>
      <c r="V129" s="376"/>
      <c r="W129" s="377"/>
      <c r="X129" s="377"/>
      <c r="Y129" s="377"/>
      <c r="Z129" s="377"/>
      <c r="AA129" s="377"/>
      <c r="AB129" s="377"/>
    </row>
    <row r="130" spans="1:28" x14ac:dyDescent="0.25">
      <c r="A130" s="368" t="s">
        <v>257</v>
      </c>
      <c r="B130" s="369">
        <v>205</v>
      </c>
      <c r="C130" s="370"/>
      <c r="D130" s="371"/>
      <c r="E130" s="372">
        <v>0.101107</v>
      </c>
      <c r="F130" s="373"/>
      <c r="G130" s="374">
        <v>5.1672000000000003E-2</v>
      </c>
      <c r="H130" s="373"/>
      <c r="I130" s="378"/>
      <c r="J130" s="375"/>
      <c r="K130" s="373"/>
      <c r="L130" s="376"/>
      <c r="M130" s="373"/>
      <c r="N130" s="378"/>
      <c r="O130" s="375">
        <v>12.23588</v>
      </c>
      <c r="P130" s="373"/>
      <c r="Q130" s="376">
        <v>0.81974599999999997</v>
      </c>
      <c r="R130" s="373" t="s">
        <v>28</v>
      </c>
      <c r="S130" s="378"/>
      <c r="T130" s="375"/>
      <c r="U130" s="373"/>
      <c r="V130" s="376"/>
      <c r="W130" s="377"/>
      <c r="X130" s="377"/>
      <c r="Y130" s="377"/>
      <c r="Z130" s="377"/>
      <c r="AA130" s="377"/>
      <c r="AB130" s="377"/>
    </row>
    <row r="131" spans="1:28" x14ac:dyDescent="0.25">
      <c r="A131" s="368" t="s">
        <v>127</v>
      </c>
      <c r="B131" s="369">
        <v>209</v>
      </c>
      <c r="C131" s="370"/>
      <c r="D131" s="371"/>
      <c r="E131" s="372">
        <v>0.109224</v>
      </c>
      <c r="F131" s="373"/>
      <c r="G131" s="374">
        <v>5.5820000000000002E-2</v>
      </c>
      <c r="H131" s="373"/>
      <c r="I131" s="366"/>
      <c r="J131" s="375">
        <v>6.6090609999999996</v>
      </c>
      <c r="K131" s="373"/>
      <c r="L131" s="376">
        <v>0.49288799999999999</v>
      </c>
      <c r="M131" s="373" t="s">
        <v>30</v>
      </c>
      <c r="N131" s="366"/>
      <c r="O131" s="375">
        <v>13.218123</v>
      </c>
      <c r="P131" s="373"/>
      <c r="Q131" s="376">
        <v>0.88555200000000001</v>
      </c>
      <c r="R131" s="373" t="s">
        <v>28</v>
      </c>
      <c r="S131" s="366"/>
      <c r="T131" s="375"/>
      <c r="U131" s="373"/>
      <c r="V131" s="376"/>
      <c r="W131" s="377"/>
      <c r="X131" s="377"/>
      <c r="Y131" s="377"/>
      <c r="Z131" s="377"/>
      <c r="AA131" s="377"/>
      <c r="AB131" s="377"/>
    </row>
    <row r="132" spans="1:28" x14ac:dyDescent="0.25">
      <c r="A132" s="368" t="s">
        <v>1382</v>
      </c>
      <c r="B132" s="369">
        <v>210</v>
      </c>
      <c r="C132" s="370"/>
      <c r="D132" s="371"/>
      <c r="E132" s="372">
        <v>3.1310000000000001E-3</v>
      </c>
      <c r="F132" s="373"/>
      <c r="G132" s="374">
        <v>1.6000000000000001E-3</v>
      </c>
      <c r="H132" s="373"/>
      <c r="I132" s="378"/>
      <c r="J132" s="375">
        <v>0.37887799999999999</v>
      </c>
      <c r="K132" s="373"/>
      <c r="L132" s="376">
        <v>2.8256E-2</v>
      </c>
      <c r="M132" s="373"/>
      <c r="N132" s="378"/>
      <c r="O132" s="375">
        <v>0.37887799999999999</v>
      </c>
      <c r="P132" s="373"/>
      <c r="Q132" s="376">
        <v>2.5382999999999999E-2</v>
      </c>
      <c r="R132" s="373" t="s">
        <v>28</v>
      </c>
      <c r="S132" s="378"/>
      <c r="T132" s="375"/>
      <c r="U132" s="373"/>
      <c r="V132" s="376"/>
      <c r="W132" s="377"/>
      <c r="X132" s="377"/>
      <c r="Y132" s="377"/>
      <c r="Z132" s="377"/>
      <c r="AA132" s="377"/>
      <c r="AB132" s="377"/>
    </row>
    <row r="133" spans="1:28" x14ac:dyDescent="0.25">
      <c r="A133" s="368" t="s">
        <v>128</v>
      </c>
      <c r="B133" s="369">
        <v>211</v>
      </c>
      <c r="C133" s="370"/>
      <c r="D133" s="371"/>
      <c r="E133" s="372">
        <v>8.8579999999999996E-3</v>
      </c>
      <c r="F133" s="373"/>
      <c r="G133" s="374">
        <v>4.5269999999999998E-3</v>
      </c>
      <c r="H133" s="373"/>
      <c r="I133" s="378"/>
      <c r="J133" s="375"/>
      <c r="K133" s="373"/>
      <c r="L133" s="376"/>
      <c r="M133" s="373"/>
      <c r="N133" s="378"/>
      <c r="O133" s="375"/>
      <c r="P133" s="373"/>
      <c r="Q133" s="376"/>
      <c r="R133" s="373"/>
      <c r="S133" s="378"/>
      <c r="T133" s="375"/>
      <c r="U133" s="373"/>
      <c r="V133" s="376"/>
      <c r="W133" s="377"/>
      <c r="X133" s="377"/>
      <c r="Y133" s="377"/>
      <c r="Z133" s="377"/>
      <c r="AA133" s="377"/>
      <c r="AB133" s="377"/>
    </row>
    <row r="134" spans="1:28" x14ac:dyDescent="0.25">
      <c r="A134" s="368" t="s">
        <v>129</v>
      </c>
      <c r="B134" s="369">
        <v>212</v>
      </c>
      <c r="C134" s="370"/>
      <c r="D134" s="371"/>
      <c r="E134" s="372">
        <v>1.4452E-2</v>
      </c>
      <c r="F134" s="373"/>
      <c r="G134" s="374">
        <v>7.3860000000000002E-3</v>
      </c>
      <c r="H134" s="373"/>
      <c r="I134" s="378"/>
      <c r="J134" s="375"/>
      <c r="K134" s="373"/>
      <c r="L134" s="376"/>
      <c r="M134" s="373"/>
      <c r="N134" s="378"/>
      <c r="O134" s="375">
        <v>1.7489980000000001</v>
      </c>
      <c r="P134" s="373"/>
      <c r="Q134" s="376">
        <v>0.117175</v>
      </c>
      <c r="R134" s="373" t="s">
        <v>28</v>
      </c>
      <c r="S134" s="378"/>
      <c r="T134" s="375"/>
      <c r="U134" s="373"/>
      <c r="V134" s="376"/>
      <c r="W134" s="377"/>
      <c r="X134" s="377"/>
      <c r="Y134" s="377"/>
      <c r="Z134" s="377"/>
      <c r="AA134" s="377"/>
      <c r="AB134" s="377"/>
    </row>
    <row r="135" spans="1:28" x14ac:dyDescent="0.25">
      <c r="A135" s="368" t="s">
        <v>254</v>
      </c>
      <c r="B135" s="369">
        <v>213</v>
      </c>
      <c r="C135" s="370"/>
      <c r="D135" s="371"/>
      <c r="E135" s="372">
        <v>0.31711400000000001</v>
      </c>
      <c r="F135" s="373"/>
      <c r="G135" s="374">
        <v>0.16206499999999999</v>
      </c>
      <c r="H135" s="373"/>
      <c r="I135" s="378"/>
      <c r="J135" s="375">
        <v>38.376837000000002</v>
      </c>
      <c r="K135" s="373"/>
      <c r="L135" s="376">
        <v>2.8620519999999998</v>
      </c>
      <c r="M135" s="373"/>
      <c r="N135" s="378"/>
      <c r="O135" s="375">
        <v>38.376837000000002</v>
      </c>
      <c r="P135" s="373"/>
      <c r="Q135" s="376">
        <v>2.5710670000000002</v>
      </c>
      <c r="R135" s="373" t="s">
        <v>28</v>
      </c>
      <c r="S135" s="378"/>
      <c r="T135" s="375"/>
      <c r="U135" s="373"/>
      <c r="V135" s="376"/>
      <c r="W135" s="377"/>
      <c r="X135" s="377"/>
      <c r="Y135" s="377"/>
      <c r="Z135" s="377"/>
      <c r="AA135" s="377"/>
      <c r="AB135" s="377"/>
    </row>
    <row r="136" spans="1:28" x14ac:dyDescent="0.25">
      <c r="A136" s="368" t="s">
        <v>130</v>
      </c>
      <c r="B136" s="369">
        <v>214</v>
      </c>
      <c r="C136" s="370"/>
      <c r="D136" s="371"/>
      <c r="E136" s="372">
        <v>9.9909999999999999E-3</v>
      </c>
      <c r="F136" s="373"/>
      <c r="G136" s="374">
        <v>5.1060000000000003E-3</v>
      </c>
      <c r="H136" s="373"/>
      <c r="I136" s="378"/>
      <c r="J136" s="375"/>
      <c r="K136" s="373"/>
      <c r="L136" s="376"/>
      <c r="M136" s="373"/>
      <c r="N136" s="378"/>
      <c r="O136" s="375">
        <v>1.2090959999999999</v>
      </c>
      <c r="P136" s="373"/>
      <c r="Q136" s="376">
        <v>8.1004000000000007E-2</v>
      </c>
      <c r="R136" s="373" t="s">
        <v>28</v>
      </c>
      <c r="S136" s="378"/>
      <c r="T136" s="375"/>
      <c r="U136" s="373"/>
      <c r="V136" s="376"/>
      <c r="W136" s="377"/>
      <c r="X136" s="377"/>
      <c r="Y136" s="377"/>
      <c r="Z136" s="377"/>
      <c r="AA136" s="377"/>
      <c r="AB136" s="377"/>
    </row>
    <row r="137" spans="1:28" x14ac:dyDescent="0.25">
      <c r="A137" s="368" t="s">
        <v>258</v>
      </c>
      <c r="B137" s="369">
        <v>215</v>
      </c>
      <c r="C137" s="370"/>
      <c r="D137" s="371"/>
      <c r="E137" s="372">
        <v>0.155476</v>
      </c>
      <c r="F137" s="373"/>
      <c r="G137" s="374">
        <v>7.9458000000000001E-2</v>
      </c>
      <c r="H137" s="373"/>
      <c r="I137" s="378"/>
      <c r="J137" s="375">
        <v>18.815579</v>
      </c>
      <c r="K137" s="373"/>
      <c r="L137" s="376">
        <v>1.4032199999999999</v>
      </c>
      <c r="M137" s="373"/>
      <c r="N137" s="378"/>
      <c r="O137" s="375">
        <v>18.815579</v>
      </c>
      <c r="P137" s="373"/>
      <c r="Q137" s="376">
        <v>1.2605550000000001</v>
      </c>
      <c r="R137" s="373" t="s">
        <v>28</v>
      </c>
      <c r="S137" s="378"/>
      <c r="T137" s="375"/>
      <c r="U137" s="373"/>
      <c r="V137" s="376"/>
      <c r="W137" s="377"/>
      <c r="X137" s="377"/>
      <c r="Y137" s="377"/>
      <c r="Z137" s="377"/>
      <c r="AA137" s="377"/>
      <c r="AB137" s="377"/>
    </row>
    <row r="138" spans="1:28" x14ac:dyDescent="0.25">
      <c r="A138" s="368" t="s">
        <v>285</v>
      </c>
      <c r="B138" s="369">
        <v>216</v>
      </c>
      <c r="C138" s="370"/>
      <c r="D138" s="371"/>
      <c r="E138" s="372">
        <v>6.8412000000000001E-2</v>
      </c>
      <c r="F138" s="373"/>
      <c r="G138" s="374">
        <v>3.4963000000000001E-2</v>
      </c>
      <c r="H138" s="373"/>
      <c r="I138" s="366"/>
      <c r="J138" s="375">
        <v>8.2792049999999993</v>
      </c>
      <c r="K138" s="373"/>
      <c r="L138" s="376">
        <v>0.61744299999999996</v>
      </c>
      <c r="M138" s="373"/>
      <c r="N138" s="366"/>
      <c r="O138" s="375">
        <v>8.2792049999999993</v>
      </c>
      <c r="P138" s="373"/>
      <c r="Q138" s="376">
        <v>0.55466800000000005</v>
      </c>
      <c r="R138" s="373" t="s">
        <v>28</v>
      </c>
      <c r="S138" s="366"/>
      <c r="T138" s="375"/>
      <c r="U138" s="373"/>
      <c r="V138" s="376"/>
      <c r="W138" s="377"/>
      <c r="X138" s="377"/>
      <c r="Y138" s="377"/>
      <c r="Z138" s="377"/>
      <c r="AA138" s="377"/>
      <c r="AB138" s="377"/>
    </row>
    <row r="139" spans="1:28" x14ac:dyDescent="0.25">
      <c r="A139" s="368" t="s">
        <v>286</v>
      </c>
      <c r="B139" s="369">
        <v>217</v>
      </c>
      <c r="C139" s="370"/>
      <c r="D139" s="371"/>
      <c r="E139" s="372">
        <v>3.1310000000000001E-3</v>
      </c>
      <c r="F139" s="373"/>
      <c r="G139" s="374">
        <v>1.6000000000000001E-3</v>
      </c>
      <c r="H139" s="373"/>
      <c r="I139" s="378"/>
      <c r="J139" s="375">
        <v>0.37887799999999999</v>
      </c>
      <c r="K139" s="373"/>
      <c r="L139" s="376">
        <v>2.8256E-2</v>
      </c>
      <c r="M139" s="373"/>
      <c r="N139" s="378"/>
      <c r="O139" s="375">
        <v>0.37887799999999999</v>
      </c>
      <c r="P139" s="373"/>
      <c r="Q139" s="376">
        <v>2.5382999999999999E-2</v>
      </c>
      <c r="R139" s="373" t="s">
        <v>28</v>
      </c>
      <c r="S139" s="378"/>
      <c r="T139" s="375"/>
      <c r="U139" s="373"/>
      <c r="V139" s="376"/>
      <c r="W139" s="377"/>
      <c r="X139" s="377"/>
      <c r="Y139" s="377"/>
      <c r="Z139" s="377"/>
      <c r="AA139" s="377"/>
      <c r="AB139" s="377"/>
    </row>
    <row r="140" spans="1:28" x14ac:dyDescent="0.25">
      <c r="A140" s="368" t="s">
        <v>287</v>
      </c>
      <c r="B140" s="369">
        <v>220</v>
      </c>
      <c r="C140" s="370"/>
      <c r="D140" s="371"/>
      <c r="E140" s="372">
        <v>3.9865999999999999E-2</v>
      </c>
      <c r="F140" s="373"/>
      <c r="G140" s="374">
        <v>2.0374E-2</v>
      </c>
      <c r="H140" s="373"/>
      <c r="I140" s="378"/>
      <c r="J140" s="375">
        <v>4.8245440000000004</v>
      </c>
      <c r="K140" s="373"/>
      <c r="L140" s="376">
        <v>0.35980299999999998</v>
      </c>
      <c r="M140" s="373"/>
      <c r="N140" s="378"/>
      <c r="O140" s="375">
        <v>4.8245440000000004</v>
      </c>
      <c r="P140" s="373"/>
      <c r="Q140" s="376">
        <v>0.32322200000000001</v>
      </c>
      <c r="R140" s="373" t="s">
        <v>28</v>
      </c>
      <c r="S140" s="378"/>
      <c r="T140" s="375"/>
      <c r="U140" s="373"/>
      <c r="V140" s="376"/>
      <c r="W140" s="377"/>
      <c r="X140" s="377"/>
      <c r="Y140" s="377"/>
      <c r="Z140" s="377"/>
      <c r="AA140" s="377"/>
      <c r="AB140" s="377"/>
    </row>
    <row r="141" spans="1:28" x14ac:dyDescent="0.25">
      <c r="A141" s="368" t="s">
        <v>271</v>
      </c>
      <c r="B141" s="369">
        <v>222</v>
      </c>
      <c r="C141" s="370"/>
      <c r="D141" s="371"/>
      <c r="E141" s="372">
        <v>0.119215</v>
      </c>
      <c r="F141" s="373"/>
      <c r="G141" s="374">
        <v>6.0926000000000001E-2</v>
      </c>
      <c r="H141" s="373"/>
      <c r="I141" s="378"/>
      <c r="J141" s="375">
        <v>14.427218999999999</v>
      </c>
      <c r="K141" s="373"/>
      <c r="L141" s="376">
        <v>1.075947</v>
      </c>
      <c r="M141" s="373"/>
      <c r="N141" s="378"/>
      <c r="O141" s="375">
        <v>14.427218999999999</v>
      </c>
      <c r="P141" s="373"/>
      <c r="Q141" s="376">
        <v>0.96655599999999997</v>
      </c>
      <c r="R141" s="373" t="s">
        <v>28</v>
      </c>
      <c r="S141" s="378"/>
      <c r="T141" s="375"/>
      <c r="U141" s="373"/>
      <c r="V141" s="376"/>
      <c r="W141" s="377"/>
      <c r="X141" s="377"/>
      <c r="Y141" s="377"/>
      <c r="Z141" s="377"/>
      <c r="AA141" s="377"/>
      <c r="AB141" s="377"/>
    </row>
    <row r="142" spans="1:28" x14ac:dyDescent="0.25">
      <c r="A142" s="368" t="s">
        <v>288</v>
      </c>
      <c r="B142" s="369">
        <v>223</v>
      </c>
      <c r="C142" s="370"/>
      <c r="D142" s="371"/>
      <c r="E142" s="372">
        <v>5.9961E-2</v>
      </c>
      <c r="F142" s="373"/>
      <c r="G142" s="374">
        <v>3.0644000000000001E-2</v>
      </c>
      <c r="H142" s="373"/>
      <c r="I142" s="366"/>
      <c r="J142" s="375">
        <v>7.2564700000000002</v>
      </c>
      <c r="K142" s="373"/>
      <c r="L142" s="376">
        <v>0.54117000000000004</v>
      </c>
      <c r="M142" s="373"/>
      <c r="N142" s="366"/>
      <c r="O142" s="375">
        <v>7.2564700000000002</v>
      </c>
      <c r="P142" s="373"/>
      <c r="Q142" s="376">
        <v>0.486149</v>
      </c>
      <c r="R142" s="373" t="s">
        <v>28</v>
      </c>
      <c r="S142" s="366"/>
      <c r="T142" s="375"/>
      <c r="U142" s="373"/>
      <c r="V142" s="376"/>
      <c r="W142" s="377"/>
      <c r="X142" s="377"/>
      <c r="Y142" s="377"/>
      <c r="Z142" s="377"/>
      <c r="AA142" s="377"/>
      <c r="AB142" s="377"/>
    </row>
    <row r="143" spans="1:28" x14ac:dyDescent="0.25">
      <c r="A143" s="368" t="s">
        <v>289</v>
      </c>
      <c r="B143" s="369">
        <v>225</v>
      </c>
      <c r="C143" s="370"/>
      <c r="D143" s="371"/>
      <c r="E143" s="372">
        <v>0.12278799999999999</v>
      </c>
      <c r="F143" s="373"/>
      <c r="G143" s="374">
        <v>6.2752000000000002E-2</v>
      </c>
      <c r="H143" s="373"/>
      <c r="I143" s="378"/>
      <c r="J143" s="375">
        <v>14.859614000000001</v>
      </c>
      <c r="K143" s="373"/>
      <c r="L143" s="376">
        <v>1.1081939999999999</v>
      </c>
      <c r="M143" s="373"/>
      <c r="N143" s="378"/>
      <c r="O143" s="375">
        <v>14.859614000000001</v>
      </c>
      <c r="P143" s="373"/>
      <c r="Q143" s="376">
        <v>0.99552399999999996</v>
      </c>
      <c r="R143" s="373" t="s">
        <v>28</v>
      </c>
      <c r="S143" s="378"/>
      <c r="T143" s="375"/>
      <c r="U143" s="373"/>
      <c r="V143" s="376"/>
      <c r="W143" s="377"/>
      <c r="X143" s="377"/>
      <c r="Y143" s="377"/>
      <c r="Z143" s="377"/>
      <c r="AA143" s="377"/>
      <c r="AB143" s="377"/>
    </row>
    <row r="144" spans="1:28" x14ac:dyDescent="0.25">
      <c r="A144" s="368" t="s">
        <v>326</v>
      </c>
      <c r="B144" s="369">
        <v>226</v>
      </c>
      <c r="C144" s="370"/>
      <c r="D144" s="371"/>
      <c r="E144" s="372">
        <v>3.6470000000000001E-3</v>
      </c>
      <c r="F144" s="373"/>
      <c r="G144" s="374">
        <v>1.864E-3</v>
      </c>
      <c r="H144" s="373"/>
      <c r="I144" s="378"/>
      <c r="J144" s="375">
        <v>0.44139299999999998</v>
      </c>
      <c r="K144" s="373"/>
      <c r="L144" s="376">
        <v>3.2918000000000003E-2</v>
      </c>
      <c r="M144" s="373"/>
      <c r="N144" s="378"/>
      <c r="O144" s="375">
        <v>0.44139299999999998</v>
      </c>
      <c r="P144" s="373"/>
      <c r="Q144" s="376">
        <v>2.9571E-2</v>
      </c>
      <c r="R144" s="373" t="s">
        <v>28</v>
      </c>
      <c r="S144" s="378"/>
      <c r="T144" s="375"/>
      <c r="U144" s="373"/>
      <c r="V144" s="376"/>
      <c r="W144" s="377"/>
      <c r="X144" s="377"/>
      <c r="Y144" s="377"/>
      <c r="Z144" s="377"/>
      <c r="AA144" s="377"/>
      <c r="AB144" s="377"/>
    </row>
    <row r="145" spans="1:28" x14ac:dyDescent="0.25">
      <c r="A145" s="368" t="s">
        <v>131</v>
      </c>
      <c r="B145" s="369">
        <v>227</v>
      </c>
      <c r="C145" s="370"/>
      <c r="D145" s="371"/>
      <c r="E145" s="372">
        <v>1.1202E-2</v>
      </c>
      <c r="F145" s="373"/>
      <c r="G145" s="374">
        <v>5.7250000000000001E-3</v>
      </c>
      <c r="H145" s="373"/>
      <c r="I145" s="378"/>
      <c r="J145" s="375"/>
      <c r="K145" s="373"/>
      <c r="L145" s="376"/>
      <c r="M145" s="373"/>
      <c r="N145" s="378"/>
      <c r="O145" s="375">
        <v>1.355675</v>
      </c>
      <c r="P145" s="373"/>
      <c r="Q145" s="376">
        <v>9.0824000000000002E-2</v>
      </c>
      <c r="R145" s="373" t="s">
        <v>28</v>
      </c>
      <c r="S145" s="378"/>
      <c r="T145" s="375"/>
      <c r="U145" s="373"/>
      <c r="V145" s="376"/>
      <c r="W145" s="377"/>
      <c r="X145" s="377"/>
      <c r="Y145" s="377"/>
      <c r="Z145" s="377"/>
      <c r="AA145" s="377"/>
      <c r="AB145" s="377"/>
    </row>
    <row r="146" spans="1:28" x14ac:dyDescent="0.25">
      <c r="A146" s="368" t="s">
        <v>290</v>
      </c>
      <c r="B146" s="369">
        <v>228</v>
      </c>
      <c r="C146" s="370"/>
      <c r="D146" s="371"/>
      <c r="E146" s="372">
        <v>8.0854999999999996E-2</v>
      </c>
      <c r="F146" s="373"/>
      <c r="G146" s="374">
        <v>4.1321999999999998E-2</v>
      </c>
      <c r="H146" s="373"/>
      <c r="I146" s="378"/>
      <c r="J146" s="375">
        <v>9.7850099999999998</v>
      </c>
      <c r="K146" s="373"/>
      <c r="L146" s="376">
        <v>0.729742</v>
      </c>
      <c r="M146" s="373"/>
      <c r="N146" s="378"/>
      <c r="O146" s="375">
        <v>9.7850099999999998</v>
      </c>
      <c r="P146" s="373"/>
      <c r="Q146" s="376">
        <v>0.65554999999999997</v>
      </c>
      <c r="R146" s="373" t="s">
        <v>28</v>
      </c>
      <c r="S146" s="378"/>
      <c r="T146" s="375"/>
      <c r="U146" s="373"/>
      <c r="V146" s="376"/>
      <c r="W146" s="377"/>
      <c r="X146" s="377"/>
      <c r="Y146" s="377"/>
      <c r="Z146" s="377"/>
      <c r="AA146" s="377"/>
      <c r="AB146" s="377"/>
    </row>
    <row r="147" spans="1:28" x14ac:dyDescent="0.25">
      <c r="A147" s="368" t="s">
        <v>259</v>
      </c>
      <c r="B147" s="369">
        <v>229</v>
      </c>
      <c r="C147" s="370"/>
      <c r="D147" s="371"/>
      <c r="E147" s="372">
        <v>9.8248000000000002E-2</v>
      </c>
      <c r="F147" s="373"/>
      <c r="G147" s="374">
        <v>5.0210999999999999E-2</v>
      </c>
      <c r="H147" s="373"/>
      <c r="I147" s="366"/>
      <c r="J147" s="375">
        <v>11.889917000000001</v>
      </c>
      <c r="K147" s="373"/>
      <c r="L147" s="376">
        <v>0.88672099999999998</v>
      </c>
      <c r="M147" s="373"/>
      <c r="N147" s="366"/>
      <c r="O147" s="375">
        <v>11.889917000000001</v>
      </c>
      <c r="P147" s="373"/>
      <c r="Q147" s="376">
        <v>0.79656800000000005</v>
      </c>
      <c r="R147" s="373" t="s">
        <v>28</v>
      </c>
      <c r="S147" s="366"/>
      <c r="T147" s="375"/>
      <c r="U147" s="373"/>
      <c r="V147" s="376"/>
      <c r="W147" s="377"/>
      <c r="X147" s="377"/>
      <c r="Y147" s="377"/>
      <c r="Z147" s="377"/>
      <c r="AA147" s="377"/>
      <c r="AB147" s="377"/>
    </row>
    <row r="148" spans="1:28" x14ac:dyDescent="0.25">
      <c r="A148" s="368" t="s">
        <v>132</v>
      </c>
      <c r="B148" s="369">
        <v>232</v>
      </c>
      <c r="C148" s="370"/>
      <c r="D148" s="371"/>
      <c r="E148" s="372">
        <v>1.4307E-2</v>
      </c>
      <c r="F148" s="373"/>
      <c r="G148" s="374">
        <v>7.3119999999999999E-3</v>
      </c>
      <c r="H148" s="373"/>
      <c r="I148" s="378"/>
      <c r="J148" s="375"/>
      <c r="K148" s="373"/>
      <c r="L148" s="376"/>
      <c r="M148" s="373"/>
      <c r="N148" s="378"/>
      <c r="O148" s="375">
        <v>1.7314750000000001</v>
      </c>
      <c r="P148" s="373"/>
      <c r="Q148" s="376">
        <v>0.11600100000000001</v>
      </c>
      <c r="R148" s="373" t="s">
        <v>28</v>
      </c>
      <c r="S148" s="378"/>
      <c r="T148" s="375"/>
      <c r="U148" s="373"/>
      <c r="V148" s="376"/>
      <c r="W148" s="381"/>
      <c r="X148" s="377"/>
      <c r="Y148" s="377"/>
      <c r="Z148" s="377"/>
      <c r="AA148" s="377"/>
      <c r="AB148" s="377"/>
    </row>
    <row r="149" spans="1:28" x14ac:dyDescent="0.25">
      <c r="A149" s="368" t="s">
        <v>291</v>
      </c>
      <c r="B149" s="369">
        <v>234</v>
      </c>
      <c r="C149" s="370"/>
      <c r="D149" s="371"/>
      <c r="E149" s="372">
        <v>9.6158999999999994E-2</v>
      </c>
      <c r="F149" s="373"/>
      <c r="G149" s="374">
        <v>4.9142999999999999E-2</v>
      </c>
      <c r="H149" s="373"/>
      <c r="I149" s="378"/>
      <c r="J149" s="375">
        <v>11.637015</v>
      </c>
      <c r="K149" s="373"/>
      <c r="L149" s="376">
        <v>0.86785999999999996</v>
      </c>
      <c r="M149" s="373"/>
      <c r="N149" s="378"/>
      <c r="O149" s="375">
        <v>11.637015</v>
      </c>
      <c r="P149" s="373"/>
      <c r="Q149" s="376">
        <v>0.77962500000000001</v>
      </c>
      <c r="R149" s="373" t="s">
        <v>28</v>
      </c>
      <c r="S149" s="378"/>
      <c r="T149" s="375"/>
      <c r="U149" s="373"/>
      <c r="V149" s="376"/>
      <c r="W149" s="377"/>
      <c r="X149" s="377"/>
      <c r="Y149" s="377"/>
      <c r="Z149" s="377"/>
      <c r="AA149" s="377"/>
      <c r="AB149" s="377"/>
    </row>
    <row r="150" spans="1:28" x14ac:dyDescent="0.25">
      <c r="A150" s="368" t="s">
        <v>334</v>
      </c>
      <c r="B150" s="369">
        <v>235</v>
      </c>
      <c r="C150" s="370"/>
      <c r="D150" s="371"/>
      <c r="E150" s="372">
        <v>5.9394000000000002E-2</v>
      </c>
      <c r="F150" s="373"/>
      <c r="G150" s="374">
        <v>3.0353999999999999E-2</v>
      </c>
      <c r="H150" s="373"/>
      <c r="I150" s="378"/>
      <c r="J150" s="375">
        <v>7.1877979999999999</v>
      </c>
      <c r="K150" s="373"/>
      <c r="L150" s="376">
        <v>0.536049</v>
      </c>
      <c r="M150" s="373"/>
      <c r="N150" s="378"/>
      <c r="O150" s="375">
        <v>7.1877979999999999</v>
      </c>
      <c r="P150" s="373"/>
      <c r="Q150" s="376">
        <v>0.481549</v>
      </c>
      <c r="R150" s="373" t="s">
        <v>28</v>
      </c>
      <c r="S150" s="378"/>
      <c r="T150" s="375"/>
      <c r="U150" s="373"/>
      <c r="V150" s="376"/>
      <c r="W150" s="377"/>
      <c r="X150" s="377"/>
      <c r="Y150" s="377"/>
      <c r="Z150" s="377"/>
      <c r="AA150" s="377"/>
      <c r="AB150" s="377"/>
    </row>
    <row r="151" spans="1:28" x14ac:dyDescent="0.25">
      <c r="A151" s="368" t="s">
        <v>292</v>
      </c>
      <c r="B151" s="369">
        <v>236</v>
      </c>
      <c r="C151" s="370"/>
      <c r="D151" s="371"/>
      <c r="E151" s="372">
        <v>3.9476999999999998E-2</v>
      </c>
      <c r="F151" s="373"/>
      <c r="G151" s="374">
        <v>2.0174999999999998E-2</v>
      </c>
      <c r="H151" s="373"/>
      <c r="I151" s="378"/>
      <c r="J151" s="375">
        <v>4.7774210000000004</v>
      </c>
      <c r="K151" s="373"/>
      <c r="L151" s="376">
        <v>0.35628799999999999</v>
      </c>
      <c r="M151" s="373"/>
      <c r="N151" s="378"/>
      <c r="O151" s="375">
        <v>4.7774210000000004</v>
      </c>
      <c r="P151" s="373"/>
      <c r="Q151" s="376">
        <v>0.32006499999999999</v>
      </c>
      <c r="R151" s="373" t="s">
        <v>28</v>
      </c>
      <c r="S151" s="378"/>
      <c r="T151" s="375"/>
      <c r="U151" s="373"/>
      <c r="V151" s="376"/>
      <c r="W151" s="377"/>
      <c r="X151" s="377"/>
      <c r="Y151" s="377"/>
      <c r="Z151" s="377"/>
      <c r="AA151" s="377"/>
      <c r="AB151" s="377"/>
    </row>
    <row r="152" spans="1:28" x14ac:dyDescent="0.25">
      <c r="A152" s="368" t="s">
        <v>339</v>
      </c>
      <c r="B152" s="369">
        <v>239</v>
      </c>
      <c r="C152" s="370"/>
      <c r="D152" s="371"/>
      <c r="E152" s="372">
        <v>0.14973500000000001</v>
      </c>
      <c r="F152" s="373"/>
      <c r="G152" s="374">
        <v>7.6523999999999995E-2</v>
      </c>
      <c r="H152" s="373"/>
      <c r="I152" s="378"/>
      <c r="J152" s="375">
        <v>18.120809999999999</v>
      </c>
      <c r="K152" s="373"/>
      <c r="L152" s="376">
        <v>1.3514060000000001</v>
      </c>
      <c r="M152" s="373"/>
      <c r="N152" s="378"/>
      <c r="O152" s="375">
        <v>18.120809999999999</v>
      </c>
      <c r="P152" s="373"/>
      <c r="Q152" s="376">
        <v>1.2140089999999999</v>
      </c>
      <c r="R152" s="373" t="s">
        <v>28</v>
      </c>
      <c r="S152" s="378"/>
      <c r="T152" s="375"/>
      <c r="U152" s="373"/>
      <c r="V152" s="376"/>
      <c r="W152" s="377"/>
      <c r="X152" s="377"/>
      <c r="Y152" s="377"/>
      <c r="Z152" s="377"/>
      <c r="AA152" s="377"/>
      <c r="AB152" s="377"/>
    </row>
    <row r="153" spans="1:28" x14ac:dyDescent="0.25">
      <c r="A153" s="368" t="s">
        <v>293</v>
      </c>
      <c r="B153" s="369">
        <v>240</v>
      </c>
      <c r="C153" s="370"/>
      <c r="D153" s="371"/>
      <c r="E153" s="372">
        <v>0.10523</v>
      </c>
      <c r="F153" s="373"/>
      <c r="G153" s="374">
        <v>5.3779E-2</v>
      </c>
      <c r="H153" s="373"/>
      <c r="I153" s="378"/>
      <c r="J153" s="375">
        <v>12.734816</v>
      </c>
      <c r="K153" s="373"/>
      <c r="L153" s="376">
        <v>0.94973200000000002</v>
      </c>
      <c r="M153" s="373"/>
      <c r="N153" s="378"/>
      <c r="O153" s="375">
        <v>12.734816</v>
      </c>
      <c r="P153" s="373"/>
      <c r="Q153" s="376">
        <v>0.85317299999999996</v>
      </c>
      <c r="R153" s="373" t="s">
        <v>28</v>
      </c>
      <c r="S153" s="378"/>
      <c r="T153" s="375"/>
      <c r="U153" s="373"/>
      <c r="V153" s="376"/>
      <c r="W153" s="377"/>
      <c r="X153" s="377"/>
      <c r="Y153" s="377"/>
      <c r="Z153" s="377"/>
      <c r="AA153" s="377"/>
      <c r="AB153" s="377"/>
    </row>
    <row r="154" spans="1:28" x14ac:dyDescent="0.25">
      <c r="A154" s="368" t="s">
        <v>294</v>
      </c>
      <c r="B154" s="369">
        <v>244</v>
      </c>
      <c r="C154" s="370"/>
      <c r="D154" s="371"/>
      <c r="E154" s="372">
        <v>2.1017000000000001E-2</v>
      </c>
      <c r="F154" s="373"/>
      <c r="G154" s="374">
        <v>1.0741000000000001E-2</v>
      </c>
      <c r="H154" s="373"/>
      <c r="I154" s="378"/>
      <c r="J154" s="375">
        <v>2.5434589999999999</v>
      </c>
      <c r="K154" s="373"/>
      <c r="L154" s="376">
        <v>0.18968499999999999</v>
      </c>
      <c r="M154" s="373"/>
      <c r="N154" s="378"/>
      <c r="O154" s="375">
        <v>2.5434589999999999</v>
      </c>
      <c r="P154" s="373"/>
      <c r="Q154" s="376">
        <v>0.1704</v>
      </c>
      <c r="R154" s="373" t="s">
        <v>28</v>
      </c>
      <c r="S154" s="378"/>
      <c r="T154" s="375"/>
      <c r="U154" s="373"/>
      <c r="V154" s="376"/>
      <c r="W154" s="377"/>
      <c r="X154" s="377"/>
      <c r="Y154" s="377"/>
      <c r="Z154" s="377"/>
      <c r="AA154" s="377"/>
      <c r="AB154" s="377"/>
    </row>
    <row r="155" spans="1:28" x14ac:dyDescent="0.25">
      <c r="A155" s="368" t="s">
        <v>295</v>
      </c>
      <c r="B155" s="369">
        <v>248</v>
      </c>
      <c r="C155" s="370">
        <v>313</v>
      </c>
      <c r="D155" s="371"/>
      <c r="E155" s="372"/>
      <c r="F155" s="373"/>
      <c r="G155" s="374"/>
      <c r="H155" s="373"/>
      <c r="I155" s="378"/>
      <c r="J155" s="375"/>
      <c r="K155" s="373"/>
      <c r="L155" s="376"/>
      <c r="M155" s="373"/>
      <c r="N155" s="378"/>
      <c r="O155" s="375"/>
      <c r="P155" s="373"/>
      <c r="Q155" s="376"/>
      <c r="R155" s="373"/>
      <c r="S155" s="378"/>
      <c r="T155" s="375"/>
      <c r="U155" s="373"/>
      <c r="V155" s="376"/>
      <c r="W155" s="377"/>
      <c r="X155" s="377"/>
      <c r="Y155" s="377"/>
      <c r="Z155" s="377"/>
      <c r="AA155" s="377"/>
      <c r="AB155" s="377"/>
    </row>
    <row r="156" spans="1:28" x14ac:dyDescent="0.25">
      <c r="A156" s="368" t="s">
        <v>260</v>
      </c>
      <c r="B156" s="369">
        <v>249</v>
      </c>
      <c r="C156" s="370"/>
      <c r="D156" s="371"/>
      <c r="E156" s="372">
        <v>4.5969000000000003E-2</v>
      </c>
      <c r="F156" s="373"/>
      <c r="G156" s="374">
        <v>2.3493E-2</v>
      </c>
      <c r="H156" s="373"/>
      <c r="I156" s="378"/>
      <c r="J156" s="375">
        <v>5.5631199999999996</v>
      </c>
      <c r="K156" s="373"/>
      <c r="L156" s="376">
        <v>0.41488399999999998</v>
      </c>
      <c r="M156" s="373"/>
      <c r="N156" s="378"/>
      <c r="O156" s="375">
        <v>5.5631199999999996</v>
      </c>
      <c r="P156" s="373"/>
      <c r="Q156" s="376">
        <v>0.37270300000000001</v>
      </c>
      <c r="R156" s="373" t="s">
        <v>28</v>
      </c>
      <c r="S156" s="378"/>
      <c r="T156" s="375"/>
      <c r="U156" s="373"/>
      <c r="V156" s="376"/>
      <c r="W156" s="377"/>
      <c r="X156" s="377"/>
      <c r="Y156" s="377"/>
      <c r="Z156" s="377"/>
      <c r="AA156" s="377"/>
      <c r="AB156" s="377"/>
    </row>
    <row r="157" spans="1:28" x14ac:dyDescent="0.25">
      <c r="A157" s="368" t="s">
        <v>133</v>
      </c>
      <c r="B157" s="369">
        <v>250</v>
      </c>
      <c r="C157" s="370"/>
      <c r="D157" s="371"/>
      <c r="E157" s="372">
        <v>5.4361E-2</v>
      </c>
      <c r="F157" s="373"/>
      <c r="G157" s="374">
        <v>2.7782000000000001E-2</v>
      </c>
      <c r="H157" s="373"/>
      <c r="I157" s="378"/>
      <c r="J157" s="375"/>
      <c r="K157" s="373"/>
      <c r="L157" s="376"/>
      <c r="M157" s="373"/>
      <c r="N157" s="378"/>
      <c r="O157" s="375">
        <v>6.5787509999999996</v>
      </c>
      <c r="P157" s="373"/>
      <c r="Q157" s="376">
        <v>0.440745</v>
      </c>
      <c r="R157" s="373" t="s">
        <v>28</v>
      </c>
      <c r="S157" s="378"/>
      <c r="T157" s="375"/>
      <c r="U157" s="373"/>
      <c r="V157" s="376"/>
      <c r="W157" s="377"/>
      <c r="X157" s="377"/>
      <c r="Y157" s="377"/>
      <c r="Z157" s="377"/>
      <c r="AA157" s="377"/>
      <c r="AB157" s="377"/>
    </row>
    <row r="158" spans="1:28" x14ac:dyDescent="0.25">
      <c r="A158" s="368" t="s">
        <v>296</v>
      </c>
      <c r="B158" s="369">
        <v>251</v>
      </c>
      <c r="C158" s="370"/>
      <c r="D158" s="371"/>
      <c r="E158" s="372">
        <v>4.3709999999999999E-3</v>
      </c>
      <c r="F158" s="373"/>
      <c r="G158" s="374">
        <v>2.2339999999999999E-3</v>
      </c>
      <c r="H158" s="373"/>
      <c r="I158" s="378"/>
      <c r="J158" s="375">
        <v>0.52900899999999995</v>
      </c>
      <c r="K158" s="373"/>
      <c r="L158" s="376">
        <v>3.9452000000000001E-2</v>
      </c>
      <c r="M158" s="373"/>
      <c r="N158" s="378"/>
      <c r="O158" s="375">
        <v>0.52900899999999995</v>
      </c>
      <c r="P158" s="373"/>
      <c r="Q158" s="376">
        <v>3.5441E-2</v>
      </c>
      <c r="R158" s="373" t="s">
        <v>28</v>
      </c>
      <c r="S158" s="378"/>
      <c r="T158" s="375"/>
      <c r="U158" s="373"/>
      <c r="V158" s="376"/>
      <c r="W158" s="377"/>
      <c r="X158" s="377"/>
      <c r="Y158" s="377"/>
      <c r="Z158" s="377"/>
      <c r="AA158" s="377"/>
      <c r="AB158" s="377"/>
    </row>
    <row r="159" spans="1:28" x14ac:dyDescent="0.25">
      <c r="A159" s="368" t="s">
        <v>297</v>
      </c>
      <c r="B159" s="369">
        <v>252</v>
      </c>
      <c r="C159" s="370"/>
      <c r="D159" s="371"/>
      <c r="E159" s="372">
        <v>8.9019000000000001E-2</v>
      </c>
      <c r="F159" s="373"/>
      <c r="G159" s="374">
        <v>4.5494E-2</v>
      </c>
      <c r="H159" s="373"/>
      <c r="I159" s="378"/>
      <c r="J159" s="375">
        <v>10.772936</v>
      </c>
      <c r="K159" s="373"/>
      <c r="L159" s="376">
        <v>0.80341899999999999</v>
      </c>
      <c r="M159" s="373"/>
      <c r="N159" s="378"/>
      <c r="O159" s="375">
        <v>10.772936</v>
      </c>
      <c r="P159" s="373"/>
      <c r="Q159" s="376">
        <v>0.72173600000000004</v>
      </c>
      <c r="R159" s="373" t="s">
        <v>28</v>
      </c>
      <c r="S159" s="378"/>
      <c r="T159" s="375"/>
      <c r="U159" s="373"/>
      <c r="V159" s="376"/>
      <c r="W159" s="377"/>
      <c r="X159" s="377"/>
      <c r="Y159" s="377"/>
      <c r="Z159" s="377"/>
      <c r="AA159" s="377"/>
      <c r="AB159" s="377"/>
    </row>
    <row r="160" spans="1:28" x14ac:dyDescent="0.25">
      <c r="A160" s="368" t="s">
        <v>261</v>
      </c>
      <c r="B160" s="369">
        <v>253</v>
      </c>
      <c r="C160" s="370"/>
      <c r="D160" s="371"/>
      <c r="E160" s="372">
        <v>0.100178</v>
      </c>
      <c r="F160" s="373"/>
      <c r="G160" s="374">
        <v>5.1196999999999999E-2</v>
      </c>
      <c r="H160" s="373"/>
      <c r="I160" s="378"/>
      <c r="J160" s="375">
        <v>12.123400999999999</v>
      </c>
      <c r="K160" s="373"/>
      <c r="L160" s="376">
        <v>0.90413399999999999</v>
      </c>
      <c r="M160" s="373"/>
      <c r="N160" s="378"/>
      <c r="O160" s="375">
        <v>12.123400999999999</v>
      </c>
      <c r="P160" s="373"/>
      <c r="Q160" s="376">
        <v>0.81221100000000002</v>
      </c>
      <c r="R160" s="373" t="s">
        <v>28</v>
      </c>
      <c r="S160" s="378"/>
      <c r="T160" s="375"/>
      <c r="U160" s="373"/>
      <c r="V160" s="376"/>
      <c r="W160" s="377"/>
      <c r="X160" s="377"/>
      <c r="Y160" s="377"/>
      <c r="Z160" s="377"/>
      <c r="AA160" s="377"/>
      <c r="AB160" s="377"/>
    </row>
    <row r="161" spans="1:28" x14ac:dyDescent="0.25">
      <c r="A161" s="368" t="s">
        <v>134</v>
      </c>
      <c r="B161" s="369">
        <v>254</v>
      </c>
      <c r="C161" s="370"/>
      <c r="D161" s="371"/>
      <c r="E161" s="372">
        <v>4.2715000000000003E-2</v>
      </c>
      <c r="F161" s="373"/>
      <c r="G161" s="374">
        <v>2.1829999999999999E-2</v>
      </c>
      <c r="H161" s="373"/>
      <c r="I161" s="378"/>
      <c r="J161" s="375"/>
      <c r="K161" s="373"/>
      <c r="L161" s="376"/>
      <c r="M161" s="373"/>
      <c r="N161" s="378"/>
      <c r="O161" s="375">
        <v>5.1693230000000003</v>
      </c>
      <c r="P161" s="373"/>
      <c r="Q161" s="376">
        <v>0.34632000000000002</v>
      </c>
      <c r="R161" s="373"/>
      <c r="S161" s="378"/>
      <c r="T161" s="375"/>
      <c r="U161" s="373"/>
      <c r="V161" s="376"/>
      <c r="W161" s="373"/>
      <c r="X161" s="377"/>
      <c r="Y161" s="377"/>
      <c r="Z161" s="377"/>
      <c r="AA161" s="377"/>
      <c r="AB161" s="377"/>
    </row>
    <row r="162" spans="1:28" x14ac:dyDescent="0.25">
      <c r="A162" s="368" t="s">
        <v>262</v>
      </c>
      <c r="B162" s="369">
        <v>255</v>
      </c>
      <c r="C162" s="370"/>
      <c r="D162" s="371"/>
      <c r="E162" s="372">
        <v>7.3068999999999995E-2</v>
      </c>
      <c r="F162" s="373"/>
      <c r="G162" s="374">
        <v>3.7343000000000001E-2</v>
      </c>
      <c r="H162" s="373"/>
      <c r="I162" s="378"/>
      <c r="J162" s="375">
        <v>8.8427869999999995</v>
      </c>
      <c r="K162" s="373"/>
      <c r="L162" s="376">
        <v>0.659474</v>
      </c>
      <c r="M162" s="373"/>
      <c r="N162" s="378"/>
      <c r="O162" s="375">
        <v>8.8427869999999995</v>
      </c>
      <c r="P162" s="373"/>
      <c r="Q162" s="376">
        <v>0.59242499999999998</v>
      </c>
      <c r="R162" s="373" t="s">
        <v>28</v>
      </c>
      <c r="S162" s="378"/>
      <c r="T162" s="375"/>
      <c r="U162" s="373"/>
      <c r="V162" s="376"/>
      <c r="W162" s="373"/>
      <c r="X162" s="377"/>
      <c r="Y162" s="377"/>
      <c r="Z162" s="377"/>
      <c r="AA162" s="377"/>
      <c r="AB162" s="377"/>
    </row>
    <row r="163" spans="1:28" x14ac:dyDescent="0.25">
      <c r="A163" s="368" t="s">
        <v>135</v>
      </c>
      <c r="B163" s="369">
        <v>256</v>
      </c>
      <c r="C163" s="370"/>
      <c r="D163" s="371"/>
      <c r="E163" s="372">
        <v>0.452233</v>
      </c>
      <c r="F163" s="373"/>
      <c r="G163" s="374">
        <v>0.23111899999999999</v>
      </c>
      <c r="H163" s="373"/>
      <c r="I163" s="378"/>
      <c r="J163" s="375">
        <v>27.364379</v>
      </c>
      <c r="K163" s="373"/>
      <c r="L163" s="376">
        <v>2.0407690000000001</v>
      </c>
      <c r="M163" s="373" t="s">
        <v>30</v>
      </c>
      <c r="N163" s="378"/>
      <c r="O163" s="375"/>
      <c r="P163" s="373"/>
      <c r="Q163" s="376"/>
      <c r="R163" s="373"/>
      <c r="S163" s="378"/>
      <c r="T163" s="375"/>
      <c r="U163" s="373"/>
      <c r="V163" s="376"/>
      <c r="W163" s="377"/>
      <c r="X163" s="377"/>
      <c r="Y163" s="377"/>
      <c r="Z163" s="377"/>
      <c r="AA163" s="377"/>
      <c r="AB163" s="377"/>
    </row>
    <row r="164" spans="1:28" x14ac:dyDescent="0.25">
      <c r="A164" s="368" t="s">
        <v>298</v>
      </c>
      <c r="B164" s="369">
        <v>257</v>
      </c>
      <c r="C164" s="370"/>
      <c r="D164" s="371"/>
      <c r="E164" s="372">
        <v>2.4639000000000001E-2</v>
      </c>
      <c r="F164" s="373"/>
      <c r="G164" s="374">
        <v>1.2592000000000001E-2</v>
      </c>
      <c r="H164" s="373"/>
      <c r="I164" s="378"/>
      <c r="J164" s="375">
        <v>2.9817740000000001</v>
      </c>
      <c r="K164" s="373"/>
      <c r="L164" s="376">
        <v>0.22237299999999999</v>
      </c>
      <c r="M164" s="373"/>
      <c r="N164" s="378"/>
      <c r="O164" s="375">
        <v>2.9817740000000001</v>
      </c>
      <c r="P164" s="373"/>
      <c r="Q164" s="376">
        <v>0.199765</v>
      </c>
      <c r="R164" s="373" t="s">
        <v>28</v>
      </c>
      <c r="S164" s="378"/>
      <c r="T164" s="375"/>
      <c r="U164" s="373"/>
      <c r="V164" s="376"/>
      <c r="W164" s="377"/>
      <c r="X164" s="377"/>
      <c r="Y164" s="377"/>
      <c r="Z164" s="377"/>
      <c r="AA164" s="377"/>
      <c r="AB164" s="377"/>
    </row>
    <row r="165" spans="1:28" x14ac:dyDescent="0.25">
      <c r="A165" s="368" t="s">
        <v>300</v>
      </c>
      <c r="B165" s="369">
        <v>261</v>
      </c>
      <c r="C165" s="370"/>
      <c r="D165" s="371"/>
      <c r="E165" s="372">
        <v>0.112914</v>
      </c>
      <c r="F165" s="373"/>
      <c r="G165" s="374">
        <v>5.7706E-2</v>
      </c>
      <c r="H165" s="373"/>
      <c r="I165" s="366"/>
      <c r="J165" s="375">
        <v>13.664726</v>
      </c>
      <c r="K165" s="373"/>
      <c r="L165" s="376">
        <v>1.019082</v>
      </c>
      <c r="M165" s="373"/>
      <c r="N165" s="366"/>
      <c r="O165" s="375">
        <v>13.664726</v>
      </c>
      <c r="P165" s="373"/>
      <c r="Q165" s="376">
        <v>0.91547199999999995</v>
      </c>
      <c r="R165" s="373" t="s">
        <v>28</v>
      </c>
      <c r="S165" s="366"/>
      <c r="T165" s="375"/>
      <c r="U165" s="373"/>
      <c r="V165" s="376"/>
      <c r="W165" s="377"/>
      <c r="X165" s="377"/>
      <c r="Y165" s="377"/>
      <c r="Z165" s="377"/>
      <c r="AA165" s="377"/>
      <c r="AB165" s="377"/>
    </row>
    <row r="166" spans="1:28" x14ac:dyDescent="0.25">
      <c r="A166" s="368" t="s">
        <v>136</v>
      </c>
      <c r="B166" s="369">
        <v>262</v>
      </c>
      <c r="C166" s="370"/>
      <c r="D166" s="371"/>
      <c r="E166" s="372">
        <v>0.13226599999999999</v>
      </c>
      <c r="F166" s="373"/>
      <c r="G166" s="374">
        <v>6.7596000000000003E-2</v>
      </c>
      <c r="H166" s="373"/>
      <c r="I166" s="378"/>
      <c r="J166" s="375">
        <v>8.0033340000000006</v>
      </c>
      <c r="K166" s="373"/>
      <c r="L166" s="376">
        <v>0.59686899999999998</v>
      </c>
      <c r="M166" s="373" t="s">
        <v>30</v>
      </c>
      <c r="N166" s="378"/>
      <c r="O166" s="375">
        <v>16.006668000000001</v>
      </c>
      <c r="P166" s="373"/>
      <c r="Q166" s="376">
        <v>1.072371</v>
      </c>
      <c r="R166" s="373" t="s">
        <v>28</v>
      </c>
      <c r="S166" s="378"/>
      <c r="T166" s="375"/>
      <c r="U166" s="373"/>
      <c r="V166" s="376"/>
      <c r="W166" s="377"/>
      <c r="X166" s="377"/>
      <c r="Y166" s="377"/>
      <c r="Z166" s="377"/>
      <c r="AA166" s="377"/>
      <c r="AB166" s="377"/>
    </row>
    <row r="167" spans="1:28" x14ac:dyDescent="0.25">
      <c r="A167" s="368" t="s">
        <v>31</v>
      </c>
      <c r="B167" s="369">
        <v>263</v>
      </c>
      <c r="C167" s="370"/>
      <c r="D167" s="371"/>
      <c r="E167" s="372">
        <v>9.5309999999999995E-3</v>
      </c>
      <c r="F167" s="373"/>
      <c r="G167" s="374">
        <v>4.8710000000000003E-3</v>
      </c>
      <c r="H167" s="373"/>
      <c r="I167" s="378"/>
      <c r="J167" s="375"/>
      <c r="K167" s="373"/>
      <c r="L167" s="376"/>
      <c r="M167" s="373"/>
      <c r="N167" s="378"/>
      <c r="O167" s="375">
        <v>1.153448</v>
      </c>
      <c r="P167" s="373"/>
      <c r="Q167" s="376">
        <v>7.7275999999999997E-2</v>
      </c>
      <c r="R167" s="373" t="s">
        <v>28</v>
      </c>
      <c r="S167" s="378"/>
      <c r="T167" s="375"/>
      <c r="U167" s="373"/>
      <c r="V167" s="376"/>
      <c r="W167" s="377"/>
      <c r="X167" s="377"/>
      <c r="Y167" s="377"/>
      <c r="Z167" s="377"/>
      <c r="AA167" s="377"/>
      <c r="AB167" s="377"/>
    </row>
    <row r="168" spans="1:28" x14ac:dyDescent="0.25">
      <c r="A168" s="368" t="s">
        <v>263</v>
      </c>
      <c r="B168" s="369">
        <v>264</v>
      </c>
      <c r="C168" s="370"/>
      <c r="D168" s="371"/>
      <c r="E168" s="372">
        <v>0.17904900000000001</v>
      </c>
      <c r="F168" s="373"/>
      <c r="G168" s="374">
        <v>9.1505000000000003E-2</v>
      </c>
      <c r="H168" s="373"/>
      <c r="I168" s="366"/>
      <c r="J168" s="375">
        <v>21.668296999999999</v>
      </c>
      <c r="K168" s="373"/>
      <c r="L168" s="376">
        <v>1.615969</v>
      </c>
      <c r="M168" s="373"/>
      <c r="N168" s="366"/>
      <c r="O168" s="375">
        <v>21.668296999999999</v>
      </c>
      <c r="P168" s="373"/>
      <c r="Q168" s="376">
        <v>1.4516739999999999</v>
      </c>
      <c r="R168" s="373" t="s">
        <v>28</v>
      </c>
      <c r="S168" s="366"/>
      <c r="T168" s="375"/>
      <c r="U168" s="373"/>
      <c r="V168" s="376"/>
      <c r="W168" s="377"/>
      <c r="X168" s="377"/>
      <c r="Y168" s="377"/>
      <c r="Z168" s="377"/>
      <c r="AA168" s="377"/>
      <c r="AB168" s="377"/>
    </row>
    <row r="169" spans="1:28" x14ac:dyDescent="0.25">
      <c r="A169" s="368" t="s">
        <v>301</v>
      </c>
      <c r="B169" s="369">
        <v>265</v>
      </c>
      <c r="C169" s="370"/>
      <c r="D169" s="371"/>
      <c r="E169" s="372">
        <v>6.4079999999999998E-2</v>
      </c>
      <c r="F169" s="373"/>
      <c r="G169" s="374">
        <v>3.2749E-2</v>
      </c>
      <c r="H169" s="373"/>
      <c r="I169" s="366"/>
      <c r="J169" s="375">
        <v>7.7549320000000002</v>
      </c>
      <c r="K169" s="373"/>
      <c r="L169" s="376">
        <v>0.57834399999999997</v>
      </c>
      <c r="M169" s="373"/>
      <c r="N169" s="366"/>
      <c r="O169" s="375">
        <v>7.7549320000000002</v>
      </c>
      <c r="P169" s="373"/>
      <c r="Q169" s="376">
        <v>0.51954400000000001</v>
      </c>
      <c r="R169" s="373" t="s">
        <v>28</v>
      </c>
      <c r="S169" s="366"/>
      <c r="T169" s="375"/>
      <c r="U169" s="373"/>
      <c r="V169" s="376"/>
      <c r="W169" s="377"/>
      <c r="X169" s="377"/>
      <c r="Y169" s="377"/>
      <c r="Z169" s="377"/>
      <c r="AA169" s="377"/>
      <c r="AB169" s="377"/>
    </row>
    <row r="170" spans="1:28" x14ac:dyDescent="0.25">
      <c r="A170" s="368" t="s">
        <v>302</v>
      </c>
      <c r="B170" s="369">
        <v>266</v>
      </c>
      <c r="C170" s="370">
        <v>269</v>
      </c>
      <c r="D170" s="371"/>
      <c r="E170" s="372"/>
      <c r="F170" s="373"/>
      <c r="G170" s="374"/>
      <c r="H170" s="373"/>
      <c r="I170" s="378"/>
      <c r="J170" s="375"/>
      <c r="K170" s="373"/>
      <c r="L170" s="376"/>
      <c r="M170" s="373"/>
      <c r="N170" s="378"/>
      <c r="O170" s="375"/>
      <c r="P170" s="373"/>
      <c r="Q170" s="376"/>
      <c r="R170" s="373"/>
      <c r="S170" s="378"/>
      <c r="T170" s="375"/>
      <c r="U170" s="373"/>
      <c r="V170" s="376"/>
      <c r="W170" s="377"/>
      <c r="X170" s="377"/>
      <c r="Y170" s="377"/>
      <c r="Z170" s="377"/>
      <c r="AA170" s="377"/>
      <c r="AB170" s="377"/>
    </row>
    <row r="171" spans="1:28" x14ac:dyDescent="0.25">
      <c r="A171" s="368" t="s">
        <v>303</v>
      </c>
      <c r="B171" s="369">
        <v>268</v>
      </c>
      <c r="C171" s="370">
        <v>256</v>
      </c>
      <c r="D171" s="371"/>
      <c r="E171" s="372"/>
      <c r="F171" s="373"/>
      <c r="G171" s="374"/>
      <c r="H171" s="373"/>
      <c r="I171" s="366"/>
      <c r="J171" s="375"/>
      <c r="K171" s="373"/>
      <c r="L171" s="376"/>
      <c r="M171" s="373"/>
      <c r="N171" s="366"/>
      <c r="O171" s="375"/>
      <c r="P171" s="373"/>
      <c r="Q171" s="376"/>
      <c r="R171" s="373"/>
      <c r="S171" s="366"/>
      <c r="T171" s="375"/>
      <c r="U171" s="373"/>
      <c r="V171" s="376"/>
      <c r="W171" s="377"/>
      <c r="X171" s="377"/>
      <c r="Y171" s="377"/>
      <c r="Z171" s="377"/>
      <c r="AA171" s="377"/>
      <c r="AB171" s="377"/>
    </row>
    <row r="172" spans="1:28" x14ac:dyDescent="0.25">
      <c r="A172" s="368" t="s">
        <v>137</v>
      </c>
      <c r="B172" s="369">
        <v>269</v>
      </c>
      <c r="C172" s="370"/>
      <c r="D172" s="371"/>
      <c r="E172" s="372">
        <v>0.10016</v>
      </c>
      <c r="F172" s="373"/>
      <c r="G172" s="374">
        <v>5.1187999999999997E-2</v>
      </c>
      <c r="H172" s="373"/>
      <c r="I172" s="378"/>
      <c r="J172" s="375">
        <v>4.2424439999999999</v>
      </c>
      <c r="K172" s="373"/>
      <c r="L172" s="376">
        <v>0.31639099999999998</v>
      </c>
      <c r="M172" s="373" t="s">
        <v>30</v>
      </c>
      <c r="N172" s="378"/>
      <c r="O172" s="375">
        <v>12.121270000000001</v>
      </c>
      <c r="P172" s="373"/>
      <c r="Q172" s="376">
        <v>0.81206800000000001</v>
      </c>
      <c r="R172" s="373" t="s">
        <v>28</v>
      </c>
      <c r="S172" s="378"/>
      <c r="T172" s="375"/>
      <c r="U172" s="373"/>
      <c r="V172" s="376"/>
      <c r="W172" s="377"/>
      <c r="X172" s="377"/>
      <c r="Y172" s="377"/>
      <c r="Z172" s="377"/>
      <c r="AA172" s="377"/>
      <c r="AB172" s="377"/>
    </row>
    <row r="173" spans="1:28" x14ac:dyDescent="0.25">
      <c r="A173" s="368" t="s">
        <v>138</v>
      </c>
      <c r="B173" s="369">
        <v>270</v>
      </c>
      <c r="C173" s="370"/>
      <c r="D173" s="371"/>
      <c r="E173" s="372">
        <v>1.5753E-2</v>
      </c>
      <c r="F173" s="373"/>
      <c r="G173" s="374">
        <v>8.0510000000000009E-3</v>
      </c>
      <c r="H173" s="373"/>
      <c r="I173" s="366"/>
      <c r="J173" s="375"/>
      <c r="K173" s="373"/>
      <c r="L173" s="376"/>
      <c r="M173" s="373"/>
      <c r="N173" s="366"/>
      <c r="O173" s="375">
        <v>1.906469</v>
      </c>
      <c r="P173" s="373"/>
      <c r="Q173" s="376">
        <v>0.127724</v>
      </c>
      <c r="R173" s="373" t="s">
        <v>28</v>
      </c>
      <c r="S173" s="366"/>
      <c r="T173" s="375"/>
      <c r="U173" s="373"/>
      <c r="V173" s="376"/>
      <c r="W173" s="377"/>
      <c r="X173" s="377"/>
      <c r="Y173" s="377"/>
      <c r="Z173" s="377"/>
      <c r="AA173" s="377"/>
      <c r="AB173" s="377"/>
    </row>
    <row r="174" spans="1:28" x14ac:dyDescent="0.25">
      <c r="A174" s="368" t="s">
        <v>340</v>
      </c>
      <c r="B174" s="369">
        <v>272</v>
      </c>
      <c r="C174" s="370"/>
      <c r="D174" s="371"/>
      <c r="E174" s="372">
        <v>3.1067000000000001E-2</v>
      </c>
      <c r="F174" s="373"/>
      <c r="G174" s="374">
        <v>1.5876999999999999E-2</v>
      </c>
      <c r="H174" s="373"/>
      <c r="I174" s="378"/>
      <c r="J174" s="375">
        <v>3.7596579999999999</v>
      </c>
      <c r="K174" s="373"/>
      <c r="L174" s="376">
        <v>0.28038600000000002</v>
      </c>
      <c r="M174" s="373"/>
      <c r="N174" s="378"/>
      <c r="O174" s="375">
        <v>3.7596579999999999</v>
      </c>
      <c r="P174" s="373"/>
      <c r="Q174" s="376">
        <v>0.25187900000000002</v>
      </c>
      <c r="R174" s="373" t="s">
        <v>28</v>
      </c>
      <c r="S174" s="378"/>
      <c r="T174" s="375"/>
      <c r="U174" s="373"/>
      <c r="V174" s="376"/>
      <c r="W174" s="377"/>
      <c r="X174" s="377"/>
      <c r="Y174" s="377"/>
      <c r="Z174" s="377"/>
      <c r="AA174" s="377"/>
      <c r="AB174" s="377"/>
    </row>
    <row r="175" spans="1:28" x14ac:dyDescent="0.25">
      <c r="A175" s="368" t="s">
        <v>304</v>
      </c>
      <c r="B175" s="369">
        <v>273</v>
      </c>
      <c r="C175" s="370"/>
      <c r="D175" s="371"/>
      <c r="E175" s="372">
        <v>2.4434999999999998E-2</v>
      </c>
      <c r="F175" s="373"/>
      <c r="G175" s="374">
        <v>1.2488000000000001E-2</v>
      </c>
      <c r="H175" s="373"/>
      <c r="I175" s="378"/>
      <c r="J175" s="375">
        <v>2.9571459999999998</v>
      </c>
      <c r="K175" s="373"/>
      <c r="L175" s="376">
        <v>0.22053700000000001</v>
      </c>
      <c r="M175" s="373"/>
      <c r="N175" s="378"/>
      <c r="O175" s="375">
        <v>2.9571459999999998</v>
      </c>
      <c r="P175" s="373"/>
      <c r="Q175" s="376">
        <v>0.19811500000000001</v>
      </c>
      <c r="R175" s="373" t="s">
        <v>28</v>
      </c>
      <c r="S175" s="378"/>
      <c r="T175" s="375"/>
      <c r="U175" s="373"/>
      <c r="V175" s="376"/>
      <c r="W175" s="377"/>
      <c r="X175" s="377"/>
      <c r="Y175" s="377"/>
      <c r="Z175" s="377"/>
      <c r="AA175" s="377"/>
      <c r="AB175" s="377"/>
    </row>
    <row r="176" spans="1:28" x14ac:dyDescent="0.25">
      <c r="A176" s="368" t="s">
        <v>305</v>
      </c>
      <c r="B176" s="369">
        <v>274</v>
      </c>
      <c r="C176" s="370"/>
      <c r="D176" s="371"/>
      <c r="E176" s="372">
        <v>7.4483999999999995E-2</v>
      </c>
      <c r="F176" s="373"/>
      <c r="G176" s="374">
        <v>3.8066000000000003E-2</v>
      </c>
      <c r="H176" s="373"/>
      <c r="I176" s="378"/>
      <c r="J176" s="375">
        <v>9.013992</v>
      </c>
      <c r="K176" s="373"/>
      <c r="L176" s="376">
        <v>0.67224200000000001</v>
      </c>
      <c r="M176" s="373"/>
      <c r="N176" s="378"/>
      <c r="O176" s="375">
        <v>9.013992</v>
      </c>
      <c r="P176" s="373"/>
      <c r="Q176" s="376">
        <v>0.60389499999999996</v>
      </c>
      <c r="R176" s="373" t="s">
        <v>28</v>
      </c>
      <c r="S176" s="378"/>
      <c r="T176" s="375"/>
      <c r="U176" s="373"/>
      <c r="V176" s="376"/>
      <c r="W176" s="377"/>
      <c r="X176" s="377"/>
      <c r="Y176" s="377"/>
      <c r="Z176" s="377"/>
      <c r="AA176" s="377"/>
      <c r="AB176" s="377"/>
    </row>
    <row r="177" spans="1:28" x14ac:dyDescent="0.25">
      <c r="A177" s="368" t="s">
        <v>306</v>
      </c>
      <c r="B177" s="369">
        <v>276</v>
      </c>
      <c r="C177" s="370"/>
      <c r="D177" s="371"/>
      <c r="E177" s="372">
        <v>2.3016999999999999E-2</v>
      </c>
      <c r="F177" s="373"/>
      <c r="G177" s="374">
        <v>1.1762999999999999E-2</v>
      </c>
      <c r="H177" s="373"/>
      <c r="I177" s="366"/>
      <c r="J177" s="375">
        <v>2.7854670000000001</v>
      </c>
      <c r="K177" s="373"/>
      <c r="L177" s="376">
        <v>0.207733</v>
      </c>
      <c r="M177" s="373"/>
      <c r="N177" s="366"/>
      <c r="O177" s="375">
        <v>2.7854670000000001</v>
      </c>
      <c r="P177" s="373"/>
      <c r="Q177" s="376">
        <v>0.186613</v>
      </c>
      <c r="R177" s="373" t="s">
        <v>28</v>
      </c>
      <c r="S177" s="366"/>
      <c r="T177" s="375"/>
      <c r="U177" s="373"/>
      <c r="V177" s="376"/>
      <c r="W177" s="377"/>
      <c r="X177" s="377"/>
      <c r="Y177" s="377"/>
      <c r="Z177" s="377"/>
      <c r="AA177" s="377"/>
      <c r="AB177" s="377"/>
    </row>
    <row r="178" spans="1:28" x14ac:dyDescent="0.25">
      <c r="A178" s="368" t="s">
        <v>330</v>
      </c>
      <c r="B178" s="369">
        <v>277</v>
      </c>
      <c r="C178" s="370"/>
      <c r="D178" s="371"/>
      <c r="E178" s="372">
        <v>3.1310000000000001E-3</v>
      </c>
      <c r="F178" s="373"/>
      <c r="G178" s="374">
        <v>1.6000000000000001E-3</v>
      </c>
      <c r="H178" s="373"/>
      <c r="I178" s="378"/>
      <c r="J178" s="375"/>
      <c r="K178" s="373"/>
      <c r="L178" s="376"/>
      <c r="M178" s="373"/>
      <c r="N178" s="378"/>
      <c r="O178" s="375">
        <v>0.37887799999999999</v>
      </c>
      <c r="P178" s="373"/>
      <c r="Q178" s="376">
        <v>2.5382999999999999E-2</v>
      </c>
      <c r="R178" s="373" t="s">
        <v>28</v>
      </c>
      <c r="S178" s="378"/>
      <c r="T178" s="375"/>
      <c r="U178" s="373"/>
      <c r="V178" s="376"/>
      <c r="W178" s="377"/>
      <c r="X178" s="377"/>
      <c r="Y178" s="377"/>
      <c r="Z178" s="377"/>
      <c r="AA178" s="377"/>
      <c r="AB178" s="377"/>
    </row>
    <row r="179" spans="1:28" x14ac:dyDescent="0.25">
      <c r="A179" s="368" t="s">
        <v>139</v>
      </c>
      <c r="B179" s="369">
        <v>280</v>
      </c>
      <c r="C179" s="370"/>
      <c r="D179" s="371"/>
      <c r="E179" s="372">
        <v>2.7651999999999999E-2</v>
      </c>
      <c r="F179" s="373"/>
      <c r="G179" s="374">
        <v>1.4132E-2</v>
      </c>
      <c r="H179" s="373"/>
      <c r="I179" s="378"/>
      <c r="J179" s="375">
        <v>1.673222</v>
      </c>
      <c r="K179" s="373"/>
      <c r="L179" s="376">
        <v>0.12478499999999999</v>
      </c>
      <c r="M179" s="373" t="s">
        <v>30</v>
      </c>
      <c r="N179" s="378"/>
      <c r="O179" s="375">
        <v>3.346444</v>
      </c>
      <c r="P179" s="373"/>
      <c r="Q179" s="376">
        <v>0.22419600000000001</v>
      </c>
      <c r="R179" s="373" t="s">
        <v>28</v>
      </c>
      <c r="S179" s="378"/>
      <c r="T179" s="375"/>
      <c r="U179" s="373"/>
      <c r="V179" s="376"/>
      <c r="W179" s="377"/>
      <c r="X179" s="377"/>
      <c r="Y179" s="377"/>
      <c r="Z179" s="377"/>
      <c r="AA179" s="377"/>
      <c r="AB179" s="377"/>
    </row>
    <row r="180" spans="1:28" x14ac:dyDescent="0.25">
      <c r="A180" s="368" t="s">
        <v>32</v>
      </c>
      <c r="B180" s="369">
        <v>281</v>
      </c>
      <c r="C180" s="370" t="s">
        <v>343</v>
      </c>
      <c r="D180" s="371"/>
      <c r="E180" s="372"/>
      <c r="F180" s="373"/>
      <c r="G180" s="374"/>
      <c r="H180" s="373"/>
      <c r="I180" s="378"/>
      <c r="J180" s="375">
        <v>0</v>
      </c>
      <c r="K180" s="373"/>
      <c r="L180" s="376" t="s">
        <v>28</v>
      </c>
      <c r="M180" s="373"/>
      <c r="N180" s="378"/>
      <c r="O180" s="375" t="s">
        <v>28</v>
      </c>
      <c r="P180" s="373"/>
      <c r="Q180" s="376" t="s">
        <v>28</v>
      </c>
      <c r="R180" s="373" t="s">
        <v>28</v>
      </c>
      <c r="S180" s="378"/>
      <c r="T180" s="375"/>
      <c r="U180" s="373"/>
      <c r="V180" s="376"/>
      <c r="W180" s="377"/>
      <c r="X180" s="377"/>
      <c r="Y180" s="377"/>
      <c r="Z180" s="377"/>
      <c r="AA180" s="377"/>
      <c r="AB180" s="377"/>
    </row>
    <row r="181" spans="1:28" x14ac:dyDescent="0.25">
      <c r="A181" s="368" t="s">
        <v>307</v>
      </c>
      <c r="B181" s="369">
        <v>282</v>
      </c>
      <c r="C181" s="370"/>
      <c r="D181" s="371"/>
      <c r="E181" s="372">
        <v>6.0915999999999998E-2</v>
      </c>
      <c r="F181" s="373"/>
      <c r="G181" s="374">
        <v>3.1132E-2</v>
      </c>
      <c r="H181" s="373"/>
      <c r="I181" s="366"/>
      <c r="J181" s="375">
        <v>7.3720280000000002</v>
      </c>
      <c r="K181" s="373"/>
      <c r="L181" s="376">
        <v>0.54978800000000005</v>
      </c>
      <c r="M181" s="373"/>
      <c r="N181" s="366"/>
      <c r="O181" s="375">
        <v>7.3720280000000002</v>
      </c>
      <c r="P181" s="373"/>
      <c r="Q181" s="376">
        <v>0.49389100000000002</v>
      </c>
      <c r="R181" s="373" t="s">
        <v>28</v>
      </c>
      <c r="S181" s="366"/>
      <c r="T181" s="375"/>
      <c r="U181" s="373"/>
      <c r="V181" s="376"/>
      <c r="W181" s="377"/>
      <c r="X181" s="377"/>
      <c r="Y181" s="377"/>
      <c r="Z181" s="377"/>
      <c r="AA181" s="377"/>
      <c r="AB181" s="377"/>
    </row>
    <row r="182" spans="1:28" x14ac:dyDescent="0.25">
      <c r="A182" s="368" t="s">
        <v>327</v>
      </c>
      <c r="B182" s="369">
        <v>283</v>
      </c>
      <c r="C182" s="370"/>
      <c r="D182" s="371"/>
      <c r="E182" s="372">
        <v>6.1172999999999998E-2</v>
      </c>
      <c r="F182" s="373"/>
      <c r="G182" s="374">
        <v>3.1262999999999999E-2</v>
      </c>
      <c r="H182" s="373"/>
      <c r="I182" s="378"/>
      <c r="J182" s="375">
        <v>7.4030490000000002</v>
      </c>
      <c r="K182" s="373"/>
      <c r="L182" s="376">
        <v>0.55210099999999995</v>
      </c>
      <c r="M182" s="373"/>
      <c r="N182" s="378"/>
      <c r="O182" s="375">
        <v>7.4030490000000002</v>
      </c>
      <c r="P182" s="373"/>
      <c r="Q182" s="376">
        <v>0.49596899999999999</v>
      </c>
      <c r="R182" s="373" t="s">
        <v>28</v>
      </c>
      <c r="S182" s="378"/>
      <c r="T182" s="375"/>
      <c r="U182" s="373"/>
      <c r="V182" s="376"/>
      <c r="W182" s="377"/>
      <c r="X182" s="377"/>
      <c r="Y182" s="377"/>
      <c r="Z182" s="377"/>
      <c r="AA182" s="377"/>
      <c r="AB182" s="377"/>
    </row>
    <row r="183" spans="1:28" x14ac:dyDescent="0.25">
      <c r="A183" s="368" t="s">
        <v>308</v>
      </c>
      <c r="B183" s="369">
        <v>286</v>
      </c>
      <c r="C183" s="370"/>
      <c r="D183" s="371"/>
      <c r="E183" s="372">
        <v>0.13097800000000001</v>
      </c>
      <c r="F183" s="373"/>
      <c r="G183" s="374">
        <v>6.6937999999999998E-2</v>
      </c>
      <c r="H183" s="373"/>
      <c r="I183" s="378"/>
      <c r="J183" s="375">
        <v>15.850854</v>
      </c>
      <c r="K183" s="373"/>
      <c r="L183" s="376">
        <v>1.182118</v>
      </c>
      <c r="M183" s="373"/>
      <c r="N183" s="378"/>
      <c r="O183" s="375">
        <v>15.850854</v>
      </c>
      <c r="P183" s="373"/>
      <c r="Q183" s="376">
        <v>1.061933</v>
      </c>
      <c r="R183" s="373" t="s">
        <v>28</v>
      </c>
      <c r="S183" s="378"/>
      <c r="T183" s="375"/>
      <c r="U183" s="373"/>
      <c r="V183" s="376"/>
      <c r="W183" s="377"/>
      <c r="X183" s="377"/>
      <c r="Y183" s="377"/>
      <c r="Z183" s="377"/>
      <c r="AA183" s="377"/>
      <c r="AB183" s="377"/>
    </row>
    <row r="184" spans="1:28" x14ac:dyDescent="0.25">
      <c r="A184" s="368" t="s">
        <v>309</v>
      </c>
      <c r="B184" s="369">
        <v>287</v>
      </c>
      <c r="C184" s="370"/>
      <c r="D184" s="371"/>
      <c r="E184" s="372">
        <v>0.102759</v>
      </c>
      <c r="F184" s="373"/>
      <c r="G184" s="374">
        <v>5.2516E-2</v>
      </c>
      <c r="H184" s="373"/>
      <c r="I184" s="378"/>
      <c r="J184" s="375">
        <v>12.435739</v>
      </c>
      <c r="K184" s="373"/>
      <c r="L184" s="376">
        <v>0.927427</v>
      </c>
      <c r="M184" s="373"/>
      <c r="N184" s="378"/>
      <c r="O184" s="375">
        <v>12.435739</v>
      </c>
      <c r="P184" s="373"/>
      <c r="Q184" s="376">
        <v>0.83313599999999999</v>
      </c>
      <c r="R184" s="373" t="s">
        <v>28</v>
      </c>
      <c r="S184" s="378"/>
      <c r="T184" s="375"/>
      <c r="U184" s="373"/>
      <c r="V184" s="376"/>
      <c r="W184" s="377"/>
      <c r="X184" s="377"/>
      <c r="Y184" s="377"/>
      <c r="Z184" s="377"/>
      <c r="AA184" s="377"/>
      <c r="AB184" s="377"/>
    </row>
    <row r="185" spans="1:28" x14ac:dyDescent="0.25">
      <c r="A185" s="368" t="s">
        <v>310</v>
      </c>
      <c r="B185" s="369">
        <v>288</v>
      </c>
      <c r="C185" s="370"/>
      <c r="D185" s="371"/>
      <c r="E185" s="372">
        <v>3.6355999999999999E-2</v>
      </c>
      <c r="F185" s="373"/>
      <c r="G185" s="374">
        <v>1.8579999999999999E-2</v>
      </c>
      <c r="H185" s="373"/>
      <c r="I185" s="378"/>
      <c r="J185" s="375">
        <v>4.3997260000000002</v>
      </c>
      <c r="K185" s="373"/>
      <c r="L185" s="376">
        <v>0.328121</v>
      </c>
      <c r="M185" s="373"/>
      <c r="N185" s="378"/>
      <c r="O185" s="375">
        <v>4.3997260000000002</v>
      </c>
      <c r="P185" s="373"/>
      <c r="Q185" s="376">
        <v>0.294761</v>
      </c>
      <c r="R185" s="373" t="s">
        <v>28</v>
      </c>
      <c r="S185" s="378"/>
      <c r="T185" s="375"/>
      <c r="U185" s="373"/>
      <c r="V185" s="376"/>
      <c r="W185" s="377"/>
      <c r="X185" s="377"/>
      <c r="Y185" s="377"/>
      <c r="Z185" s="377"/>
      <c r="AA185" s="377"/>
      <c r="AB185" s="377"/>
    </row>
    <row r="186" spans="1:28" x14ac:dyDescent="0.25">
      <c r="A186" s="368" t="s">
        <v>140</v>
      </c>
      <c r="B186" s="369">
        <v>290</v>
      </c>
      <c r="C186" s="370"/>
      <c r="D186" s="371"/>
      <c r="E186" s="372">
        <v>4.1149999999999997E-3</v>
      </c>
      <c r="F186" s="373"/>
      <c r="G186" s="374">
        <v>2.1029999999999998E-3</v>
      </c>
      <c r="H186" s="373"/>
      <c r="I186" s="378"/>
      <c r="J186" s="375"/>
      <c r="K186" s="373"/>
      <c r="L186" s="376"/>
      <c r="M186" s="373"/>
      <c r="N186" s="378"/>
      <c r="O186" s="375">
        <v>0.49798799999999999</v>
      </c>
      <c r="P186" s="373"/>
      <c r="Q186" s="376">
        <v>3.3362999999999997E-2</v>
      </c>
      <c r="R186" s="373" t="s">
        <v>28</v>
      </c>
      <c r="S186" s="378"/>
      <c r="T186" s="375"/>
      <c r="U186" s="373"/>
      <c r="V186" s="376"/>
      <c r="W186" s="377"/>
      <c r="X186" s="377"/>
      <c r="Y186" s="377"/>
      <c r="Z186" s="377"/>
      <c r="AA186" s="377"/>
      <c r="AB186" s="377"/>
    </row>
    <row r="187" spans="1:28" x14ac:dyDescent="0.25">
      <c r="A187" s="368" t="s">
        <v>311</v>
      </c>
      <c r="B187" s="369">
        <v>294</v>
      </c>
      <c r="C187" s="370"/>
      <c r="D187" s="371"/>
      <c r="E187" s="372">
        <v>3.6280000000000001E-3</v>
      </c>
      <c r="F187" s="373"/>
      <c r="G187" s="374">
        <v>1.854E-3</v>
      </c>
      <c r="H187" s="373"/>
      <c r="I187" s="378"/>
      <c r="J187" s="375">
        <v>0.439025</v>
      </c>
      <c r="K187" s="373"/>
      <c r="L187" s="376">
        <v>3.2740999999999999E-2</v>
      </c>
      <c r="M187" s="373"/>
      <c r="N187" s="378"/>
      <c r="O187" s="375">
        <v>0.439025</v>
      </c>
      <c r="P187" s="373"/>
      <c r="Q187" s="376">
        <v>2.9413000000000002E-2</v>
      </c>
      <c r="R187" s="373" t="s">
        <v>28</v>
      </c>
      <c r="S187" s="378"/>
      <c r="T187" s="375"/>
      <c r="U187" s="373"/>
      <c r="V187" s="376"/>
      <c r="W187" s="377"/>
      <c r="X187" s="377"/>
      <c r="Y187" s="377"/>
      <c r="Z187" s="377"/>
      <c r="AA187" s="377"/>
      <c r="AB187" s="377"/>
    </row>
    <row r="188" spans="1:28" x14ac:dyDescent="0.25">
      <c r="A188" s="368" t="s">
        <v>265</v>
      </c>
      <c r="B188" s="369">
        <v>297</v>
      </c>
      <c r="C188" s="370"/>
      <c r="D188" s="371"/>
      <c r="E188" s="372">
        <v>2.6157E-2</v>
      </c>
      <c r="F188" s="373"/>
      <c r="G188" s="374">
        <v>1.3368E-2</v>
      </c>
      <c r="H188" s="373"/>
      <c r="I188" s="378"/>
      <c r="J188" s="375">
        <v>3.16553</v>
      </c>
      <c r="K188" s="373"/>
      <c r="L188" s="376">
        <v>0.23607800000000001</v>
      </c>
      <c r="M188" s="373"/>
      <c r="N188" s="378"/>
      <c r="O188" s="375">
        <v>3.16553</v>
      </c>
      <c r="P188" s="373"/>
      <c r="Q188" s="376">
        <v>0.21207599999999999</v>
      </c>
      <c r="R188" s="373" t="s">
        <v>28</v>
      </c>
      <c r="S188" s="366"/>
      <c r="T188" s="375"/>
      <c r="U188" s="373"/>
      <c r="V188" s="376"/>
      <c r="W188" s="377"/>
      <c r="X188" s="377"/>
      <c r="Y188" s="377"/>
      <c r="Z188" s="377"/>
      <c r="AA188" s="377"/>
      <c r="AB188" s="377"/>
    </row>
    <row r="189" spans="1:28" x14ac:dyDescent="0.25">
      <c r="A189" s="368" t="s">
        <v>312</v>
      </c>
      <c r="B189" s="369">
        <v>299</v>
      </c>
      <c r="C189" s="370"/>
      <c r="D189" s="371"/>
      <c r="E189" s="372">
        <v>0.82631699999999997</v>
      </c>
      <c r="F189" s="373"/>
      <c r="G189" s="374">
        <v>0.42229899999999998</v>
      </c>
      <c r="H189" s="373"/>
      <c r="I189" s="379"/>
      <c r="J189" s="373">
        <v>100</v>
      </c>
      <c r="K189" s="375"/>
      <c r="L189" s="377">
        <v>7.4577570000000293</v>
      </c>
      <c r="M189" s="380" t="s">
        <v>33</v>
      </c>
      <c r="N189" s="379"/>
      <c r="O189" s="373">
        <v>100</v>
      </c>
      <c r="P189" s="375"/>
      <c r="Q189" s="377">
        <v>6.6995289999999983</v>
      </c>
      <c r="R189" s="380" t="s">
        <v>33</v>
      </c>
      <c r="S189" s="366"/>
      <c r="T189" s="375"/>
      <c r="U189" s="373"/>
      <c r="V189" s="376"/>
      <c r="W189" s="377"/>
      <c r="X189" s="377"/>
      <c r="Y189" s="377"/>
      <c r="Z189" s="377"/>
      <c r="AA189" s="377"/>
      <c r="AB189" s="377"/>
    </row>
    <row r="190" spans="1:28" x14ac:dyDescent="0.25">
      <c r="A190" s="368" t="s">
        <v>313</v>
      </c>
      <c r="B190" s="369">
        <v>306</v>
      </c>
      <c r="C190" s="370"/>
      <c r="D190" s="371"/>
      <c r="E190" s="372">
        <v>6.9294999999999995E-2</v>
      </c>
      <c r="F190" s="373"/>
      <c r="G190" s="374">
        <v>3.5414000000000001E-2</v>
      </c>
      <c r="H190" s="373"/>
      <c r="I190" s="378"/>
      <c r="J190" s="375">
        <v>8.3860010000000003</v>
      </c>
      <c r="K190" s="373"/>
      <c r="L190" s="376">
        <v>0.62540799999999996</v>
      </c>
      <c r="M190" s="373"/>
      <c r="N190" s="378"/>
      <c r="O190" s="375">
        <v>8.3860010000000003</v>
      </c>
      <c r="P190" s="373"/>
      <c r="Q190" s="376">
        <v>0.56182299999999996</v>
      </c>
      <c r="R190" s="373" t="s">
        <v>28</v>
      </c>
      <c r="S190" s="378"/>
      <c r="T190" s="375"/>
      <c r="U190" s="373"/>
      <c r="V190" s="376"/>
      <c r="W190" s="377"/>
      <c r="X190" s="377"/>
      <c r="Y190" s="377"/>
      <c r="Z190" s="377"/>
      <c r="AA190" s="377"/>
      <c r="AB190" s="377"/>
    </row>
    <row r="191" spans="1:28" x14ac:dyDescent="0.25">
      <c r="A191" s="368" t="s">
        <v>141</v>
      </c>
      <c r="B191" s="369">
        <v>307</v>
      </c>
      <c r="C191" s="370"/>
      <c r="D191" s="371"/>
      <c r="E191" s="372">
        <v>0.19450500000000001</v>
      </c>
      <c r="F191" s="373"/>
      <c r="G191" s="374">
        <v>9.9404000000000006E-2</v>
      </c>
      <c r="H191" s="373"/>
      <c r="I191" s="378"/>
      <c r="J191" s="375">
        <v>11.769386000000001</v>
      </c>
      <c r="K191" s="373"/>
      <c r="L191" s="376">
        <v>0.87773199999999996</v>
      </c>
      <c r="M191" s="373" t="s">
        <v>30</v>
      </c>
      <c r="N191" s="378"/>
      <c r="O191" s="375">
        <v>23.538772000000002</v>
      </c>
      <c r="P191" s="373"/>
      <c r="Q191" s="376">
        <v>1.5769869999999999</v>
      </c>
      <c r="R191" s="373" t="s">
        <v>28</v>
      </c>
      <c r="S191" s="378"/>
      <c r="T191" s="375"/>
      <c r="U191" s="373"/>
      <c r="V191" s="376"/>
      <c r="W191" s="377"/>
      <c r="X191" s="377"/>
      <c r="Y191" s="377"/>
      <c r="Z191" s="377"/>
      <c r="AA191" s="377"/>
      <c r="AB191" s="377"/>
    </row>
    <row r="192" spans="1:28" x14ac:dyDescent="0.25">
      <c r="A192" s="368" t="s">
        <v>142</v>
      </c>
      <c r="B192" s="369">
        <v>310</v>
      </c>
      <c r="C192" s="370"/>
      <c r="D192" s="371"/>
      <c r="E192" s="372">
        <v>3.1310000000000001E-3</v>
      </c>
      <c r="F192" s="373"/>
      <c r="G192" s="374">
        <v>1.6000000000000001E-3</v>
      </c>
      <c r="H192" s="373"/>
      <c r="I192" s="378"/>
      <c r="J192" s="375"/>
      <c r="K192" s="373"/>
      <c r="L192" s="376"/>
      <c r="M192" s="373"/>
      <c r="N192" s="378"/>
      <c r="O192" s="375">
        <v>0.37887799999999999</v>
      </c>
      <c r="P192" s="373"/>
      <c r="Q192" s="376">
        <v>2.5382999999999999E-2</v>
      </c>
      <c r="R192" s="373" t="s">
        <v>28</v>
      </c>
      <c r="S192" s="378"/>
      <c r="T192" s="375"/>
      <c r="U192" s="373"/>
      <c r="V192" s="376"/>
      <c r="W192" s="377"/>
      <c r="X192" s="377"/>
      <c r="Y192" s="377"/>
      <c r="Z192" s="377"/>
      <c r="AA192" s="377"/>
      <c r="AB192" s="377"/>
    </row>
    <row r="193" spans="1:28" x14ac:dyDescent="0.25">
      <c r="A193" s="368" t="s">
        <v>314</v>
      </c>
      <c r="B193" s="369">
        <v>312</v>
      </c>
      <c r="C193" s="370"/>
      <c r="D193" s="371"/>
      <c r="E193" s="372">
        <v>0.102808</v>
      </c>
      <c r="F193" s="373"/>
      <c r="G193" s="374">
        <v>5.2540999999999997E-2</v>
      </c>
      <c r="H193" s="373"/>
      <c r="I193" s="378"/>
      <c r="J193" s="375">
        <v>12.441659</v>
      </c>
      <c r="K193" s="373"/>
      <c r="L193" s="376">
        <v>0.92786900000000005</v>
      </c>
      <c r="M193" s="373"/>
      <c r="N193" s="378"/>
      <c r="O193" s="375">
        <v>12.441659</v>
      </c>
      <c r="P193" s="373"/>
      <c r="Q193" s="376">
        <v>0.83353299999999997</v>
      </c>
      <c r="R193" s="373" t="s">
        <v>28</v>
      </c>
      <c r="S193" s="378"/>
      <c r="T193" s="375"/>
      <c r="U193" s="373"/>
      <c r="V193" s="376"/>
      <c r="W193" s="377"/>
      <c r="X193" s="377"/>
      <c r="Y193" s="377"/>
      <c r="Z193" s="377"/>
      <c r="AA193" s="377"/>
      <c r="AB193" s="377"/>
    </row>
    <row r="194" spans="1:28" x14ac:dyDescent="0.25">
      <c r="A194" s="368" t="s">
        <v>1369</v>
      </c>
      <c r="B194" s="369">
        <v>313</v>
      </c>
      <c r="C194" s="370"/>
      <c r="D194" s="371"/>
      <c r="E194" s="372">
        <v>3.1310000000000001E-3</v>
      </c>
      <c r="F194" s="373"/>
      <c r="G194" s="374">
        <v>1.6000000000000001E-3</v>
      </c>
      <c r="H194" s="373"/>
      <c r="I194" s="378"/>
      <c r="J194" s="375"/>
      <c r="K194" s="373"/>
      <c r="L194" s="376"/>
      <c r="M194" s="373"/>
      <c r="N194" s="378"/>
      <c r="O194" s="375"/>
      <c r="P194" s="373"/>
      <c r="Q194" s="376"/>
      <c r="R194" s="373"/>
      <c r="S194" s="378"/>
      <c r="T194" s="375"/>
      <c r="U194" s="373"/>
      <c r="V194" s="376"/>
      <c r="W194" s="377"/>
      <c r="X194" s="377"/>
      <c r="Y194" s="377"/>
      <c r="Z194" s="377"/>
      <c r="AA194" s="377"/>
      <c r="AB194" s="377"/>
    </row>
    <row r="195" spans="1:28" x14ac:dyDescent="0.25">
      <c r="A195" s="368" t="s">
        <v>315</v>
      </c>
      <c r="B195" s="369">
        <v>315</v>
      </c>
      <c r="C195" s="370"/>
      <c r="D195" s="371"/>
      <c r="E195" s="372">
        <v>3.0157E-2</v>
      </c>
      <c r="F195" s="373"/>
      <c r="G195" s="374">
        <v>1.5412E-2</v>
      </c>
      <c r="H195" s="373"/>
      <c r="I195" s="378"/>
      <c r="J195" s="375">
        <v>3.6495470000000001</v>
      </c>
      <c r="K195" s="373"/>
      <c r="L195" s="376">
        <v>0.27217400000000003</v>
      </c>
      <c r="M195" s="373"/>
      <c r="N195" s="378"/>
      <c r="O195" s="375">
        <v>3.6495470000000001</v>
      </c>
      <c r="P195" s="373"/>
      <c r="Q195" s="376">
        <v>0.244502</v>
      </c>
      <c r="R195" s="373" t="s">
        <v>28</v>
      </c>
      <c r="S195" s="378"/>
      <c r="T195" s="375"/>
      <c r="U195" s="373"/>
      <c r="V195" s="376"/>
      <c r="W195" s="377"/>
      <c r="X195" s="377"/>
      <c r="Y195" s="377"/>
      <c r="Z195" s="377"/>
      <c r="AA195" s="377"/>
      <c r="AB195" s="377"/>
    </row>
    <row r="196" spans="1:28" x14ac:dyDescent="0.25">
      <c r="A196" s="368" t="s">
        <v>143</v>
      </c>
      <c r="B196" s="369">
        <v>319</v>
      </c>
      <c r="C196" s="370"/>
      <c r="D196" s="371"/>
      <c r="E196" s="372">
        <v>2.4538999999999998E-2</v>
      </c>
      <c r="F196" s="373"/>
      <c r="G196" s="374">
        <v>1.2541E-2</v>
      </c>
      <c r="H196" s="373"/>
      <c r="I196" s="366"/>
      <c r="J196" s="375"/>
      <c r="K196" s="373"/>
      <c r="L196" s="376"/>
      <c r="M196" s="373"/>
      <c r="N196" s="366"/>
      <c r="O196" s="375"/>
      <c r="P196" s="373"/>
      <c r="Q196" s="376"/>
      <c r="R196" s="373"/>
      <c r="S196" s="366"/>
      <c r="T196" s="375"/>
      <c r="U196" s="373"/>
      <c r="V196" s="376"/>
      <c r="W196" s="377"/>
      <c r="X196" s="377"/>
      <c r="Y196" s="377"/>
      <c r="Z196" s="377"/>
      <c r="AA196" s="377"/>
      <c r="AB196" s="377"/>
    </row>
    <row r="197" spans="1:28" x14ac:dyDescent="0.25">
      <c r="A197" s="368" t="s">
        <v>316</v>
      </c>
      <c r="B197" s="369">
        <v>323</v>
      </c>
      <c r="C197" s="370"/>
      <c r="D197" s="371"/>
      <c r="E197" s="372">
        <v>0.14552799999999999</v>
      </c>
      <c r="F197" s="373"/>
      <c r="G197" s="374">
        <v>7.4373999999999996E-2</v>
      </c>
      <c r="H197" s="373"/>
      <c r="I197" s="378"/>
      <c r="J197" s="375">
        <v>17.611692000000001</v>
      </c>
      <c r="K197" s="373"/>
      <c r="L197" s="376">
        <v>1.313437</v>
      </c>
      <c r="M197" s="373"/>
      <c r="N197" s="378"/>
      <c r="O197" s="375">
        <v>17.611692000000001</v>
      </c>
      <c r="P197" s="373"/>
      <c r="Q197" s="376">
        <v>1.1798999999999999</v>
      </c>
      <c r="R197" s="373" t="s">
        <v>28</v>
      </c>
      <c r="S197" s="378"/>
      <c r="T197" s="375"/>
      <c r="U197" s="373"/>
      <c r="V197" s="376"/>
      <c r="W197" s="377"/>
      <c r="X197" s="377"/>
      <c r="Y197" s="377"/>
      <c r="Z197" s="377"/>
      <c r="AA197" s="377"/>
      <c r="AB197" s="377"/>
    </row>
    <row r="198" spans="1:28" x14ac:dyDescent="0.25">
      <c r="A198" s="368" t="s">
        <v>344</v>
      </c>
      <c r="B198" s="369">
        <v>330</v>
      </c>
      <c r="C198" s="370"/>
      <c r="D198" s="371"/>
      <c r="E198" s="372">
        <v>3.1310000000000001E-3</v>
      </c>
      <c r="F198" s="373"/>
      <c r="G198" s="374">
        <v>1.6000000000000001E-3</v>
      </c>
      <c r="H198" s="373"/>
      <c r="I198" s="378"/>
      <c r="J198" s="375">
        <v>0.37887799999999999</v>
      </c>
      <c r="K198" s="373"/>
      <c r="L198" s="376">
        <v>2.8256E-2</v>
      </c>
      <c r="M198" s="373"/>
      <c r="N198" s="378"/>
      <c r="O198" s="375">
        <v>0.37887799999999999</v>
      </c>
      <c r="P198" s="373"/>
      <c r="Q198" s="376">
        <v>2.5382999999999999E-2</v>
      </c>
      <c r="R198" s="373" t="s">
        <v>28</v>
      </c>
      <c r="S198" s="378"/>
      <c r="T198" s="375"/>
      <c r="U198" s="373"/>
      <c r="V198" s="376"/>
      <c r="W198" s="377"/>
      <c r="X198" s="377"/>
      <c r="Y198" s="377"/>
      <c r="Z198" s="377"/>
      <c r="AA198" s="377"/>
      <c r="AB198" s="377"/>
    </row>
    <row r="199" spans="1:28" x14ac:dyDescent="0.25">
      <c r="A199" s="368" t="s">
        <v>144</v>
      </c>
      <c r="B199" s="369">
        <v>332</v>
      </c>
      <c r="C199" s="370"/>
      <c r="D199" s="371"/>
      <c r="E199" s="372">
        <v>4.9560000000000003E-3</v>
      </c>
      <c r="F199" s="373"/>
      <c r="G199" s="374">
        <v>2.5330000000000001E-3</v>
      </c>
      <c r="H199" s="373"/>
      <c r="I199" s="366"/>
      <c r="J199" s="375"/>
      <c r="K199" s="373"/>
      <c r="L199" s="376"/>
      <c r="M199" s="373"/>
      <c r="N199" s="366"/>
      <c r="O199" s="375">
        <v>0.59981200000000001</v>
      </c>
      <c r="P199" s="373"/>
      <c r="Q199" s="376">
        <v>4.0184999999999998E-2</v>
      </c>
      <c r="R199" s="373" t="s">
        <v>28</v>
      </c>
      <c r="S199" s="366"/>
      <c r="T199" s="375"/>
      <c r="U199" s="373"/>
      <c r="V199" s="376"/>
      <c r="W199" s="377"/>
      <c r="X199" s="377"/>
      <c r="Y199" s="377"/>
      <c r="Z199" s="377"/>
      <c r="AA199" s="377"/>
      <c r="AB199" s="377"/>
    </row>
    <row r="200" spans="1:28" x14ac:dyDescent="0.25">
      <c r="A200" s="368" t="s">
        <v>659</v>
      </c>
      <c r="B200" s="369">
        <v>333</v>
      </c>
      <c r="C200" s="370"/>
      <c r="D200" s="371"/>
      <c r="E200" s="372">
        <v>3.1310000000000001E-3</v>
      </c>
      <c r="F200" s="373"/>
      <c r="G200" s="374">
        <v>1.6000000000000001E-3</v>
      </c>
      <c r="H200" s="373"/>
      <c r="I200" s="366"/>
      <c r="J200" s="375">
        <v>0.37887799999999999</v>
      </c>
      <c r="K200" s="373"/>
      <c r="L200" s="376">
        <v>2.8256E-2</v>
      </c>
      <c r="M200" s="373"/>
      <c r="N200" s="366"/>
      <c r="O200" s="375">
        <v>0.37887799999999999</v>
      </c>
      <c r="P200" s="373"/>
      <c r="Q200" s="376">
        <v>2.5382999999999999E-2</v>
      </c>
      <c r="R200" s="373" t="s">
        <v>28</v>
      </c>
      <c r="S200" s="366"/>
      <c r="T200" s="375"/>
      <c r="U200" s="373"/>
      <c r="V200" s="376"/>
      <c r="W200" s="377"/>
      <c r="X200" s="377"/>
      <c r="Y200" s="377"/>
      <c r="Z200" s="377"/>
      <c r="AA200" s="377"/>
      <c r="AB200" s="377"/>
    </row>
    <row r="201" spans="1:28" x14ac:dyDescent="0.25">
      <c r="A201" s="368" t="s">
        <v>341</v>
      </c>
      <c r="B201" s="369">
        <v>342</v>
      </c>
      <c r="C201" s="370"/>
      <c r="D201" s="371"/>
      <c r="E201" s="372">
        <v>5.9680000000000002E-3</v>
      </c>
      <c r="F201" s="373"/>
      <c r="G201" s="374">
        <v>3.0500000000000002E-3</v>
      </c>
      <c r="H201" s="373"/>
      <c r="I201" s="378"/>
      <c r="J201" s="375">
        <v>0.72223700000000002</v>
      </c>
      <c r="K201" s="373"/>
      <c r="L201" s="376">
        <v>5.3863000000000001E-2</v>
      </c>
      <c r="M201" s="373"/>
      <c r="N201" s="378"/>
      <c r="O201" s="375">
        <v>0.72223700000000002</v>
      </c>
      <c r="P201" s="373"/>
      <c r="Q201" s="376">
        <v>4.8385999999999998E-2</v>
      </c>
      <c r="R201" s="373" t="s">
        <v>28</v>
      </c>
      <c r="S201" s="378"/>
      <c r="T201" s="375"/>
      <c r="U201" s="373"/>
      <c r="V201" s="376"/>
      <c r="W201" s="377"/>
      <c r="X201" s="377"/>
      <c r="Y201" s="377"/>
      <c r="Z201" s="377"/>
      <c r="AA201" s="377"/>
      <c r="AB201" s="377"/>
    </row>
    <row r="202" spans="1:28" x14ac:dyDescent="0.25">
      <c r="A202" s="368" t="s">
        <v>1295</v>
      </c>
      <c r="B202" s="369">
        <v>343</v>
      </c>
      <c r="C202" s="370">
        <v>283</v>
      </c>
      <c r="D202" s="371"/>
      <c r="E202" s="372"/>
      <c r="F202" s="373"/>
      <c r="G202" s="374"/>
      <c r="H202" s="373"/>
      <c r="I202" s="378"/>
      <c r="J202" s="375"/>
      <c r="K202" s="373"/>
      <c r="L202" s="376"/>
      <c r="M202" s="373"/>
      <c r="N202" s="378"/>
      <c r="O202" s="375"/>
      <c r="P202" s="373"/>
      <c r="Q202" s="376"/>
      <c r="R202" s="373"/>
      <c r="S202" s="378"/>
      <c r="T202" s="375"/>
      <c r="U202" s="373"/>
      <c r="V202" s="376"/>
      <c r="W202" s="377"/>
      <c r="X202" s="377"/>
      <c r="Y202" s="377"/>
      <c r="Z202" s="377"/>
      <c r="AA202" s="377"/>
      <c r="AB202" s="377"/>
    </row>
    <row r="203" spans="1:28" x14ac:dyDescent="0.25">
      <c r="A203" s="368" t="s">
        <v>145</v>
      </c>
      <c r="B203" s="369">
        <v>344</v>
      </c>
      <c r="C203" s="370"/>
      <c r="D203" s="371"/>
      <c r="E203" s="372">
        <v>3.1310000000000001E-3</v>
      </c>
      <c r="F203" s="373"/>
      <c r="G203" s="374">
        <v>1.6000000000000001E-3</v>
      </c>
      <c r="H203" s="373"/>
      <c r="I203" s="378"/>
      <c r="J203" s="375"/>
      <c r="K203" s="373"/>
      <c r="L203" s="376"/>
      <c r="M203" s="373"/>
      <c r="N203" s="378"/>
      <c r="O203" s="375">
        <v>0.37887799999999999</v>
      </c>
      <c r="P203" s="373"/>
      <c r="Q203" s="376">
        <v>2.5382999999999999E-2</v>
      </c>
      <c r="R203" s="373" t="s">
        <v>28</v>
      </c>
      <c r="S203" s="378"/>
      <c r="T203" s="375"/>
      <c r="U203" s="373"/>
      <c r="V203" s="376"/>
      <c r="W203" s="377"/>
      <c r="X203" s="377"/>
      <c r="Y203" s="377"/>
      <c r="Z203" s="377"/>
      <c r="AA203" s="377"/>
      <c r="AB203" s="377"/>
    </row>
    <row r="204" spans="1:28" x14ac:dyDescent="0.25">
      <c r="A204" s="368" t="s">
        <v>146</v>
      </c>
      <c r="B204" s="369">
        <v>347</v>
      </c>
      <c r="C204" s="370"/>
      <c r="D204" s="371"/>
      <c r="E204" s="372">
        <v>3.1310000000000001E-3</v>
      </c>
      <c r="F204" s="373"/>
      <c r="G204" s="374">
        <v>1.6000000000000001E-3</v>
      </c>
      <c r="H204" s="373"/>
      <c r="I204" s="366"/>
      <c r="J204" s="375"/>
      <c r="K204" s="373"/>
      <c r="L204" s="376"/>
      <c r="M204" s="373"/>
      <c r="N204" s="366"/>
      <c r="O204" s="375">
        <v>0.37887799999999999</v>
      </c>
      <c r="P204" s="373"/>
      <c r="Q204" s="376">
        <v>2.5382999999999999E-2</v>
      </c>
      <c r="R204" s="373" t="s">
        <v>28</v>
      </c>
      <c r="S204" s="366"/>
      <c r="T204" s="375"/>
      <c r="U204" s="373"/>
      <c r="V204" s="376"/>
      <c r="W204" s="377"/>
      <c r="X204" s="377"/>
      <c r="Y204" s="377"/>
      <c r="Z204" s="377"/>
      <c r="AA204" s="377"/>
      <c r="AB204" s="377"/>
    </row>
    <row r="205" spans="1:28" x14ac:dyDescent="0.25">
      <c r="A205" s="368" t="s">
        <v>331</v>
      </c>
      <c r="B205" s="369">
        <v>348</v>
      </c>
      <c r="C205" s="370"/>
      <c r="D205" s="371"/>
      <c r="E205" s="372">
        <v>4.6961000000000003E-2</v>
      </c>
      <c r="F205" s="373"/>
      <c r="G205" s="374">
        <v>2.4E-2</v>
      </c>
      <c r="H205" s="373"/>
      <c r="I205" s="378"/>
      <c r="J205" s="375">
        <v>5.6831769999999997</v>
      </c>
      <c r="K205" s="373"/>
      <c r="L205" s="376">
        <v>0.42383799999999999</v>
      </c>
      <c r="M205" s="373"/>
      <c r="N205" s="378"/>
      <c r="O205" s="375">
        <v>5.6831769999999997</v>
      </c>
      <c r="P205" s="373"/>
      <c r="Q205" s="376">
        <v>0.38074599999999997</v>
      </c>
      <c r="R205" s="373" t="s">
        <v>28</v>
      </c>
      <c r="S205" s="378"/>
      <c r="T205" s="375"/>
      <c r="U205" s="373"/>
      <c r="V205" s="376"/>
      <c r="W205" s="377"/>
      <c r="X205" s="377"/>
      <c r="Y205" s="377"/>
      <c r="Z205" s="377"/>
      <c r="AA205" s="377"/>
      <c r="AB205" s="377"/>
    </row>
    <row r="206" spans="1:28" x14ac:dyDescent="0.25">
      <c r="A206" s="368" t="s">
        <v>674</v>
      </c>
      <c r="B206" s="369">
        <v>349</v>
      </c>
      <c r="C206" s="370"/>
      <c r="D206" s="371"/>
      <c r="E206" s="372">
        <v>2.0601999999999999E-2</v>
      </c>
      <c r="F206" s="373"/>
      <c r="G206" s="374">
        <v>1.0529E-2</v>
      </c>
      <c r="H206" s="373"/>
      <c r="I206" s="378"/>
      <c r="J206" s="375">
        <v>2.4932569999999998</v>
      </c>
      <c r="K206" s="373"/>
      <c r="L206" s="376">
        <v>0.185941</v>
      </c>
      <c r="M206" s="373"/>
      <c r="N206" s="378"/>
      <c r="O206" s="375">
        <v>2.4932569999999998</v>
      </c>
      <c r="P206" s="373"/>
      <c r="Q206" s="376">
        <v>0.16703599999999999</v>
      </c>
      <c r="R206" s="373" t="s">
        <v>28</v>
      </c>
      <c r="S206" s="378"/>
      <c r="T206" s="375"/>
      <c r="U206" s="373"/>
      <c r="V206" s="376"/>
      <c r="W206" s="377"/>
      <c r="X206" s="377"/>
      <c r="Y206" s="377"/>
      <c r="Z206" s="377"/>
      <c r="AA206" s="377"/>
      <c r="AB206" s="377"/>
    </row>
    <row r="207" spans="1:28" x14ac:dyDescent="0.25">
      <c r="A207" s="368" t="s">
        <v>345</v>
      </c>
      <c r="B207" s="369">
        <v>351</v>
      </c>
      <c r="C207" s="370">
        <v>11</v>
      </c>
      <c r="D207" s="371"/>
      <c r="E207" s="372"/>
      <c r="F207" s="373"/>
      <c r="G207" s="374"/>
      <c r="H207" s="373"/>
      <c r="I207" s="382"/>
      <c r="J207" s="375"/>
      <c r="K207" s="373"/>
      <c r="L207" s="376"/>
      <c r="M207" s="373"/>
      <c r="N207" s="382"/>
      <c r="O207" s="375"/>
      <c r="P207" s="373"/>
      <c r="Q207" s="376"/>
      <c r="R207" s="373"/>
      <c r="S207" s="382"/>
      <c r="T207" s="375"/>
      <c r="U207" s="373"/>
      <c r="V207" s="376"/>
      <c r="W207" s="377"/>
      <c r="X207" s="377"/>
      <c r="Y207" s="377"/>
      <c r="Z207" s="377"/>
      <c r="AA207" s="377"/>
      <c r="AB207" s="377"/>
    </row>
    <row r="208" spans="1:28" x14ac:dyDescent="0.25">
      <c r="A208" s="368" t="s">
        <v>147</v>
      </c>
      <c r="B208" s="369">
        <v>353</v>
      </c>
      <c r="C208" s="370"/>
      <c r="D208" s="371"/>
      <c r="E208" s="372">
        <v>8.2810000000000002E-3</v>
      </c>
      <c r="F208" s="373"/>
      <c r="G208" s="374">
        <v>4.2319999999999997E-3</v>
      </c>
      <c r="H208" s="373"/>
      <c r="I208" s="378"/>
      <c r="J208" s="375"/>
      <c r="K208" s="373"/>
      <c r="L208" s="376"/>
      <c r="M208" s="373"/>
      <c r="N208" s="378"/>
      <c r="O208" s="375"/>
      <c r="P208" s="373"/>
      <c r="Q208" s="376"/>
      <c r="R208" s="373"/>
      <c r="S208" s="378"/>
      <c r="T208" s="375"/>
      <c r="U208" s="373"/>
      <c r="V208" s="376"/>
      <c r="W208" s="377"/>
      <c r="X208" s="377"/>
      <c r="Y208" s="377"/>
      <c r="Z208" s="377"/>
      <c r="AA208" s="377"/>
      <c r="AB208" s="377"/>
    </row>
    <row r="209" spans="1:28" x14ac:dyDescent="0.25">
      <c r="A209" s="368" t="s">
        <v>148</v>
      </c>
      <c r="B209" s="369">
        <v>354</v>
      </c>
      <c r="C209" s="370"/>
      <c r="D209" s="371"/>
      <c r="E209" s="372">
        <v>8.175E-3</v>
      </c>
      <c r="F209" s="373"/>
      <c r="G209" s="374">
        <v>4.1780000000000003E-3</v>
      </c>
      <c r="H209" s="373"/>
      <c r="I209" s="378"/>
      <c r="J209" s="375"/>
      <c r="K209" s="373"/>
      <c r="L209" s="376"/>
      <c r="M209" s="373"/>
      <c r="N209" s="378"/>
      <c r="O209" s="375"/>
      <c r="P209" s="373"/>
      <c r="Q209" s="376"/>
      <c r="R209" s="373"/>
      <c r="S209" s="378"/>
      <c r="T209" s="375"/>
      <c r="U209" s="373"/>
      <c r="V209" s="376"/>
      <c r="W209" s="377"/>
      <c r="X209" s="377"/>
      <c r="Y209" s="377"/>
      <c r="Z209" s="377"/>
      <c r="AA209" s="377"/>
      <c r="AB209" s="377"/>
    </row>
    <row r="210" spans="1:28" x14ac:dyDescent="0.25">
      <c r="A210" s="368" t="s">
        <v>34</v>
      </c>
      <c r="B210" s="369">
        <v>360</v>
      </c>
      <c r="C210" s="370"/>
      <c r="D210" s="371"/>
      <c r="E210" s="372">
        <v>3.2668999999999997E-2</v>
      </c>
      <c r="F210" s="373"/>
      <c r="G210" s="374">
        <v>1.6695999999999999E-2</v>
      </c>
      <c r="H210" s="373"/>
      <c r="I210" s="378"/>
      <c r="J210" s="375"/>
      <c r="K210" s="373"/>
      <c r="L210" s="376"/>
      <c r="M210" s="373"/>
      <c r="N210" s="378"/>
      <c r="O210" s="375">
        <v>3.9535969999999998</v>
      </c>
      <c r="P210" s="373"/>
      <c r="Q210" s="376">
        <v>0.264872</v>
      </c>
      <c r="R210" s="373" t="s">
        <v>28</v>
      </c>
      <c r="S210" s="378"/>
      <c r="T210" s="375"/>
      <c r="U210" s="373"/>
      <c r="V210" s="376"/>
      <c r="W210" s="377"/>
      <c r="X210" s="377"/>
      <c r="Y210" s="377"/>
      <c r="Z210" s="377"/>
      <c r="AA210" s="377"/>
      <c r="AB210" s="377"/>
    </row>
    <row r="211" spans="1:28" x14ac:dyDescent="0.25">
      <c r="A211" s="368" t="s">
        <v>149</v>
      </c>
      <c r="B211" s="369">
        <v>361</v>
      </c>
      <c r="C211" s="370"/>
      <c r="D211" s="371"/>
      <c r="E211" s="372">
        <v>1.1486E-2</v>
      </c>
      <c r="F211" s="373"/>
      <c r="G211" s="374">
        <v>5.8700000000000002E-3</v>
      </c>
      <c r="H211" s="373"/>
      <c r="I211" s="378"/>
      <c r="J211" s="375"/>
      <c r="K211" s="373"/>
      <c r="L211" s="376"/>
      <c r="M211" s="373"/>
      <c r="N211" s="378"/>
      <c r="O211" s="375">
        <v>1.39001</v>
      </c>
      <c r="P211" s="373"/>
      <c r="Q211" s="376">
        <v>9.3123999999999998E-2</v>
      </c>
      <c r="R211" s="373" t="s">
        <v>28</v>
      </c>
      <c r="S211" s="378"/>
      <c r="T211" s="375"/>
      <c r="U211" s="373"/>
      <c r="V211" s="376"/>
      <c r="W211" s="377"/>
      <c r="X211" s="377"/>
      <c r="Y211" s="377"/>
      <c r="Z211" s="377"/>
      <c r="AA211" s="377"/>
      <c r="AB211" s="377"/>
    </row>
    <row r="212" spans="1:28" x14ac:dyDescent="0.25">
      <c r="A212" s="368" t="s">
        <v>150</v>
      </c>
      <c r="B212" s="369">
        <v>422</v>
      </c>
      <c r="C212" s="370"/>
      <c r="D212" s="371"/>
      <c r="E212" s="372">
        <v>0.10398499999999999</v>
      </c>
      <c r="F212" s="373"/>
      <c r="G212" s="374">
        <v>5.3143000000000003E-2</v>
      </c>
      <c r="H212" s="373"/>
      <c r="I212" s="378"/>
      <c r="J212" s="375"/>
      <c r="K212" s="373"/>
      <c r="L212" s="376"/>
      <c r="M212" s="373"/>
      <c r="N212" s="378"/>
      <c r="O212" s="375"/>
      <c r="P212" s="373"/>
      <c r="Q212" s="376"/>
      <c r="R212" s="373"/>
      <c r="S212" s="378"/>
      <c r="T212" s="375"/>
      <c r="U212" s="373"/>
      <c r="V212" s="376"/>
      <c r="W212" s="377"/>
      <c r="X212" s="377"/>
      <c r="Y212" s="377"/>
      <c r="Z212" s="377"/>
      <c r="AA212" s="377"/>
      <c r="AB212" s="377"/>
    </row>
    <row r="213" spans="1:28" x14ac:dyDescent="0.25">
      <c r="A213" s="368" t="s">
        <v>151</v>
      </c>
      <c r="B213" s="369">
        <v>423</v>
      </c>
      <c r="C213" s="370"/>
      <c r="D213" s="371"/>
      <c r="E213" s="372">
        <v>6.3220000000000004E-3</v>
      </c>
      <c r="F213" s="373"/>
      <c r="G213" s="374">
        <v>3.2309999999999999E-3</v>
      </c>
      <c r="H213" s="373"/>
      <c r="I213" s="378"/>
      <c r="J213" s="375"/>
      <c r="K213" s="373"/>
      <c r="L213" s="376"/>
      <c r="M213" s="373"/>
      <c r="N213" s="378"/>
      <c r="O213" s="375">
        <v>0.76509799999999994</v>
      </c>
      <c r="P213" s="373"/>
      <c r="Q213" s="376">
        <v>5.1257999999999998E-2</v>
      </c>
      <c r="R213" s="373" t="s">
        <v>28</v>
      </c>
      <c r="S213" s="378"/>
      <c r="T213" s="375"/>
      <c r="U213" s="373"/>
      <c r="V213" s="376"/>
      <c r="W213" s="377"/>
      <c r="X213" s="377"/>
      <c r="Y213" s="377"/>
      <c r="Z213" s="377"/>
      <c r="AA213" s="377"/>
      <c r="AB213" s="377"/>
    </row>
    <row r="214" spans="1:28" x14ac:dyDescent="0.25">
      <c r="A214" s="368" t="s">
        <v>152</v>
      </c>
      <c r="B214" s="369">
        <v>424</v>
      </c>
      <c r="C214" s="370"/>
      <c r="D214" s="371"/>
      <c r="E214" s="372">
        <v>8.4363999999999995E-2</v>
      </c>
      <c r="F214" s="373"/>
      <c r="G214" s="374">
        <v>4.3115000000000001E-2</v>
      </c>
      <c r="H214" s="373"/>
      <c r="I214" s="366"/>
      <c r="J214" s="375"/>
      <c r="K214" s="373"/>
      <c r="L214" s="376"/>
      <c r="M214" s="373"/>
      <c r="N214" s="366"/>
      <c r="O214" s="375"/>
      <c r="P214" s="373"/>
      <c r="Q214" s="376"/>
      <c r="R214" s="373"/>
      <c r="S214" s="366"/>
      <c r="T214" s="375"/>
      <c r="U214" s="373"/>
      <c r="V214" s="376"/>
      <c r="W214" s="377"/>
      <c r="X214" s="377"/>
      <c r="Y214" s="377"/>
      <c r="Z214" s="377"/>
      <c r="AA214" s="377"/>
      <c r="AB214" s="377"/>
    </row>
    <row r="215" spans="1:28" x14ac:dyDescent="0.25">
      <c r="A215" s="312" t="s">
        <v>346</v>
      </c>
      <c r="B215" s="369">
        <v>431</v>
      </c>
      <c r="C215" s="370"/>
      <c r="D215" s="371"/>
      <c r="E215" s="372">
        <v>0.400474</v>
      </c>
      <c r="F215" s="373"/>
      <c r="G215" s="374">
        <v>0.20466699999999999</v>
      </c>
      <c r="H215" s="373"/>
      <c r="I215" s="378"/>
      <c r="J215" s="375"/>
      <c r="K215" s="373"/>
      <c r="L215" s="376"/>
      <c r="M215" s="373"/>
      <c r="N215" s="378"/>
      <c r="O215" s="375"/>
      <c r="P215" s="373"/>
      <c r="Q215" s="376"/>
      <c r="R215" s="373"/>
      <c r="S215" s="378"/>
      <c r="T215" s="375"/>
      <c r="U215" s="373"/>
      <c r="V215" s="376"/>
      <c r="W215" s="377"/>
      <c r="X215" s="377"/>
      <c r="Y215" s="377"/>
      <c r="Z215" s="377"/>
      <c r="AA215" s="377"/>
      <c r="AB215" s="377"/>
    </row>
    <row r="216" spans="1:28" x14ac:dyDescent="0.25">
      <c r="A216" s="368" t="s">
        <v>347</v>
      </c>
      <c r="B216" s="369">
        <v>435</v>
      </c>
      <c r="C216" s="370"/>
      <c r="D216" s="371"/>
      <c r="E216" s="372">
        <v>2.9023300000000001</v>
      </c>
      <c r="F216" s="373"/>
      <c r="G216" s="374">
        <v>1.4832700000000001</v>
      </c>
      <c r="H216" s="373"/>
      <c r="I216" s="378"/>
      <c r="J216" s="375"/>
      <c r="K216" s="373"/>
      <c r="L216" s="376"/>
      <c r="M216" s="373"/>
      <c r="N216" s="378"/>
      <c r="O216" s="375"/>
      <c r="P216" s="373"/>
      <c r="Q216" s="376"/>
      <c r="R216" s="373"/>
      <c r="S216" s="378"/>
      <c r="T216" s="375"/>
      <c r="U216" s="373"/>
      <c r="V216" s="376"/>
      <c r="W216" s="377"/>
      <c r="X216" s="377"/>
      <c r="Y216" s="377"/>
      <c r="Z216" s="377"/>
      <c r="AA216" s="377"/>
      <c r="AB216" s="377"/>
    </row>
    <row r="217" spans="1:28" x14ac:dyDescent="0.25">
      <c r="A217" s="368" t="s">
        <v>348</v>
      </c>
      <c r="B217" s="369">
        <v>436</v>
      </c>
      <c r="C217" s="370"/>
      <c r="D217" s="371"/>
      <c r="E217" s="372">
        <v>0.64463800000000004</v>
      </c>
      <c r="F217" s="373"/>
      <c r="G217" s="374">
        <v>0.32945000000000002</v>
      </c>
      <c r="H217" s="373"/>
      <c r="I217" s="378"/>
      <c r="J217" s="375"/>
      <c r="K217" s="373"/>
      <c r="L217" s="376"/>
      <c r="M217" s="373"/>
      <c r="N217" s="378"/>
      <c r="O217" s="375"/>
      <c r="P217" s="373"/>
      <c r="Q217" s="376"/>
      <c r="R217" s="373"/>
      <c r="S217" s="378"/>
      <c r="T217" s="375"/>
      <c r="U217" s="373"/>
      <c r="V217" s="376"/>
      <c r="W217" s="377"/>
      <c r="X217" s="377"/>
      <c r="Y217" s="377"/>
      <c r="Z217" s="377"/>
      <c r="AA217" s="377"/>
      <c r="AB217" s="377"/>
    </row>
    <row r="218" spans="1:28" x14ac:dyDescent="0.25">
      <c r="A218" s="368" t="s">
        <v>349</v>
      </c>
      <c r="B218" s="369">
        <v>439</v>
      </c>
      <c r="C218" s="370"/>
      <c r="D218" s="371"/>
      <c r="E218" s="372">
        <v>1.0629500000000001</v>
      </c>
      <c r="F218" s="373"/>
      <c r="G218" s="374">
        <v>0.54323299999999997</v>
      </c>
      <c r="H218" s="373"/>
      <c r="I218" s="378"/>
      <c r="J218" s="375"/>
      <c r="K218" s="373"/>
      <c r="L218" s="376"/>
      <c r="M218" s="373"/>
      <c r="N218" s="378"/>
      <c r="O218" s="375"/>
      <c r="P218" s="373"/>
      <c r="Q218" s="376"/>
      <c r="R218" s="373"/>
      <c r="S218" s="378"/>
      <c r="T218" s="375"/>
      <c r="U218" s="373"/>
      <c r="V218" s="376"/>
      <c r="W218" s="377"/>
      <c r="X218" s="377"/>
      <c r="Y218" s="377"/>
      <c r="Z218" s="377"/>
      <c r="AA218" s="377"/>
      <c r="AB218" s="377"/>
    </row>
    <row r="219" spans="1:28" x14ac:dyDescent="0.25">
      <c r="A219" s="368" t="s">
        <v>350</v>
      </c>
      <c r="B219" s="369">
        <v>449</v>
      </c>
      <c r="C219" s="370"/>
      <c r="D219" s="371"/>
      <c r="E219" s="372">
        <v>5.0435230000000004</v>
      </c>
      <c r="F219" s="373"/>
      <c r="G219" s="374">
        <v>2.5775519999999998</v>
      </c>
      <c r="H219" s="373"/>
      <c r="I219" s="378"/>
      <c r="J219" s="375"/>
      <c r="K219" s="373"/>
      <c r="L219" s="376"/>
      <c r="M219" s="373"/>
      <c r="N219" s="378"/>
      <c r="O219" s="375"/>
      <c r="P219" s="373"/>
      <c r="Q219" s="376"/>
      <c r="R219" s="373"/>
      <c r="S219" s="378"/>
      <c r="T219" s="375"/>
      <c r="U219" s="373"/>
      <c r="V219" s="376"/>
      <c r="W219" s="377"/>
      <c r="X219" s="377"/>
      <c r="Y219" s="377"/>
      <c r="Z219" s="377"/>
      <c r="AA219" s="377"/>
      <c r="AB219" s="377"/>
    </row>
    <row r="220" spans="1:28" x14ac:dyDescent="0.25">
      <c r="A220" s="368" t="s">
        <v>317</v>
      </c>
      <c r="B220" s="369">
        <v>451</v>
      </c>
      <c r="C220" s="370"/>
      <c r="D220" s="371"/>
      <c r="E220" s="372">
        <v>0.235486</v>
      </c>
      <c r="F220" s="373"/>
      <c r="G220" s="374">
        <v>0.120348</v>
      </c>
      <c r="H220" s="373"/>
      <c r="I220" s="378"/>
      <c r="J220" s="375"/>
      <c r="K220" s="373"/>
      <c r="L220" s="376"/>
      <c r="M220" s="373"/>
      <c r="N220" s="378"/>
      <c r="O220" s="375"/>
      <c r="P220" s="373"/>
      <c r="Q220" s="376"/>
      <c r="R220" s="373"/>
      <c r="S220" s="378"/>
      <c r="T220" s="375"/>
      <c r="U220" s="373"/>
      <c r="V220" s="376"/>
      <c r="W220" s="377"/>
      <c r="X220" s="377"/>
      <c r="Y220" s="377"/>
      <c r="Z220" s="377"/>
      <c r="AA220" s="377"/>
      <c r="AB220" s="377"/>
    </row>
    <row r="221" spans="1:28" x14ac:dyDescent="0.25">
      <c r="A221" s="368" t="s">
        <v>351</v>
      </c>
      <c r="B221" s="369">
        <v>452</v>
      </c>
      <c r="C221" s="370"/>
      <c r="D221" s="371"/>
      <c r="E221" s="372">
        <v>7.2594960000000004</v>
      </c>
      <c r="F221" s="373"/>
      <c r="G221" s="374">
        <v>3.710051</v>
      </c>
      <c r="H221" s="373"/>
      <c r="I221" s="378"/>
      <c r="J221" s="375"/>
      <c r="K221" s="373"/>
      <c r="L221" s="376"/>
      <c r="M221" s="373"/>
      <c r="N221" s="378"/>
      <c r="O221" s="375"/>
      <c r="P221" s="373"/>
      <c r="Q221" s="376"/>
      <c r="R221" s="373"/>
      <c r="S221" s="378"/>
      <c r="T221" s="375"/>
      <c r="U221" s="373"/>
      <c r="V221" s="376"/>
      <c r="W221" s="377"/>
      <c r="X221" s="377"/>
      <c r="Y221" s="377"/>
      <c r="Z221" s="377"/>
      <c r="AA221" s="377"/>
      <c r="AB221" s="377"/>
    </row>
    <row r="222" spans="1:28" x14ac:dyDescent="0.25">
      <c r="A222" s="368" t="s">
        <v>318</v>
      </c>
      <c r="B222" s="369">
        <v>460</v>
      </c>
      <c r="C222" s="370"/>
      <c r="D222" s="371"/>
      <c r="E222" s="372">
        <v>2.3138589999999999</v>
      </c>
      <c r="F222" s="373"/>
      <c r="G222" s="374">
        <v>1.182525</v>
      </c>
      <c r="H222" s="373"/>
      <c r="I222" s="378"/>
      <c r="J222" s="375"/>
      <c r="K222" s="373"/>
      <c r="L222" s="376"/>
      <c r="M222" s="373"/>
      <c r="N222" s="378"/>
      <c r="O222" s="375"/>
      <c r="P222" s="373"/>
      <c r="Q222" s="376"/>
      <c r="R222" s="373"/>
      <c r="S222" s="378"/>
      <c r="T222" s="375"/>
      <c r="U222" s="373"/>
      <c r="V222" s="376"/>
      <c r="W222" s="377"/>
      <c r="X222" s="377"/>
      <c r="Y222" s="377"/>
      <c r="Z222" s="377"/>
      <c r="AA222" s="377"/>
      <c r="AB222" s="377"/>
    </row>
    <row r="223" spans="1:28" x14ac:dyDescent="0.25">
      <c r="A223" s="368" t="s">
        <v>322</v>
      </c>
      <c r="B223" s="369">
        <v>463</v>
      </c>
      <c r="C223" s="370"/>
      <c r="D223" s="371"/>
      <c r="E223" s="372">
        <v>0.80427499999999996</v>
      </c>
      <c r="F223" s="373"/>
      <c r="G223" s="374">
        <v>0.41103400000000001</v>
      </c>
      <c r="H223" s="373"/>
      <c r="I223" s="378"/>
      <c r="J223" s="375"/>
      <c r="K223" s="373"/>
      <c r="L223" s="376"/>
      <c r="M223" s="373"/>
      <c r="N223" s="378"/>
      <c r="O223" s="375"/>
      <c r="P223" s="373"/>
      <c r="Q223" s="376"/>
      <c r="R223" s="373"/>
      <c r="S223" s="378"/>
      <c r="T223" s="375"/>
      <c r="U223" s="373"/>
      <c r="V223" s="376"/>
      <c r="W223" s="377"/>
      <c r="X223" s="377"/>
      <c r="Y223" s="377"/>
      <c r="Z223" s="377"/>
      <c r="AA223" s="377"/>
      <c r="AB223" s="377"/>
    </row>
    <row r="224" spans="1:28" x14ac:dyDescent="0.25">
      <c r="A224" s="368" t="s">
        <v>352</v>
      </c>
      <c r="B224" s="369">
        <v>466</v>
      </c>
      <c r="C224" s="370"/>
      <c r="D224" s="371"/>
      <c r="E224" s="372">
        <v>4.7151969999999999</v>
      </c>
      <c r="F224" s="373"/>
      <c r="G224" s="374">
        <v>2.4097569999999999</v>
      </c>
      <c r="H224" s="373"/>
      <c r="I224" s="378"/>
      <c r="J224" s="375"/>
      <c r="K224" s="373"/>
      <c r="L224" s="376"/>
      <c r="M224" s="373"/>
      <c r="N224" s="378"/>
      <c r="O224" s="375"/>
      <c r="P224" s="373"/>
      <c r="Q224" s="376"/>
      <c r="R224" s="373"/>
      <c r="S224" s="378"/>
      <c r="T224" s="375"/>
      <c r="U224" s="373"/>
      <c r="V224" s="376"/>
      <c r="W224" s="377"/>
      <c r="X224" s="377"/>
      <c r="Y224" s="377"/>
      <c r="Z224" s="377"/>
      <c r="AA224" s="377"/>
      <c r="AB224" s="377"/>
    </row>
    <row r="225" spans="1:28" x14ac:dyDescent="0.25">
      <c r="A225" s="368" t="s">
        <v>353</v>
      </c>
      <c r="B225" s="369">
        <v>467</v>
      </c>
      <c r="C225" s="370"/>
      <c r="D225" s="371"/>
      <c r="E225" s="372">
        <v>5.2020780000000002</v>
      </c>
      <c r="F225" s="373"/>
      <c r="G225" s="374">
        <v>2.6585830000000001</v>
      </c>
      <c r="H225" s="373"/>
      <c r="I225" s="378"/>
      <c r="J225" s="375"/>
      <c r="K225" s="373"/>
      <c r="L225" s="376"/>
      <c r="M225" s="373"/>
      <c r="N225" s="378"/>
      <c r="O225" s="375"/>
      <c r="P225" s="373"/>
      <c r="Q225" s="376"/>
      <c r="R225" s="373"/>
      <c r="S225" s="378"/>
      <c r="T225" s="375"/>
      <c r="U225" s="373"/>
      <c r="V225" s="376"/>
      <c r="W225" s="377"/>
      <c r="X225" s="377"/>
      <c r="Y225" s="377"/>
      <c r="Z225" s="377"/>
      <c r="AA225" s="377"/>
      <c r="AB225" s="377"/>
    </row>
    <row r="226" spans="1:28" x14ac:dyDescent="0.25">
      <c r="A226" s="368" t="s">
        <v>354</v>
      </c>
      <c r="B226" s="369">
        <v>468</v>
      </c>
      <c r="C226" s="370"/>
      <c r="D226" s="371"/>
      <c r="E226" s="372">
        <v>2.8455309999999998</v>
      </c>
      <c r="F226" s="373"/>
      <c r="G226" s="374">
        <v>1.454242</v>
      </c>
      <c r="H226" s="373"/>
      <c r="I226" s="378"/>
      <c r="J226" s="375"/>
      <c r="K226" s="373"/>
      <c r="L226" s="376"/>
      <c r="M226" s="373"/>
      <c r="N226" s="378"/>
      <c r="O226" s="375"/>
      <c r="P226" s="373"/>
      <c r="Q226" s="376"/>
      <c r="R226" s="373"/>
      <c r="S226" s="378"/>
      <c r="T226" s="375"/>
      <c r="U226" s="373"/>
      <c r="V226" s="376"/>
      <c r="W226" s="377"/>
      <c r="X226" s="377"/>
      <c r="Y226" s="377"/>
      <c r="Z226" s="377"/>
      <c r="AA226" s="377"/>
      <c r="AB226" s="377"/>
    </row>
    <row r="227" spans="1:28" x14ac:dyDescent="0.25">
      <c r="A227" s="368" t="s">
        <v>355</v>
      </c>
      <c r="B227" s="369">
        <v>469</v>
      </c>
      <c r="C227" s="370">
        <v>466</v>
      </c>
      <c r="D227" s="371"/>
      <c r="E227" s="372"/>
      <c r="F227" s="373"/>
      <c r="G227" s="374"/>
      <c r="H227" s="373"/>
      <c r="I227" s="378"/>
      <c r="J227" s="375"/>
      <c r="K227" s="373"/>
      <c r="L227" s="376"/>
      <c r="M227" s="373"/>
      <c r="N227" s="378"/>
      <c r="O227" s="375"/>
      <c r="P227" s="373"/>
      <c r="Q227" s="376"/>
      <c r="R227" s="373"/>
      <c r="S227" s="378"/>
      <c r="T227" s="375"/>
      <c r="U227" s="373"/>
      <c r="V227" s="376"/>
      <c r="W227" s="377"/>
      <c r="X227" s="377"/>
      <c r="Y227" s="377"/>
      <c r="Z227" s="377"/>
      <c r="AA227" s="377"/>
      <c r="AB227" s="377"/>
    </row>
    <row r="228" spans="1:28" x14ac:dyDescent="0.25">
      <c r="A228" s="368" t="s">
        <v>356</v>
      </c>
      <c r="B228" s="369">
        <v>470</v>
      </c>
      <c r="C228" s="370"/>
      <c r="D228" s="371"/>
      <c r="E228" s="372">
        <v>10.048344999999999</v>
      </c>
      <c r="F228" s="373"/>
      <c r="G228" s="374">
        <v>5.1353249999999999</v>
      </c>
      <c r="H228" s="373"/>
      <c r="I228" s="366"/>
      <c r="J228" s="375"/>
      <c r="K228" s="373"/>
      <c r="L228" s="376"/>
      <c r="M228" s="373"/>
      <c r="N228" s="366"/>
      <c r="O228" s="375"/>
      <c r="P228" s="373"/>
      <c r="Q228" s="376"/>
      <c r="R228" s="373"/>
      <c r="S228" s="366"/>
      <c r="T228" s="375"/>
      <c r="U228" s="373"/>
      <c r="V228" s="376"/>
      <c r="W228" s="377"/>
      <c r="X228" s="377"/>
      <c r="Y228" s="377"/>
      <c r="Z228" s="377"/>
      <c r="AA228" s="377"/>
      <c r="AB228" s="377"/>
    </row>
    <row r="229" spans="1:28" x14ac:dyDescent="0.25">
      <c r="A229" s="368" t="s">
        <v>335</v>
      </c>
      <c r="B229" s="369">
        <v>473</v>
      </c>
      <c r="C229" s="370"/>
      <c r="D229" s="371"/>
      <c r="E229" s="372">
        <v>3.1078860000000001</v>
      </c>
      <c r="F229" s="373"/>
      <c r="G229" s="374">
        <v>1.588322</v>
      </c>
      <c r="H229" s="373"/>
      <c r="I229" s="378"/>
      <c r="J229" s="375"/>
      <c r="K229" s="373"/>
      <c r="L229" s="376"/>
      <c r="M229" s="373"/>
      <c r="N229" s="378"/>
      <c r="O229" s="375"/>
      <c r="P229" s="373"/>
      <c r="Q229" s="376"/>
      <c r="R229" s="373"/>
      <c r="S229" s="378"/>
      <c r="T229" s="375"/>
      <c r="U229" s="373"/>
      <c r="V229" s="376"/>
      <c r="W229" s="377"/>
      <c r="X229" s="377"/>
      <c r="Y229" s="377"/>
      <c r="Z229" s="377"/>
      <c r="AA229" s="377"/>
      <c r="AB229" s="377"/>
    </row>
    <row r="230" spans="1:28" x14ac:dyDescent="0.25">
      <c r="A230" s="368" t="s">
        <v>319</v>
      </c>
      <c r="B230" s="369">
        <v>475</v>
      </c>
      <c r="C230" s="370"/>
      <c r="D230" s="371"/>
      <c r="E230" s="372">
        <v>0.120633</v>
      </c>
      <c r="F230" s="373"/>
      <c r="G230" s="374">
        <v>6.1650999999999997E-2</v>
      </c>
      <c r="H230" s="373"/>
      <c r="I230" s="366"/>
      <c r="J230" s="375"/>
      <c r="K230" s="373"/>
      <c r="L230" s="376"/>
      <c r="M230" s="373"/>
      <c r="N230" s="366"/>
      <c r="O230" s="375"/>
      <c r="P230" s="373"/>
      <c r="Q230" s="376"/>
      <c r="R230" s="373"/>
      <c r="S230" s="366"/>
      <c r="T230" s="375"/>
      <c r="U230" s="373"/>
      <c r="V230" s="376"/>
      <c r="W230" s="377"/>
      <c r="X230" s="377"/>
      <c r="Y230" s="377"/>
      <c r="Z230" s="377"/>
      <c r="AA230" s="377"/>
      <c r="AB230" s="377"/>
    </row>
    <row r="231" spans="1:28" x14ac:dyDescent="0.25">
      <c r="A231" s="368" t="s">
        <v>357</v>
      </c>
      <c r="B231" s="369">
        <v>480</v>
      </c>
      <c r="C231" s="370">
        <v>452</v>
      </c>
      <c r="D231" s="371"/>
      <c r="E231" s="372"/>
      <c r="F231" s="373"/>
      <c r="G231" s="374"/>
      <c r="H231" s="373"/>
      <c r="I231" s="378"/>
      <c r="J231" s="375"/>
      <c r="K231" s="373"/>
      <c r="L231" s="376"/>
      <c r="M231" s="373"/>
      <c r="N231" s="378"/>
      <c r="O231" s="375"/>
      <c r="P231" s="373"/>
      <c r="Q231" s="376"/>
      <c r="R231" s="373"/>
      <c r="S231" s="378"/>
      <c r="T231" s="375"/>
      <c r="U231" s="373"/>
      <c r="V231" s="376"/>
      <c r="W231" s="377"/>
      <c r="X231" s="377"/>
      <c r="Y231" s="377"/>
      <c r="Z231" s="377"/>
      <c r="AA231" s="377"/>
      <c r="AB231" s="377"/>
    </row>
    <row r="232" spans="1:28" x14ac:dyDescent="0.25">
      <c r="A232" s="368" t="s">
        <v>320</v>
      </c>
      <c r="B232" s="369">
        <v>484</v>
      </c>
      <c r="C232" s="370"/>
      <c r="D232" s="371"/>
      <c r="E232" s="372">
        <v>0.80119700000000005</v>
      </c>
      <c r="F232" s="373"/>
      <c r="G232" s="374">
        <v>0.40946100000000002</v>
      </c>
      <c r="H232" s="373"/>
      <c r="I232" s="378"/>
      <c r="J232" s="375"/>
      <c r="K232" s="373"/>
      <c r="L232" s="376"/>
      <c r="M232" s="373"/>
      <c r="N232" s="378"/>
      <c r="O232" s="375"/>
      <c r="P232" s="373"/>
      <c r="Q232" s="376"/>
      <c r="R232" s="373"/>
      <c r="S232" s="378"/>
      <c r="T232" s="375"/>
      <c r="U232" s="373"/>
      <c r="V232" s="376"/>
      <c r="W232" s="377"/>
      <c r="X232" s="377"/>
      <c r="Y232" s="377"/>
      <c r="Z232" s="377"/>
      <c r="AA232" s="377"/>
      <c r="AB232" s="377"/>
    </row>
    <row r="233" spans="1:28" x14ac:dyDescent="0.25">
      <c r="A233" s="368" t="s">
        <v>153</v>
      </c>
      <c r="B233" s="369">
        <v>490</v>
      </c>
      <c r="C233" s="370"/>
      <c r="D233" s="371"/>
      <c r="E233" s="372">
        <v>12.874962</v>
      </c>
      <c r="F233" s="373"/>
      <c r="G233" s="374">
        <v>6.5799010000000004</v>
      </c>
      <c r="H233" s="373"/>
      <c r="I233" s="378"/>
      <c r="J233" s="375"/>
      <c r="K233" s="373"/>
      <c r="L233" s="376"/>
      <c r="M233" s="373"/>
      <c r="N233" s="378"/>
      <c r="O233" s="375"/>
      <c r="P233" s="373"/>
      <c r="Q233" s="376"/>
      <c r="R233" s="373"/>
      <c r="S233" s="378"/>
      <c r="T233" s="375"/>
      <c r="U233" s="373"/>
      <c r="V233" s="376"/>
      <c r="W233" s="377"/>
      <c r="X233" s="377"/>
      <c r="Y233" s="377"/>
      <c r="Z233" s="377"/>
      <c r="AA233" s="377"/>
      <c r="AB233" s="377"/>
    </row>
    <row r="234" spans="1:28" x14ac:dyDescent="0.25">
      <c r="A234" s="368" t="s">
        <v>154</v>
      </c>
      <c r="B234" s="369">
        <v>500</v>
      </c>
      <c r="C234" s="370"/>
      <c r="D234" s="371"/>
      <c r="E234" s="372">
        <v>4.2464570000000004</v>
      </c>
      <c r="F234" s="373"/>
      <c r="G234" s="374">
        <v>2.1702020000000002</v>
      </c>
      <c r="H234" s="373"/>
      <c r="I234" s="378"/>
      <c r="J234" s="375"/>
      <c r="K234" s="373"/>
      <c r="L234" s="376"/>
      <c r="M234" s="373"/>
      <c r="N234" s="378"/>
      <c r="O234" s="375"/>
      <c r="P234" s="373"/>
      <c r="Q234" s="376"/>
      <c r="R234" s="373"/>
      <c r="S234" s="378"/>
      <c r="T234" s="375"/>
      <c r="U234" s="373"/>
      <c r="V234" s="376"/>
      <c r="W234" s="377"/>
      <c r="X234" s="377"/>
      <c r="Y234" s="377"/>
      <c r="Z234" s="377"/>
      <c r="AA234" s="377"/>
      <c r="AB234" s="377"/>
    </row>
    <row r="235" spans="1:28" x14ac:dyDescent="0.25">
      <c r="A235" s="368" t="s">
        <v>155</v>
      </c>
      <c r="B235" s="369">
        <v>568</v>
      </c>
      <c r="C235" s="370"/>
      <c r="D235" s="371"/>
      <c r="E235" s="372">
        <v>0.11046599999999999</v>
      </c>
      <c r="F235" s="373"/>
      <c r="G235" s="374">
        <v>5.6454999999999998E-2</v>
      </c>
      <c r="H235" s="373"/>
      <c r="I235" s="378"/>
      <c r="J235" s="375"/>
      <c r="K235" s="373"/>
      <c r="L235" s="376"/>
      <c r="M235" s="373"/>
      <c r="N235" s="378"/>
      <c r="O235" s="375"/>
      <c r="P235" s="373"/>
      <c r="Q235" s="376"/>
      <c r="R235" s="373"/>
      <c r="S235" s="378"/>
      <c r="T235" s="375"/>
      <c r="U235" s="373"/>
      <c r="V235" s="376"/>
      <c r="W235" s="377"/>
      <c r="X235" s="377"/>
      <c r="Y235" s="377"/>
      <c r="Z235" s="377"/>
      <c r="AA235" s="377"/>
      <c r="AB235" s="377"/>
    </row>
    <row r="236" spans="1:28" x14ac:dyDescent="0.25">
      <c r="A236" s="368" t="s">
        <v>267</v>
      </c>
      <c r="B236" s="369">
        <v>702</v>
      </c>
      <c r="C236" s="370">
        <v>723</v>
      </c>
      <c r="D236" s="371"/>
      <c r="E236" s="372"/>
      <c r="F236" s="373"/>
      <c r="G236" s="374"/>
      <c r="H236" s="373"/>
      <c r="I236" s="378"/>
      <c r="J236" s="375"/>
      <c r="K236" s="373"/>
      <c r="L236" s="376"/>
      <c r="M236" s="373"/>
      <c r="N236" s="378"/>
      <c r="O236" s="375"/>
      <c r="P236" s="373"/>
      <c r="Q236" s="376"/>
      <c r="R236" s="373"/>
      <c r="S236" s="378"/>
      <c r="T236" s="375"/>
      <c r="U236" s="373"/>
      <c r="V236" s="376"/>
      <c r="W236" s="377"/>
      <c r="X236" s="377"/>
      <c r="Y236" s="377"/>
      <c r="Z236" s="377"/>
      <c r="AA236" s="377"/>
      <c r="AB236" s="377"/>
    </row>
    <row r="237" spans="1:28" x14ac:dyDescent="0.25">
      <c r="A237" s="368" t="s">
        <v>156</v>
      </c>
      <c r="B237" s="369">
        <v>703</v>
      </c>
      <c r="C237" s="370">
        <v>748</v>
      </c>
      <c r="D237" s="371"/>
      <c r="E237" s="372"/>
      <c r="F237" s="373"/>
      <c r="G237" s="374"/>
      <c r="H237" s="373"/>
      <c r="I237" s="378"/>
      <c r="J237" s="375"/>
      <c r="K237" s="373"/>
      <c r="L237" s="376"/>
      <c r="M237" s="373"/>
      <c r="N237" s="378"/>
      <c r="O237" s="375"/>
      <c r="P237" s="373"/>
      <c r="Q237" s="376"/>
      <c r="R237" s="373"/>
      <c r="S237" s="378"/>
      <c r="T237" s="375"/>
      <c r="U237" s="373"/>
      <c r="V237" s="376"/>
      <c r="W237" s="377"/>
      <c r="X237" s="377"/>
      <c r="Y237" s="377"/>
      <c r="Z237" s="377"/>
      <c r="AA237" s="377"/>
      <c r="AB237" s="377"/>
    </row>
    <row r="238" spans="1:28" x14ac:dyDescent="0.25">
      <c r="A238" s="368" t="s">
        <v>268</v>
      </c>
      <c r="B238" s="369">
        <v>704</v>
      </c>
      <c r="C238" s="370"/>
      <c r="D238" s="371"/>
      <c r="E238" s="372">
        <v>3.1310000000000001E-3</v>
      </c>
      <c r="F238" s="373"/>
      <c r="G238" s="374">
        <v>1.6000000000000001E-3</v>
      </c>
      <c r="H238" s="373"/>
      <c r="I238" s="378"/>
      <c r="J238" s="375"/>
      <c r="K238" s="373"/>
      <c r="L238" s="376"/>
      <c r="M238" s="373"/>
      <c r="N238" s="378"/>
      <c r="O238" s="375"/>
      <c r="P238" s="373"/>
      <c r="Q238" s="376"/>
      <c r="R238" s="373"/>
      <c r="S238" s="378"/>
      <c r="T238" s="375"/>
      <c r="U238" s="373"/>
      <c r="V238" s="376"/>
      <c r="W238" s="377"/>
      <c r="X238" s="377"/>
      <c r="Y238" s="377"/>
      <c r="Z238" s="377"/>
      <c r="AA238" s="377"/>
      <c r="AB238" s="377"/>
    </row>
    <row r="239" spans="1:28" x14ac:dyDescent="0.25">
      <c r="A239" s="368" t="s">
        <v>157</v>
      </c>
      <c r="B239" s="369">
        <v>707</v>
      </c>
      <c r="C239" s="370"/>
      <c r="D239" s="371"/>
      <c r="E239" s="372">
        <v>3.1310000000000001E-3</v>
      </c>
      <c r="F239" s="373"/>
      <c r="G239" s="374">
        <v>1.6000000000000001E-3</v>
      </c>
      <c r="H239" s="373"/>
      <c r="I239" s="378"/>
      <c r="J239" s="375"/>
      <c r="K239" s="373"/>
      <c r="L239" s="376"/>
      <c r="M239" s="373"/>
      <c r="N239" s="378"/>
      <c r="O239" s="375"/>
      <c r="P239" s="373"/>
      <c r="Q239" s="376"/>
      <c r="R239" s="373"/>
      <c r="S239" s="378"/>
      <c r="T239" s="375"/>
      <c r="U239" s="373"/>
      <c r="V239" s="376"/>
      <c r="W239" s="377"/>
      <c r="X239" s="377"/>
      <c r="Y239" s="377"/>
      <c r="Z239" s="377"/>
      <c r="AA239" s="377"/>
      <c r="AB239" s="377"/>
    </row>
    <row r="240" spans="1:28" x14ac:dyDescent="0.25">
      <c r="A240" s="368" t="s">
        <v>1298</v>
      </c>
      <c r="B240" s="369">
        <v>708</v>
      </c>
      <c r="C240" s="370"/>
      <c r="D240" s="371"/>
      <c r="E240" s="372">
        <v>3.1310000000000001E-3</v>
      </c>
      <c r="F240" s="373"/>
      <c r="G240" s="374">
        <v>1.6000000000000001E-3</v>
      </c>
      <c r="H240" s="373"/>
      <c r="I240" s="378"/>
      <c r="J240" s="375"/>
      <c r="K240" s="373"/>
      <c r="L240" s="376"/>
      <c r="M240" s="373"/>
      <c r="N240" s="378"/>
      <c r="O240" s="375"/>
      <c r="P240" s="373"/>
      <c r="Q240" s="376"/>
      <c r="R240" s="373"/>
      <c r="S240" s="378"/>
      <c r="T240" s="375"/>
      <c r="U240" s="373"/>
      <c r="V240" s="376"/>
      <c r="W240" s="377"/>
      <c r="X240" s="377"/>
      <c r="Y240" s="377"/>
      <c r="Z240" s="377"/>
      <c r="AA240" s="377"/>
      <c r="AB240" s="377"/>
    </row>
    <row r="241" spans="1:28" x14ac:dyDescent="0.25">
      <c r="A241" s="368" t="s">
        <v>1300</v>
      </c>
      <c r="B241" s="369">
        <v>709</v>
      </c>
      <c r="C241" s="370"/>
      <c r="D241" s="371"/>
      <c r="E241" s="372">
        <v>3.1310000000000001E-3</v>
      </c>
      <c r="F241" s="373"/>
      <c r="G241" s="374">
        <v>1.6000000000000001E-3</v>
      </c>
      <c r="H241" s="373"/>
      <c r="I241" s="366"/>
      <c r="J241" s="375"/>
      <c r="K241" s="373"/>
      <c r="L241" s="376"/>
      <c r="M241" s="373"/>
      <c r="N241" s="366"/>
      <c r="O241" s="375"/>
      <c r="P241" s="373"/>
      <c r="Q241" s="376"/>
      <c r="R241" s="373"/>
      <c r="S241" s="366"/>
      <c r="T241" s="375"/>
      <c r="U241" s="373"/>
      <c r="V241" s="376"/>
      <c r="W241" s="377"/>
      <c r="X241" s="377"/>
      <c r="Y241" s="377"/>
      <c r="Z241" s="377"/>
      <c r="AA241" s="377"/>
      <c r="AB241" s="377"/>
    </row>
    <row r="242" spans="1:28" x14ac:dyDescent="0.25">
      <c r="A242" s="368" t="s">
        <v>158</v>
      </c>
      <c r="B242" s="369">
        <v>713</v>
      </c>
      <c r="C242" s="370"/>
      <c r="D242" s="371"/>
      <c r="E242" s="372">
        <v>7.8619999999999992E-3</v>
      </c>
      <c r="F242" s="373"/>
      <c r="G242" s="374">
        <v>4.0179999999999999E-3</v>
      </c>
      <c r="H242" s="373"/>
      <c r="I242" s="378"/>
      <c r="J242" s="375"/>
      <c r="K242" s="373"/>
      <c r="L242" s="376"/>
      <c r="M242" s="373"/>
      <c r="N242" s="378"/>
      <c r="O242" s="375"/>
      <c r="P242" s="373"/>
      <c r="Q242" s="376"/>
      <c r="R242" s="373"/>
      <c r="S242" s="378"/>
      <c r="T242" s="375"/>
      <c r="U242" s="373"/>
      <c r="V242" s="376"/>
      <c r="W242" s="377"/>
      <c r="X242" s="377"/>
      <c r="Y242" s="377"/>
      <c r="Z242" s="377"/>
      <c r="AA242" s="377"/>
      <c r="AB242" s="377"/>
    </row>
    <row r="243" spans="1:28" x14ac:dyDescent="0.25">
      <c r="A243" s="368" t="s">
        <v>159</v>
      </c>
      <c r="B243" s="369">
        <v>714</v>
      </c>
      <c r="C243" s="370"/>
      <c r="D243" s="371"/>
      <c r="E243" s="372">
        <v>1.3942E-2</v>
      </c>
      <c r="F243" s="373"/>
      <c r="G243" s="374">
        <v>7.1250000000000003E-3</v>
      </c>
      <c r="H243" s="373"/>
      <c r="I243" s="366"/>
      <c r="J243" s="375"/>
      <c r="K243" s="373"/>
      <c r="L243" s="376"/>
      <c r="M243" s="373"/>
      <c r="N243" s="366"/>
      <c r="O243" s="375"/>
      <c r="P243" s="373"/>
      <c r="Q243" s="376"/>
      <c r="R243" s="373"/>
      <c r="S243" s="366"/>
      <c r="T243" s="375"/>
      <c r="U243" s="373"/>
      <c r="V243" s="376"/>
      <c r="W243" s="377"/>
      <c r="X243" s="377"/>
      <c r="Y243" s="377"/>
      <c r="Z243" s="377"/>
      <c r="AA243" s="377"/>
      <c r="AB243" s="377"/>
    </row>
    <row r="244" spans="1:28" x14ac:dyDescent="0.25">
      <c r="A244" s="368" t="s">
        <v>342</v>
      </c>
      <c r="B244" s="369">
        <v>716</v>
      </c>
      <c r="C244" s="370"/>
      <c r="D244" s="371"/>
      <c r="E244" s="372">
        <v>3.1310000000000001E-3</v>
      </c>
      <c r="F244" s="373"/>
      <c r="G244" s="374">
        <v>1.6000000000000001E-3</v>
      </c>
      <c r="H244" s="373"/>
      <c r="I244" s="366"/>
      <c r="J244" s="375"/>
      <c r="K244" s="373"/>
      <c r="L244" s="376"/>
      <c r="M244" s="373"/>
      <c r="N244" s="366"/>
      <c r="O244" s="375"/>
      <c r="P244" s="373"/>
      <c r="Q244" s="376"/>
      <c r="R244" s="373"/>
      <c r="S244" s="366"/>
      <c r="T244" s="375"/>
      <c r="U244" s="373"/>
      <c r="V244" s="376"/>
      <c r="W244" s="377"/>
      <c r="X244" s="377"/>
      <c r="Y244" s="377"/>
      <c r="Z244" s="377"/>
      <c r="AA244" s="377"/>
      <c r="AB244" s="377"/>
    </row>
    <row r="245" spans="1:28" x14ac:dyDescent="0.25">
      <c r="A245" s="368" t="s">
        <v>160</v>
      </c>
      <c r="B245" s="369">
        <v>721</v>
      </c>
      <c r="C245" s="370"/>
      <c r="D245" s="371"/>
      <c r="E245" s="372">
        <v>3.5890000000000002E-3</v>
      </c>
      <c r="F245" s="373"/>
      <c r="G245" s="374">
        <v>1.8339999999999999E-3</v>
      </c>
      <c r="H245" s="373"/>
      <c r="I245" s="366"/>
      <c r="J245" s="375"/>
      <c r="K245" s="373"/>
      <c r="L245" s="376"/>
      <c r="M245" s="373"/>
      <c r="N245" s="366"/>
      <c r="O245" s="375"/>
      <c r="P245" s="373"/>
      <c r="Q245" s="376"/>
      <c r="R245" s="373"/>
      <c r="S245" s="366"/>
      <c r="T245" s="375"/>
      <c r="U245" s="373"/>
      <c r="V245" s="376"/>
      <c r="W245" s="377"/>
      <c r="X245" s="377"/>
      <c r="Y245" s="377"/>
      <c r="Z245" s="377"/>
      <c r="AA245" s="377"/>
      <c r="AB245" s="377"/>
    </row>
    <row r="246" spans="1:28" x14ac:dyDescent="0.25">
      <c r="A246" s="368" t="s">
        <v>161</v>
      </c>
      <c r="B246" s="369">
        <v>722</v>
      </c>
      <c r="C246" s="370"/>
      <c r="D246" s="371"/>
      <c r="E246" s="372">
        <v>1.0318000000000001E-2</v>
      </c>
      <c r="F246" s="373"/>
      <c r="G246" s="374">
        <v>5.2729999999999999E-3</v>
      </c>
      <c r="H246" s="373"/>
      <c r="I246" s="378"/>
      <c r="J246" s="375"/>
      <c r="K246" s="373"/>
      <c r="L246" s="376"/>
      <c r="M246" s="373"/>
      <c r="N246" s="378"/>
      <c r="O246" s="375"/>
      <c r="P246" s="373"/>
      <c r="Q246" s="376"/>
      <c r="R246" s="373"/>
      <c r="S246" s="378"/>
      <c r="T246" s="375"/>
      <c r="U246" s="373"/>
      <c r="V246" s="376"/>
      <c r="W246" s="377"/>
      <c r="X246" s="377"/>
      <c r="Y246" s="377"/>
      <c r="Z246" s="377"/>
      <c r="AA246" s="377"/>
      <c r="AB246" s="377"/>
    </row>
    <row r="247" spans="1:28" x14ac:dyDescent="0.25">
      <c r="A247" s="368" t="s">
        <v>1380</v>
      </c>
      <c r="B247" s="369">
        <v>723</v>
      </c>
      <c r="C247" s="370"/>
      <c r="D247" s="371"/>
      <c r="E247" s="372">
        <v>1.1204E-2</v>
      </c>
      <c r="F247" s="373"/>
      <c r="G247" s="374">
        <v>5.7260000000000002E-3</v>
      </c>
      <c r="H247" s="373"/>
      <c r="I247" s="366"/>
      <c r="J247" s="375"/>
      <c r="K247" s="373"/>
      <c r="L247" s="376"/>
      <c r="M247" s="373"/>
      <c r="N247" s="366"/>
      <c r="O247" s="375"/>
      <c r="P247" s="373"/>
      <c r="Q247" s="376"/>
      <c r="R247" s="373"/>
      <c r="S247" s="366"/>
      <c r="T247" s="375"/>
      <c r="U247" s="373"/>
      <c r="V247" s="376"/>
      <c r="W247" s="377"/>
      <c r="X247" s="377"/>
      <c r="Y247" s="377"/>
      <c r="Z247" s="377"/>
      <c r="AA247" s="377"/>
      <c r="AB247" s="377"/>
    </row>
    <row r="248" spans="1:28" x14ac:dyDescent="0.25">
      <c r="A248" s="368" t="s">
        <v>162</v>
      </c>
      <c r="B248" s="369">
        <v>725</v>
      </c>
      <c r="C248" s="370"/>
      <c r="D248" s="371"/>
      <c r="E248" s="372">
        <v>3.1310000000000001E-3</v>
      </c>
      <c r="F248" s="373"/>
      <c r="G248" s="374">
        <v>1.6000000000000001E-3</v>
      </c>
      <c r="H248" s="373"/>
      <c r="I248" s="378"/>
      <c r="J248" s="375"/>
      <c r="K248" s="373"/>
      <c r="L248" s="376"/>
      <c r="M248" s="373"/>
      <c r="N248" s="378"/>
      <c r="O248" s="375"/>
      <c r="P248" s="373"/>
      <c r="Q248" s="376"/>
      <c r="R248" s="373"/>
      <c r="S248" s="378"/>
      <c r="T248" s="375"/>
      <c r="U248" s="373"/>
      <c r="V248" s="376"/>
      <c r="W248" s="377"/>
      <c r="X248" s="377"/>
      <c r="Y248" s="377"/>
      <c r="Z248" s="377"/>
      <c r="AA248" s="377"/>
      <c r="AB248" s="377"/>
    </row>
    <row r="249" spans="1:28" x14ac:dyDescent="0.25">
      <c r="A249" s="368" t="s">
        <v>163</v>
      </c>
      <c r="B249" s="369">
        <v>727</v>
      </c>
      <c r="C249" s="370"/>
      <c r="D249" s="371"/>
      <c r="E249" s="372">
        <v>3.1310000000000001E-3</v>
      </c>
      <c r="F249" s="373"/>
      <c r="G249" s="374">
        <v>1.6000000000000001E-3</v>
      </c>
      <c r="H249" s="373"/>
      <c r="I249" s="378"/>
      <c r="J249" s="375"/>
      <c r="K249" s="373"/>
      <c r="L249" s="376"/>
      <c r="M249" s="373"/>
      <c r="N249" s="378"/>
      <c r="O249" s="375"/>
      <c r="P249" s="373"/>
      <c r="Q249" s="376"/>
      <c r="R249" s="373"/>
      <c r="S249" s="378"/>
      <c r="T249" s="375"/>
      <c r="U249" s="373"/>
      <c r="V249" s="376"/>
      <c r="W249" s="377"/>
      <c r="X249" s="377"/>
      <c r="Y249" s="377"/>
      <c r="Z249" s="377"/>
      <c r="AA249" s="377"/>
      <c r="AB249" s="377"/>
    </row>
    <row r="250" spans="1:28" x14ac:dyDescent="0.25">
      <c r="A250" s="368" t="s">
        <v>165</v>
      </c>
      <c r="B250" s="369">
        <v>731</v>
      </c>
      <c r="C250" s="370"/>
      <c r="D250" s="371"/>
      <c r="E250" s="372">
        <v>3.1310000000000001E-3</v>
      </c>
      <c r="F250" s="373"/>
      <c r="G250" s="374">
        <v>1.6000000000000001E-3</v>
      </c>
      <c r="H250" s="373"/>
      <c r="I250" s="378"/>
      <c r="J250" s="375"/>
      <c r="K250" s="373"/>
      <c r="L250" s="376"/>
      <c r="M250" s="373"/>
      <c r="N250" s="378"/>
      <c r="O250" s="375"/>
      <c r="P250" s="373"/>
      <c r="Q250" s="376"/>
      <c r="R250" s="373"/>
      <c r="S250" s="378"/>
      <c r="T250" s="375"/>
      <c r="U250" s="373"/>
      <c r="V250" s="376"/>
      <c r="W250" s="377"/>
      <c r="X250" s="377"/>
      <c r="Y250" s="377"/>
      <c r="Z250" s="377"/>
      <c r="AA250" s="377"/>
      <c r="AB250" s="377"/>
    </row>
    <row r="251" spans="1:28" x14ac:dyDescent="0.25">
      <c r="A251" s="368" t="s">
        <v>166</v>
      </c>
      <c r="B251" s="369">
        <v>736</v>
      </c>
      <c r="C251" s="370"/>
      <c r="D251" s="371"/>
      <c r="E251" s="372">
        <v>3.1310000000000001E-3</v>
      </c>
      <c r="F251" s="373"/>
      <c r="G251" s="374">
        <v>1.6000000000000001E-3</v>
      </c>
      <c r="H251" s="373"/>
      <c r="I251" s="378"/>
      <c r="J251" s="375"/>
      <c r="K251" s="373"/>
      <c r="L251" s="376"/>
      <c r="M251" s="373"/>
      <c r="N251" s="378"/>
      <c r="O251" s="375"/>
      <c r="P251" s="373"/>
      <c r="Q251" s="376"/>
      <c r="R251" s="373"/>
      <c r="S251" s="378"/>
      <c r="T251" s="375"/>
      <c r="U251" s="373"/>
      <c r="V251" s="376"/>
      <c r="W251" s="377"/>
      <c r="X251" s="377"/>
      <c r="Y251" s="377"/>
      <c r="Z251" s="377"/>
      <c r="AA251" s="377"/>
      <c r="AB251" s="377"/>
    </row>
    <row r="252" spans="1:28" x14ac:dyDescent="0.25">
      <c r="A252" s="368" t="s">
        <v>167</v>
      </c>
      <c r="B252" s="369">
        <v>737</v>
      </c>
      <c r="C252" s="370"/>
      <c r="D252" s="371"/>
      <c r="E252" s="372">
        <v>3.1310000000000001E-3</v>
      </c>
      <c r="F252" s="373"/>
      <c r="G252" s="374">
        <v>1.6000000000000001E-3</v>
      </c>
      <c r="H252" s="373"/>
      <c r="I252" s="378"/>
      <c r="J252" s="375"/>
      <c r="K252" s="373"/>
      <c r="L252" s="376"/>
      <c r="M252" s="373"/>
      <c r="N252" s="378"/>
      <c r="O252" s="375"/>
      <c r="P252" s="373"/>
      <c r="Q252" s="376"/>
      <c r="R252" s="373"/>
      <c r="S252" s="378"/>
      <c r="T252" s="375"/>
      <c r="U252" s="373"/>
      <c r="V252" s="376"/>
      <c r="W252" s="377"/>
      <c r="X252" s="377"/>
      <c r="Y252" s="377"/>
      <c r="Z252" s="377"/>
      <c r="AA252" s="377"/>
      <c r="AB252" s="377"/>
    </row>
    <row r="253" spans="1:28" x14ac:dyDescent="0.25">
      <c r="A253" s="368" t="s">
        <v>168</v>
      </c>
      <c r="B253" s="369">
        <v>738</v>
      </c>
      <c r="C253" s="370"/>
      <c r="D253" s="371"/>
      <c r="E253" s="372">
        <v>6.326E-3</v>
      </c>
      <c r="F253" s="373"/>
      <c r="G253" s="374">
        <v>3.2330000000000002E-3</v>
      </c>
      <c r="H253" s="373"/>
      <c r="I253" s="366"/>
      <c r="J253" s="375"/>
      <c r="K253" s="373"/>
      <c r="L253" s="376"/>
      <c r="M253" s="373"/>
      <c r="N253" s="366"/>
      <c r="O253" s="375"/>
      <c r="P253" s="373"/>
      <c r="Q253" s="376"/>
      <c r="R253" s="373"/>
      <c r="S253" s="366"/>
      <c r="T253" s="375"/>
      <c r="U253" s="373"/>
      <c r="V253" s="376"/>
      <c r="W253" s="377"/>
      <c r="X253" s="377"/>
      <c r="Y253" s="377"/>
      <c r="Z253" s="377"/>
      <c r="AA253" s="377"/>
      <c r="AB253" s="377"/>
    </row>
    <row r="254" spans="1:28" x14ac:dyDescent="0.25">
      <c r="A254" s="368" t="s">
        <v>169</v>
      </c>
      <c r="B254" s="369">
        <v>740</v>
      </c>
      <c r="C254" s="370"/>
      <c r="D254" s="371"/>
      <c r="E254" s="372">
        <v>3.0794999999999999E-2</v>
      </c>
      <c r="F254" s="373"/>
      <c r="G254" s="374">
        <v>1.5737999999999999E-2</v>
      </c>
      <c r="H254" s="373"/>
      <c r="I254" s="366"/>
      <c r="J254" s="375"/>
      <c r="K254" s="373"/>
      <c r="L254" s="376"/>
      <c r="M254" s="373"/>
      <c r="N254" s="366"/>
      <c r="O254" s="375"/>
      <c r="P254" s="373"/>
      <c r="Q254" s="376"/>
      <c r="R254" s="373"/>
      <c r="S254" s="366"/>
      <c r="T254" s="375"/>
      <c r="U254" s="373"/>
      <c r="V254" s="376"/>
      <c r="W254" s="377"/>
      <c r="X254" s="377"/>
      <c r="Y254" s="377"/>
      <c r="Z254" s="377"/>
      <c r="AA254" s="377"/>
      <c r="AB254" s="377"/>
    </row>
    <row r="255" spans="1:28" x14ac:dyDescent="0.25">
      <c r="A255" s="368" t="s">
        <v>170</v>
      </c>
      <c r="B255" s="369">
        <v>741</v>
      </c>
      <c r="C255" s="370"/>
      <c r="D255" s="371"/>
      <c r="E255" s="372">
        <v>3.1310000000000001E-3</v>
      </c>
      <c r="F255" s="373"/>
      <c r="G255" s="374">
        <v>1.6000000000000001E-3</v>
      </c>
      <c r="H255" s="373"/>
      <c r="I255" s="366"/>
      <c r="J255" s="375"/>
      <c r="K255" s="373"/>
      <c r="L255" s="376"/>
      <c r="M255" s="373"/>
      <c r="N255" s="366"/>
      <c r="O255" s="375"/>
      <c r="P255" s="373"/>
      <c r="Q255" s="376"/>
      <c r="R255" s="373"/>
      <c r="S255" s="366"/>
      <c r="T255" s="375"/>
      <c r="U255" s="373"/>
      <c r="V255" s="376"/>
      <c r="W255" s="377"/>
      <c r="X255" s="377"/>
      <c r="Y255" s="377"/>
      <c r="Z255" s="377"/>
      <c r="AA255" s="377"/>
      <c r="AB255" s="377"/>
    </row>
    <row r="256" spans="1:28" x14ac:dyDescent="0.25">
      <c r="A256" s="368" t="s">
        <v>171</v>
      </c>
      <c r="B256" s="369">
        <v>742</v>
      </c>
      <c r="C256" s="370"/>
      <c r="D256" s="371"/>
      <c r="E256" s="372">
        <v>1.8377000000000001E-2</v>
      </c>
      <c r="F256" s="373"/>
      <c r="G256" s="374">
        <v>9.3919999999999993E-3</v>
      </c>
      <c r="H256" s="373"/>
      <c r="I256" s="378"/>
      <c r="J256" s="375"/>
      <c r="K256" s="373"/>
      <c r="L256" s="376"/>
      <c r="M256" s="373"/>
      <c r="N256" s="378"/>
      <c r="O256" s="375"/>
      <c r="P256" s="373"/>
      <c r="Q256" s="376"/>
      <c r="R256" s="373"/>
      <c r="S256" s="378"/>
      <c r="T256" s="375"/>
      <c r="U256" s="373"/>
      <c r="V256" s="376"/>
      <c r="W256" s="377"/>
      <c r="X256" s="377"/>
      <c r="Y256" s="377"/>
      <c r="Z256" s="377"/>
      <c r="AA256" s="377"/>
      <c r="AB256" s="377"/>
    </row>
    <row r="257" spans="1:28" x14ac:dyDescent="0.25">
      <c r="A257" s="368" t="s">
        <v>172</v>
      </c>
      <c r="B257" s="369">
        <v>744</v>
      </c>
      <c r="C257" s="370"/>
      <c r="D257" s="371"/>
      <c r="E257" s="372">
        <v>3.1310000000000001E-3</v>
      </c>
      <c r="F257" s="373"/>
      <c r="G257" s="374">
        <v>1.6000000000000001E-3</v>
      </c>
      <c r="H257" s="373"/>
      <c r="I257" s="378"/>
      <c r="J257" s="375"/>
      <c r="K257" s="373"/>
      <c r="L257" s="376"/>
      <c r="M257" s="373"/>
      <c r="N257" s="378"/>
      <c r="O257" s="375"/>
      <c r="P257" s="373"/>
      <c r="Q257" s="376"/>
      <c r="R257" s="373"/>
      <c r="S257" s="378"/>
      <c r="T257" s="375"/>
      <c r="U257" s="373"/>
      <c r="V257" s="376"/>
      <c r="W257" s="377"/>
      <c r="X257" s="377"/>
      <c r="Y257" s="377"/>
      <c r="Z257" s="377"/>
      <c r="AA257" s="377"/>
      <c r="AB257" s="377"/>
    </row>
    <row r="258" spans="1:28" x14ac:dyDescent="0.25">
      <c r="A258" s="368" t="s">
        <v>1373</v>
      </c>
      <c r="B258" s="369">
        <v>748</v>
      </c>
      <c r="C258" s="370"/>
      <c r="D258" s="371"/>
      <c r="E258" s="372">
        <v>3.1310000000000001E-3</v>
      </c>
      <c r="F258" s="373"/>
      <c r="G258" s="374">
        <v>1.6000000000000001E-3</v>
      </c>
      <c r="H258" s="373"/>
      <c r="I258" s="366"/>
      <c r="J258" s="375"/>
      <c r="K258" s="373"/>
      <c r="L258" s="376"/>
      <c r="M258" s="373"/>
      <c r="N258" s="366"/>
      <c r="O258" s="375"/>
      <c r="P258" s="373"/>
      <c r="Q258" s="376"/>
      <c r="R258" s="373"/>
      <c r="S258" s="366"/>
      <c r="T258" s="375"/>
      <c r="U258" s="373"/>
      <c r="V258" s="376"/>
      <c r="W258" s="377"/>
      <c r="X258" s="377"/>
      <c r="Y258" s="377"/>
      <c r="Z258" s="377"/>
      <c r="AA258" s="377"/>
      <c r="AB258" s="377"/>
    </row>
    <row r="259" spans="1:28" x14ac:dyDescent="0.25">
      <c r="A259" s="368" t="s">
        <v>269</v>
      </c>
      <c r="B259" s="369">
        <v>755</v>
      </c>
      <c r="C259" s="370"/>
      <c r="D259" s="371"/>
      <c r="E259" s="372">
        <v>6.6309999999999997E-3</v>
      </c>
      <c r="F259" s="373"/>
      <c r="G259" s="374">
        <v>3.3890000000000001E-3</v>
      </c>
      <c r="H259" s="373"/>
      <c r="I259" s="378"/>
      <c r="J259" s="375"/>
      <c r="K259" s="373"/>
      <c r="L259" s="376"/>
      <c r="M259" s="373"/>
      <c r="N259" s="378"/>
      <c r="O259" s="375"/>
      <c r="P259" s="373"/>
      <c r="Q259" s="376"/>
      <c r="R259" s="373"/>
      <c r="S259" s="378"/>
      <c r="T259" s="375"/>
      <c r="U259" s="373"/>
      <c r="V259" s="376"/>
      <c r="W259" s="377"/>
      <c r="X259" s="377"/>
      <c r="Y259" s="377"/>
      <c r="Z259" s="377"/>
      <c r="AA259" s="377"/>
      <c r="AB259" s="377"/>
    </row>
    <row r="260" spans="1:28" x14ac:dyDescent="0.25">
      <c r="A260" s="368" t="s">
        <v>173</v>
      </c>
      <c r="B260" s="369">
        <v>764</v>
      </c>
      <c r="C260" s="370"/>
      <c r="D260" s="371"/>
      <c r="E260" s="372">
        <v>3.6340000000000001E-3</v>
      </c>
      <c r="F260" s="373"/>
      <c r="G260" s="374">
        <v>1.8569999999999999E-3</v>
      </c>
      <c r="H260" s="373"/>
      <c r="I260" s="366"/>
      <c r="J260" s="375"/>
      <c r="K260" s="373"/>
      <c r="L260" s="376"/>
      <c r="M260" s="373"/>
      <c r="N260" s="366"/>
      <c r="O260" s="375"/>
      <c r="P260" s="373"/>
      <c r="Q260" s="376"/>
      <c r="R260" s="373"/>
      <c r="S260" s="366"/>
      <c r="T260" s="375"/>
      <c r="U260" s="373"/>
      <c r="V260" s="376"/>
      <c r="W260" s="377"/>
      <c r="X260" s="377"/>
      <c r="Y260" s="377"/>
      <c r="Z260" s="377"/>
      <c r="AA260" s="377"/>
      <c r="AB260" s="377"/>
    </row>
    <row r="261" spans="1:28" x14ac:dyDescent="0.25">
      <c r="A261" s="368" t="s">
        <v>174</v>
      </c>
      <c r="B261" s="369">
        <v>765</v>
      </c>
      <c r="C261" s="370"/>
      <c r="D261" s="371"/>
      <c r="E261" s="372">
        <v>3.9169000000000002E-2</v>
      </c>
      <c r="F261" s="373"/>
      <c r="G261" s="374">
        <v>2.0018000000000001E-2</v>
      </c>
      <c r="H261" s="373"/>
      <c r="I261" s="366"/>
      <c r="J261" s="375"/>
      <c r="K261" s="373"/>
      <c r="L261" s="376"/>
      <c r="M261" s="373"/>
      <c r="N261" s="366"/>
      <c r="O261" s="375"/>
      <c r="P261" s="373"/>
      <c r="Q261" s="376"/>
      <c r="R261" s="373"/>
      <c r="S261" s="366"/>
      <c r="T261" s="375"/>
      <c r="U261" s="373"/>
      <c r="V261" s="376"/>
      <c r="W261" s="377"/>
      <c r="X261" s="377"/>
      <c r="Y261" s="377"/>
      <c r="Z261" s="377"/>
      <c r="AA261" s="377"/>
      <c r="AB261" s="377"/>
    </row>
    <row r="262" spans="1:28" x14ac:dyDescent="0.25">
      <c r="A262" s="368" t="s">
        <v>175</v>
      </c>
      <c r="B262" s="369">
        <v>766</v>
      </c>
      <c r="C262" s="370"/>
      <c r="D262" s="371"/>
      <c r="E262" s="372">
        <v>6.1665999999999999E-2</v>
      </c>
      <c r="F262" s="373"/>
      <c r="G262" s="374">
        <v>3.1515000000000001E-2</v>
      </c>
      <c r="H262" s="373"/>
      <c r="I262" s="366"/>
      <c r="J262" s="375"/>
      <c r="K262" s="373"/>
      <c r="L262" s="376"/>
      <c r="M262" s="373"/>
      <c r="N262" s="366"/>
      <c r="O262" s="375"/>
      <c r="P262" s="373"/>
      <c r="Q262" s="376"/>
      <c r="R262" s="373"/>
      <c r="S262" s="366"/>
      <c r="T262" s="375"/>
      <c r="U262" s="373"/>
      <c r="V262" s="376"/>
      <c r="W262" s="377"/>
      <c r="X262" s="377"/>
      <c r="Y262" s="377"/>
      <c r="Z262" s="377"/>
      <c r="AA262" s="377"/>
      <c r="AB262" s="377"/>
    </row>
    <row r="263" spans="1:28" x14ac:dyDescent="0.25">
      <c r="A263" s="368" t="s">
        <v>176</v>
      </c>
      <c r="B263" s="369">
        <v>772</v>
      </c>
      <c r="C263" s="370"/>
      <c r="D263" s="371"/>
      <c r="E263" s="372">
        <v>1.7302999999999999E-2</v>
      </c>
      <c r="F263" s="373"/>
      <c r="G263" s="374">
        <v>8.8430000000000002E-3</v>
      </c>
      <c r="H263" s="373"/>
      <c r="I263" s="378"/>
      <c r="J263" s="375"/>
      <c r="K263" s="373"/>
      <c r="L263" s="376"/>
      <c r="M263" s="373"/>
      <c r="N263" s="378"/>
      <c r="O263" s="375"/>
      <c r="P263" s="373"/>
      <c r="Q263" s="376"/>
      <c r="R263" s="373"/>
      <c r="S263" s="378"/>
      <c r="T263" s="375"/>
      <c r="U263" s="373"/>
      <c r="V263" s="376"/>
      <c r="W263" s="377"/>
      <c r="X263" s="377"/>
      <c r="Y263" s="377"/>
      <c r="Z263" s="377"/>
      <c r="AA263" s="377"/>
      <c r="AB263" s="377"/>
    </row>
    <row r="264" spans="1:28" x14ac:dyDescent="0.25">
      <c r="A264" s="368" t="s">
        <v>177</v>
      </c>
      <c r="B264" s="369">
        <v>773</v>
      </c>
      <c r="C264" s="370">
        <v>490</v>
      </c>
      <c r="D264" s="371"/>
      <c r="E264" s="372"/>
      <c r="F264" s="373"/>
      <c r="G264" s="374"/>
      <c r="H264" s="373"/>
      <c r="I264" s="378"/>
      <c r="J264" s="375"/>
      <c r="K264" s="373"/>
      <c r="L264" s="376"/>
      <c r="M264" s="373"/>
      <c r="N264" s="378"/>
      <c r="O264" s="375"/>
      <c r="P264" s="373"/>
      <c r="Q264" s="376"/>
      <c r="R264" s="373"/>
      <c r="S264" s="378"/>
      <c r="T264" s="375"/>
      <c r="U264" s="373"/>
      <c r="V264" s="376"/>
      <c r="W264" s="377"/>
      <c r="X264" s="377"/>
      <c r="Y264" s="377"/>
      <c r="Z264" s="377"/>
      <c r="AA264" s="377"/>
      <c r="AB264" s="377"/>
    </row>
    <row r="265" spans="1:28" x14ac:dyDescent="0.25">
      <c r="A265" s="368" t="s">
        <v>178</v>
      </c>
      <c r="B265" s="369">
        <v>777</v>
      </c>
      <c r="C265" s="370"/>
      <c r="D265" s="371"/>
      <c r="E265" s="372">
        <v>1.094E-2</v>
      </c>
      <c r="F265" s="373"/>
      <c r="G265" s="374">
        <v>5.5909999999999996E-3</v>
      </c>
      <c r="H265" s="373"/>
      <c r="I265" s="378"/>
      <c r="J265" s="375"/>
      <c r="K265" s="373"/>
      <c r="L265" s="376"/>
      <c r="M265" s="373"/>
      <c r="N265" s="378"/>
      <c r="O265" s="375"/>
      <c r="P265" s="373"/>
      <c r="Q265" s="376"/>
      <c r="R265" s="373"/>
      <c r="S265" s="378"/>
      <c r="T265" s="375"/>
      <c r="U265" s="373"/>
      <c r="V265" s="376"/>
      <c r="W265" s="377"/>
      <c r="X265" s="377"/>
      <c r="Y265" s="377"/>
      <c r="Z265" s="377"/>
      <c r="AA265" s="377"/>
      <c r="AB265" s="377"/>
    </row>
    <row r="266" spans="1:28" x14ac:dyDescent="0.25">
      <c r="A266" s="368" t="s">
        <v>179</v>
      </c>
      <c r="B266" s="369">
        <v>787</v>
      </c>
      <c r="C266" s="370"/>
      <c r="D266" s="371"/>
      <c r="E266" s="372">
        <v>3.7726999999999997E-2</v>
      </c>
      <c r="F266" s="373"/>
      <c r="G266" s="374">
        <v>1.9281E-2</v>
      </c>
      <c r="H266" s="373"/>
      <c r="I266" s="378"/>
      <c r="J266" s="375"/>
      <c r="K266" s="373"/>
      <c r="L266" s="376"/>
      <c r="M266" s="373"/>
      <c r="N266" s="378"/>
      <c r="O266" s="375"/>
      <c r="P266" s="373"/>
      <c r="Q266" s="376"/>
      <c r="R266" s="373"/>
      <c r="S266" s="378"/>
      <c r="T266" s="375"/>
      <c r="U266" s="373"/>
      <c r="V266" s="376"/>
      <c r="W266" s="377"/>
      <c r="X266" s="377"/>
      <c r="Y266" s="377"/>
      <c r="Z266" s="377"/>
      <c r="AA266" s="377"/>
      <c r="AB266" s="377"/>
    </row>
    <row r="267" spans="1:28" x14ac:dyDescent="0.25">
      <c r="A267" s="368" t="s">
        <v>180</v>
      </c>
      <c r="B267" s="369">
        <v>791</v>
      </c>
      <c r="C267" s="370"/>
      <c r="D267" s="371"/>
      <c r="E267" s="372">
        <v>3.1310000000000001E-3</v>
      </c>
      <c r="F267" s="373"/>
      <c r="G267" s="374">
        <v>1.6000000000000001E-3</v>
      </c>
      <c r="H267" s="373"/>
      <c r="I267" s="378"/>
      <c r="J267" s="375"/>
      <c r="K267" s="373"/>
      <c r="L267" s="376"/>
      <c r="M267" s="373"/>
      <c r="N267" s="378"/>
      <c r="O267" s="375"/>
      <c r="P267" s="373"/>
      <c r="Q267" s="376"/>
      <c r="R267" s="373"/>
      <c r="S267" s="378"/>
      <c r="T267" s="375"/>
      <c r="U267" s="373"/>
      <c r="V267" s="376"/>
      <c r="W267" s="377"/>
      <c r="X267" s="377"/>
      <c r="Y267" s="377"/>
      <c r="Z267" s="377"/>
      <c r="AA267" s="377"/>
      <c r="AB267" s="377"/>
    </row>
    <row r="268" spans="1:28" x14ac:dyDescent="0.25">
      <c r="A268" s="368" t="s">
        <v>181</v>
      </c>
      <c r="B268" s="369">
        <v>792</v>
      </c>
      <c r="C268" s="370"/>
      <c r="D268" s="371"/>
      <c r="E268" s="372">
        <v>3.1310000000000001E-3</v>
      </c>
      <c r="F268" s="373"/>
      <c r="G268" s="374">
        <v>1.6000000000000001E-3</v>
      </c>
      <c r="H268" s="373"/>
      <c r="I268" s="366"/>
      <c r="J268" s="375"/>
      <c r="K268" s="373"/>
      <c r="L268" s="376"/>
      <c r="M268" s="373"/>
      <c r="N268" s="366"/>
      <c r="O268" s="375"/>
      <c r="P268" s="373"/>
      <c r="Q268" s="376"/>
      <c r="R268" s="373"/>
      <c r="S268" s="366"/>
      <c r="T268" s="375"/>
      <c r="U268" s="373"/>
      <c r="V268" s="376"/>
      <c r="W268" s="377"/>
      <c r="X268" s="377"/>
      <c r="Y268" s="377"/>
      <c r="Z268" s="377"/>
      <c r="AA268" s="377"/>
      <c r="AB268" s="377"/>
    </row>
    <row r="269" spans="1:28" x14ac:dyDescent="0.25">
      <c r="A269" s="368" t="s">
        <v>182</v>
      </c>
      <c r="B269" s="369">
        <v>793</v>
      </c>
      <c r="C269" s="370"/>
      <c r="D269" s="371"/>
      <c r="E269" s="372">
        <v>2.4551E-2</v>
      </c>
      <c r="F269" s="373"/>
      <c r="G269" s="374">
        <v>1.2547000000000001E-2</v>
      </c>
      <c r="H269" s="373"/>
      <c r="I269" s="378"/>
      <c r="J269" s="375"/>
      <c r="K269" s="373"/>
      <c r="L269" s="376"/>
      <c r="M269" s="373"/>
      <c r="N269" s="378"/>
      <c r="O269" s="375"/>
      <c r="P269" s="373"/>
      <c r="Q269" s="376"/>
      <c r="R269" s="373"/>
      <c r="S269" s="378"/>
      <c r="T269" s="375"/>
      <c r="U269" s="373"/>
      <c r="V269" s="376"/>
      <c r="W269" s="377"/>
      <c r="X269" s="377"/>
      <c r="Y269" s="377"/>
      <c r="Z269" s="377"/>
      <c r="AA269" s="377"/>
      <c r="AB269" s="377"/>
    </row>
    <row r="270" spans="1:28" x14ac:dyDescent="0.25">
      <c r="A270" s="368" t="s">
        <v>183</v>
      </c>
      <c r="B270" s="369">
        <v>796</v>
      </c>
      <c r="C270" s="370"/>
      <c r="D270" s="371"/>
      <c r="E270" s="372">
        <v>3.1310000000000001E-3</v>
      </c>
      <c r="F270" s="373"/>
      <c r="G270" s="374">
        <v>1.6000000000000001E-3</v>
      </c>
      <c r="H270" s="373"/>
      <c r="I270" s="366"/>
      <c r="J270" s="375"/>
      <c r="K270" s="373"/>
      <c r="L270" s="376"/>
      <c r="M270" s="373"/>
      <c r="N270" s="366"/>
      <c r="O270" s="375"/>
      <c r="P270" s="373"/>
      <c r="Q270" s="376"/>
      <c r="R270" s="373"/>
      <c r="S270" s="366"/>
      <c r="T270" s="375"/>
      <c r="U270" s="373"/>
      <c r="V270" s="376"/>
      <c r="W270" s="377"/>
      <c r="X270" s="377"/>
      <c r="Y270" s="377"/>
      <c r="Z270" s="377"/>
      <c r="AA270" s="377"/>
      <c r="AB270" s="377"/>
    </row>
    <row r="271" spans="1:28" x14ac:dyDescent="0.25">
      <c r="A271" s="368" t="s">
        <v>184</v>
      </c>
      <c r="B271" s="369">
        <v>797</v>
      </c>
      <c r="C271" s="370"/>
      <c r="D271" s="371"/>
      <c r="E271" s="372">
        <v>3.1310000000000001E-3</v>
      </c>
      <c r="F271" s="373"/>
      <c r="G271" s="374">
        <v>1.6000000000000001E-3</v>
      </c>
      <c r="H271" s="373"/>
      <c r="I271" s="378"/>
      <c r="J271" s="375"/>
      <c r="K271" s="373"/>
      <c r="L271" s="376"/>
      <c r="M271" s="373"/>
      <c r="N271" s="378"/>
      <c r="O271" s="375"/>
      <c r="P271" s="373"/>
      <c r="Q271" s="376"/>
      <c r="R271" s="373"/>
      <c r="S271" s="378"/>
      <c r="T271" s="375"/>
      <c r="U271" s="373"/>
      <c r="V271" s="376"/>
      <c r="W271" s="377"/>
      <c r="X271" s="377"/>
      <c r="Y271" s="377"/>
      <c r="Z271" s="377"/>
      <c r="AA271" s="377"/>
      <c r="AB271" s="377"/>
    </row>
    <row r="272" spans="1:28" x14ac:dyDescent="0.25">
      <c r="A272" s="368" t="s">
        <v>185</v>
      </c>
      <c r="B272" s="369">
        <v>799</v>
      </c>
      <c r="C272" s="370"/>
      <c r="D272" s="371"/>
      <c r="E272" s="372">
        <v>3.1310000000000001E-3</v>
      </c>
      <c r="F272" s="373"/>
      <c r="G272" s="374">
        <v>1.6000000000000001E-3</v>
      </c>
      <c r="H272" s="373"/>
      <c r="I272" s="378"/>
      <c r="J272" s="375"/>
      <c r="K272" s="373"/>
      <c r="L272" s="376"/>
      <c r="M272" s="373"/>
      <c r="N272" s="378"/>
      <c r="O272" s="375"/>
      <c r="P272" s="373"/>
      <c r="Q272" s="376"/>
      <c r="R272" s="373"/>
      <c r="S272" s="378"/>
      <c r="T272" s="375"/>
      <c r="U272" s="373"/>
      <c r="V272" s="376"/>
      <c r="W272" s="377"/>
      <c r="X272" s="377"/>
      <c r="Y272" s="377"/>
      <c r="Z272" s="377"/>
      <c r="AA272" s="377"/>
      <c r="AB272" s="377"/>
    </row>
    <row r="273" spans="1:28" x14ac:dyDescent="0.25">
      <c r="A273" s="368" t="s">
        <v>186</v>
      </c>
      <c r="B273" s="369">
        <v>801</v>
      </c>
      <c r="C273" s="370"/>
      <c r="D273" s="371"/>
      <c r="E273" s="372">
        <v>2.5319699999999998</v>
      </c>
      <c r="F273" s="373"/>
      <c r="G273" s="374">
        <v>1.2939929999999999</v>
      </c>
      <c r="H273" s="373"/>
      <c r="I273" s="378"/>
      <c r="J273" s="375"/>
      <c r="K273" s="373"/>
      <c r="L273" s="376"/>
      <c r="M273" s="373"/>
      <c r="N273" s="378"/>
      <c r="O273" s="375"/>
      <c r="P273" s="373"/>
      <c r="Q273" s="376"/>
      <c r="R273" s="373"/>
      <c r="S273" s="378"/>
      <c r="T273" s="375"/>
      <c r="U273" s="373"/>
      <c r="V273" s="376"/>
      <c r="W273" s="377"/>
      <c r="X273" s="377"/>
      <c r="Y273" s="377"/>
      <c r="Z273" s="377"/>
      <c r="AA273" s="377"/>
      <c r="AB273" s="377"/>
    </row>
    <row r="274" spans="1:28" x14ac:dyDescent="0.25">
      <c r="A274" s="368" t="s">
        <v>333</v>
      </c>
      <c r="B274" s="369">
        <v>802</v>
      </c>
      <c r="C274" s="370"/>
      <c r="D274" s="371"/>
      <c r="E274" s="372">
        <v>0.12792999999999999</v>
      </c>
      <c r="F274" s="373"/>
      <c r="G274" s="374">
        <v>6.5379999999999994E-2</v>
      </c>
      <c r="H274" s="373"/>
      <c r="I274" s="378"/>
      <c r="J274" s="375"/>
      <c r="K274" s="373"/>
      <c r="L274" s="376"/>
      <c r="M274" s="373"/>
      <c r="N274" s="378"/>
      <c r="O274" s="375"/>
      <c r="P274" s="373"/>
      <c r="Q274" s="376"/>
      <c r="R274" s="373"/>
      <c r="S274" s="378"/>
      <c r="T274" s="375"/>
      <c r="U274" s="373"/>
      <c r="V274" s="376"/>
      <c r="W274" s="377"/>
      <c r="X274" s="377"/>
      <c r="Y274" s="377"/>
      <c r="Z274" s="377"/>
      <c r="AA274" s="377"/>
      <c r="AB274" s="377"/>
    </row>
    <row r="275" spans="1:28" x14ac:dyDescent="0.25">
      <c r="A275" s="368" t="s">
        <v>35</v>
      </c>
      <c r="B275" s="369">
        <v>805</v>
      </c>
      <c r="C275" s="370"/>
      <c r="D275" s="371"/>
      <c r="E275" s="372">
        <v>5.0851E-2</v>
      </c>
      <c r="F275" s="373"/>
      <c r="G275" s="374">
        <v>2.5988000000000001E-2</v>
      </c>
      <c r="H275" s="373"/>
      <c r="I275" s="366"/>
      <c r="J275" s="375"/>
      <c r="K275" s="373"/>
      <c r="L275" s="376"/>
      <c r="M275" s="373"/>
      <c r="N275" s="366"/>
      <c r="O275" s="375"/>
      <c r="P275" s="373"/>
      <c r="Q275" s="376"/>
      <c r="R275" s="373"/>
      <c r="S275" s="366"/>
      <c r="T275" s="375"/>
      <c r="U275" s="373"/>
      <c r="V275" s="376"/>
      <c r="W275" s="377"/>
      <c r="X275" s="377"/>
      <c r="Y275" s="377"/>
      <c r="Z275" s="377"/>
      <c r="AA275" s="377"/>
      <c r="AB275" s="377"/>
    </row>
    <row r="276" spans="1:28" x14ac:dyDescent="0.25">
      <c r="A276" s="368" t="s">
        <v>187</v>
      </c>
      <c r="B276" s="369">
        <v>807</v>
      </c>
      <c r="C276" s="370">
        <v>490</v>
      </c>
      <c r="D276" s="371"/>
      <c r="E276" s="372"/>
      <c r="F276" s="373"/>
      <c r="G276" s="374"/>
      <c r="H276" s="373"/>
      <c r="I276" s="366"/>
      <c r="J276" s="375"/>
      <c r="K276" s="373"/>
      <c r="L276" s="376"/>
      <c r="M276" s="373"/>
      <c r="N276" s="366"/>
      <c r="O276" s="375"/>
      <c r="P276" s="373"/>
      <c r="Q276" s="376"/>
      <c r="R276" s="373"/>
      <c r="S276" s="366"/>
      <c r="T276" s="375"/>
      <c r="U276" s="373"/>
      <c r="V276" s="376"/>
      <c r="W276" s="377"/>
      <c r="X276" s="377"/>
      <c r="Y276" s="377"/>
      <c r="Z276" s="377"/>
      <c r="AA276" s="377"/>
      <c r="AB276" s="377"/>
    </row>
    <row r="277" spans="1:28" x14ac:dyDescent="0.25">
      <c r="A277" s="368" t="s">
        <v>188</v>
      </c>
      <c r="B277" s="369">
        <v>810</v>
      </c>
      <c r="C277" s="370"/>
      <c r="D277" s="371"/>
      <c r="E277" s="372">
        <v>3.1310000000000001E-3</v>
      </c>
      <c r="F277" s="373"/>
      <c r="G277" s="374">
        <v>1.6000000000000001E-3</v>
      </c>
      <c r="H277" s="373"/>
      <c r="I277" s="378"/>
      <c r="J277" s="375"/>
      <c r="K277" s="373"/>
      <c r="L277" s="376"/>
      <c r="M277" s="373"/>
      <c r="N277" s="378"/>
      <c r="O277" s="375"/>
      <c r="P277" s="373"/>
      <c r="Q277" s="376"/>
      <c r="R277" s="373"/>
      <c r="S277" s="378"/>
      <c r="T277" s="375"/>
      <c r="U277" s="373"/>
      <c r="V277" s="376"/>
      <c r="W277" s="377"/>
      <c r="X277" s="377"/>
      <c r="Y277" s="377"/>
      <c r="Z277" s="377"/>
      <c r="AA277" s="377"/>
      <c r="AB277" s="377"/>
    </row>
    <row r="278" spans="1:28" x14ac:dyDescent="0.25">
      <c r="A278" s="368" t="s">
        <v>189</v>
      </c>
      <c r="B278" s="369">
        <v>811</v>
      </c>
      <c r="C278" s="370"/>
      <c r="D278" s="371"/>
      <c r="E278" s="372">
        <v>8.0110000000000008E-3</v>
      </c>
      <c r="F278" s="373"/>
      <c r="G278" s="374">
        <v>4.0940000000000004E-3</v>
      </c>
      <c r="H278" s="373"/>
      <c r="I278" s="378"/>
      <c r="J278" s="375"/>
      <c r="K278" s="373"/>
      <c r="L278" s="376"/>
      <c r="M278" s="373"/>
      <c r="N278" s="378"/>
      <c r="O278" s="375"/>
      <c r="P278" s="373"/>
      <c r="Q278" s="376"/>
      <c r="R278" s="373"/>
      <c r="S278" s="378"/>
      <c r="T278" s="375"/>
      <c r="U278" s="373"/>
      <c r="V278" s="376"/>
      <c r="W278" s="377"/>
      <c r="X278" s="377"/>
      <c r="Y278" s="377"/>
      <c r="Z278" s="377"/>
      <c r="AA278" s="377"/>
      <c r="AB278" s="377"/>
    </row>
    <row r="279" spans="1:28" x14ac:dyDescent="0.25">
      <c r="A279" s="368" t="s">
        <v>190</v>
      </c>
      <c r="B279" s="369">
        <v>812</v>
      </c>
      <c r="C279" s="370"/>
      <c r="D279" s="371"/>
      <c r="E279" s="372">
        <v>1.0776000000000001E-2</v>
      </c>
      <c r="F279" s="373"/>
      <c r="G279" s="374">
        <v>5.5069999999999997E-3</v>
      </c>
      <c r="H279" s="373"/>
      <c r="I279" s="378"/>
      <c r="J279" s="375"/>
      <c r="K279" s="373"/>
      <c r="L279" s="376"/>
      <c r="M279" s="373"/>
      <c r="N279" s="378"/>
      <c r="O279" s="375"/>
      <c r="P279" s="373"/>
      <c r="Q279" s="376"/>
      <c r="R279" s="373"/>
      <c r="S279" s="378"/>
      <c r="T279" s="375"/>
      <c r="U279" s="373"/>
      <c r="V279" s="376"/>
      <c r="W279" s="381"/>
      <c r="X279" s="377"/>
      <c r="Y279" s="377"/>
      <c r="Z279" s="377"/>
      <c r="AA279" s="377"/>
      <c r="AB279" s="377"/>
    </row>
    <row r="280" spans="1:28" x14ac:dyDescent="0.25">
      <c r="A280" s="368" t="s">
        <v>191</v>
      </c>
      <c r="B280" s="369">
        <v>813</v>
      </c>
      <c r="C280" s="370"/>
      <c r="D280" s="371"/>
      <c r="E280" s="372">
        <v>0.111579</v>
      </c>
      <c r="F280" s="373"/>
      <c r="G280" s="374">
        <v>5.7023999999999998E-2</v>
      </c>
      <c r="H280" s="373"/>
      <c r="I280" s="378"/>
      <c r="J280" s="375"/>
      <c r="K280" s="373"/>
      <c r="L280" s="376"/>
      <c r="M280" s="373"/>
      <c r="N280" s="378"/>
      <c r="O280" s="375"/>
      <c r="P280" s="373"/>
      <c r="Q280" s="376"/>
      <c r="R280" s="373"/>
      <c r="S280" s="378"/>
      <c r="T280" s="375"/>
      <c r="U280" s="373"/>
      <c r="V280" s="376"/>
      <c r="W280" s="377"/>
      <c r="X280" s="377"/>
      <c r="Y280" s="377"/>
      <c r="Z280" s="377"/>
      <c r="AA280" s="377"/>
      <c r="AB280" s="377"/>
    </row>
    <row r="281" spans="1:28" x14ac:dyDescent="0.25">
      <c r="A281" s="368" t="s">
        <v>192</v>
      </c>
      <c r="B281" s="369">
        <v>816</v>
      </c>
      <c r="C281" s="370"/>
      <c r="D281" s="371"/>
      <c r="E281" s="372">
        <v>0.17302600000000001</v>
      </c>
      <c r="F281" s="373"/>
      <c r="G281" s="374">
        <v>8.8427000000000006E-2</v>
      </c>
      <c r="H281" s="373"/>
      <c r="I281" s="378"/>
      <c r="J281" s="375"/>
      <c r="K281" s="373"/>
      <c r="L281" s="376"/>
      <c r="M281" s="373"/>
      <c r="N281" s="378"/>
      <c r="O281" s="375"/>
      <c r="P281" s="373"/>
      <c r="Q281" s="376"/>
      <c r="R281" s="373"/>
      <c r="S281" s="378"/>
      <c r="T281" s="375"/>
      <c r="U281" s="373"/>
      <c r="V281" s="376"/>
      <c r="W281" s="377"/>
      <c r="X281" s="377"/>
      <c r="Y281" s="377"/>
      <c r="Z281" s="377"/>
      <c r="AA281" s="377"/>
      <c r="AB281" s="377"/>
    </row>
    <row r="282" spans="1:28" x14ac:dyDescent="0.25">
      <c r="A282" s="368" t="s">
        <v>193</v>
      </c>
      <c r="B282" s="369">
        <v>817</v>
      </c>
      <c r="C282" s="370"/>
      <c r="D282" s="371"/>
      <c r="E282" s="372">
        <v>2.1076000000000001E-2</v>
      </c>
      <c r="F282" s="373"/>
      <c r="G282" s="374">
        <v>1.0770999999999999E-2</v>
      </c>
      <c r="H282" s="373"/>
      <c r="I282" s="378"/>
      <c r="J282" s="375"/>
      <c r="K282" s="373"/>
      <c r="L282" s="376"/>
      <c r="M282" s="373"/>
      <c r="N282" s="378"/>
      <c r="O282" s="375"/>
      <c r="P282" s="373"/>
      <c r="Q282" s="376"/>
      <c r="R282" s="373"/>
      <c r="S282" s="378"/>
      <c r="T282" s="375"/>
      <c r="U282" s="373"/>
      <c r="V282" s="376"/>
      <c r="W282" s="377"/>
      <c r="X282" s="377"/>
      <c r="Y282" s="377"/>
      <c r="Z282" s="377"/>
      <c r="AA282" s="377"/>
      <c r="AB282" s="377"/>
    </row>
    <row r="283" spans="1:28" x14ac:dyDescent="0.25">
      <c r="A283" s="368" t="s">
        <v>194</v>
      </c>
      <c r="B283" s="369">
        <v>818</v>
      </c>
      <c r="C283" s="370"/>
      <c r="D283" s="371"/>
      <c r="E283" s="372">
        <v>6.1580000000000003E-3</v>
      </c>
      <c r="F283" s="373"/>
      <c r="G283" s="374">
        <v>3.1470000000000001E-3</v>
      </c>
      <c r="H283" s="373"/>
      <c r="I283" s="378"/>
      <c r="J283" s="375"/>
      <c r="K283" s="373"/>
      <c r="L283" s="376"/>
      <c r="M283" s="373"/>
      <c r="N283" s="378"/>
      <c r="O283" s="375"/>
      <c r="P283" s="373"/>
      <c r="Q283" s="376"/>
      <c r="R283" s="373"/>
      <c r="S283" s="378"/>
      <c r="T283" s="375"/>
      <c r="U283" s="373"/>
      <c r="V283" s="376"/>
      <c r="W283" s="377"/>
      <c r="X283" s="377"/>
      <c r="Y283" s="377"/>
      <c r="Z283" s="377"/>
      <c r="AA283" s="377"/>
      <c r="AB283" s="377"/>
    </row>
    <row r="284" spans="1:28" x14ac:dyDescent="0.25">
      <c r="A284" s="368" t="s">
        <v>195</v>
      </c>
      <c r="B284" s="369">
        <v>819</v>
      </c>
      <c r="C284" s="370"/>
      <c r="D284" s="371"/>
      <c r="E284" s="372">
        <v>1.7628000000000001E-2</v>
      </c>
      <c r="F284" s="373"/>
      <c r="G284" s="374">
        <v>9.0089999999999996E-3</v>
      </c>
      <c r="H284" s="373"/>
      <c r="I284" s="378"/>
      <c r="J284" s="375"/>
      <c r="K284" s="373"/>
      <c r="L284" s="376"/>
      <c r="M284" s="373"/>
      <c r="N284" s="378"/>
      <c r="O284" s="375"/>
      <c r="P284" s="373"/>
      <c r="Q284" s="376"/>
      <c r="R284" s="373"/>
      <c r="S284" s="378"/>
      <c r="T284" s="375"/>
      <c r="U284" s="373"/>
      <c r="V284" s="376"/>
      <c r="W284" s="377"/>
      <c r="X284" s="377"/>
      <c r="Y284" s="377"/>
      <c r="Z284" s="377"/>
      <c r="AA284" s="377"/>
      <c r="AB284" s="377"/>
    </row>
    <row r="285" spans="1:28" x14ac:dyDescent="0.25">
      <c r="A285" s="368" t="s">
        <v>196</v>
      </c>
      <c r="B285" s="369">
        <v>820</v>
      </c>
      <c r="C285" s="370"/>
      <c r="D285" s="371"/>
      <c r="E285" s="372">
        <v>1.5987999999999999E-2</v>
      </c>
      <c r="F285" s="373"/>
      <c r="G285" s="374">
        <v>8.1709999999999994E-3</v>
      </c>
      <c r="H285" s="373"/>
      <c r="I285" s="378"/>
      <c r="J285" s="375"/>
      <c r="K285" s="373"/>
      <c r="L285" s="376"/>
      <c r="M285" s="373"/>
      <c r="N285" s="378"/>
      <c r="O285" s="375"/>
      <c r="P285" s="373"/>
      <c r="Q285" s="376"/>
      <c r="R285" s="373"/>
      <c r="S285" s="378"/>
      <c r="T285" s="375"/>
      <c r="U285" s="373"/>
      <c r="V285" s="376"/>
      <c r="W285" s="377"/>
      <c r="X285" s="377"/>
      <c r="Y285" s="377"/>
      <c r="Z285" s="377"/>
      <c r="AA285" s="377"/>
      <c r="AB285" s="377"/>
    </row>
    <row r="286" spans="1:28" x14ac:dyDescent="0.25">
      <c r="A286" s="368" t="s">
        <v>197</v>
      </c>
      <c r="B286" s="369">
        <v>823</v>
      </c>
      <c r="C286" s="370"/>
      <c r="D286" s="371"/>
      <c r="E286" s="372">
        <v>0.10952099999999999</v>
      </c>
      <c r="F286" s="373"/>
      <c r="G286" s="374">
        <v>5.5972000000000001E-2</v>
      </c>
      <c r="H286" s="373"/>
      <c r="I286" s="378"/>
      <c r="J286" s="375"/>
      <c r="K286" s="373"/>
      <c r="L286" s="376"/>
      <c r="M286" s="373"/>
      <c r="N286" s="378"/>
      <c r="O286" s="375"/>
      <c r="P286" s="373"/>
      <c r="Q286" s="376"/>
      <c r="R286" s="373"/>
      <c r="S286" s="378"/>
      <c r="T286" s="375"/>
      <c r="U286" s="373"/>
      <c r="V286" s="376"/>
      <c r="W286" s="377"/>
      <c r="X286" s="377"/>
      <c r="Y286" s="377"/>
      <c r="Z286" s="377"/>
      <c r="AA286" s="377"/>
      <c r="AB286" s="377"/>
    </row>
    <row r="287" spans="1:28" x14ac:dyDescent="0.25">
      <c r="A287" s="368" t="s">
        <v>328</v>
      </c>
      <c r="B287" s="369">
        <v>826</v>
      </c>
      <c r="C287" s="370"/>
      <c r="D287" s="371"/>
      <c r="E287" s="372">
        <v>4.0049999999999999E-3</v>
      </c>
      <c r="F287" s="373"/>
      <c r="G287" s="374">
        <v>2.0470000000000002E-3</v>
      </c>
      <c r="H287" s="373"/>
      <c r="I287" s="378"/>
      <c r="J287" s="375"/>
      <c r="K287" s="373"/>
      <c r="L287" s="376"/>
      <c r="M287" s="373"/>
      <c r="N287" s="378"/>
      <c r="O287" s="375"/>
      <c r="P287" s="373"/>
      <c r="Q287" s="376"/>
      <c r="R287" s="373"/>
      <c r="S287" s="378"/>
      <c r="T287" s="375"/>
      <c r="U287" s="373"/>
      <c r="V287" s="376"/>
      <c r="W287" s="377"/>
      <c r="X287" s="377"/>
      <c r="Y287" s="377"/>
      <c r="Z287" s="377"/>
      <c r="AA287" s="377"/>
      <c r="AB287" s="377"/>
    </row>
    <row r="288" spans="1:28" x14ac:dyDescent="0.25">
      <c r="A288" s="368" t="s">
        <v>198</v>
      </c>
      <c r="B288" s="369">
        <v>827</v>
      </c>
      <c r="C288" s="370"/>
      <c r="D288" s="371"/>
      <c r="E288" s="372">
        <v>3.6188999999999999E-2</v>
      </c>
      <c r="F288" s="373"/>
      <c r="G288" s="374">
        <v>1.8495000000000001E-2</v>
      </c>
      <c r="H288" s="373"/>
      <c r="I288" s="378"/>
      <c r="J288" s="375"/>
      <c r="K288" s="373"/>
      <c r="L288" s="376"/>
      <c r="M288" s="373"/>
      <c r="N288" s="378"/>
      <c r="O288" s="375"/>
      <c r="P288" s="373"/>
      <c r="Q288" s="376"/>
      <c r="R288" s="373"/>
      <c r="S288" s="378"/>
      <c r="T288" s="375"/>
      <c r="U288" s="373"/>
      <c r="V288" s="376"/>
      <c r="W288" s="377"/>
      <c r="X288" s="377"/>
      <c r="Y288" s="377"/>
      <c r="Z288" s="377"/>
      <c r="AA288" s="377"/>
      <c r="AB288" s="377"/>
    </row>
    <row r="289" spans="1:28" x14ac:dyDescent="0.25">
      <c r="A289" s="368" t="s">
        <v>199</v>
      </c>
      <c r="B289" s="369">
        <v>832</v>
      </c>
      <c r="C289" s="370"/>
      <c r="D289" s="371"/>
      <c r="E289" s="372">
        <v>3.7139999999999999E-3</v>
      </c>
      <c r="F289" s="373"/>
      <c r="G289" s="374">
        <v>1.8979999999999999E-3</v>
      </c>
      <c r="H289" s="373"/>
      <c r="I289" s="378"/>
      <c r="J289" s="375"/>
      <c r="K289" s="373"/>
      <c r="L289" s="376"/>
      <c r="M289" s="373"/>
      <c r="N289" s="378"/>
      <c r="O289" s="375"/>
      <c r="P289" s="373"/>
      <c r="Q289" s="376"/>
      <c r="R289" s="373"/>
      <c r="S289" s="378"/>
      <c r="T289" s="375"/>
      <c r="U289" s="373"/>
      <c r="V289" s="376"/>
      <c r="W289" s="377"/>
      <c r="X289" s="377"/>
      <c r="Y289" s="377"/>
      <c r="Z289" s="377"/>
      <c r="AA289" s="377"/>
      <c r="AB289" s="377"/>
    </row>
    <row r="290" spans="1:28" x14ac:dyDescent="0.25">
      <c r="A290" s="368" t="s">
        <v>200</v>
      </c>
      <c r="B290" s="369">
        <v>833</v>
      </c>
      <c r="C290" s="370"/>
      <c r="D290" s="371"/>
      <c r="E290" s="372">
        <v>6.8349999999999999E-3</v>
      </c>
      <c r="F290" s="373"/>
      <c r="G290" s="374">
        <v>3.493E-3</v>
      </c>
      <c r="H290" s="373"/>
      <c r="I290" s="378"/>
      <c r="J290" s="375"/>
      <c r="K290" s="373"/>
      <c r="L290" s="376"/>
      <c r="M290" s="373"/>
      <c r="N290" s="378"/>
      <c r="O290" s="375"/>
      <c r="P290" s="373"/>
      <c r="Q290" s="376"/>
      <c r="R290" s="373"/>
      <c r="S290" s="378"/>
      <c r="T290" s="375"/>
      <c r="U290" s="373"/>
      <c r="V290" s="376"/>
      <c r="W290" s="377"/>
      <c r="X290" s="377"/>
      <c r="Y290" s="377"/>
      <c r="Z290" s="377"/>
      <c r="AA290" s="377"/>
      <c r="AB290" s="377"/>
    </row>
    <row r="291" spans="1:28" x14ac:dyDescent="0.25">
      <c r="A291" s="368" t="s">
        <v>201</v>
      </c>
      <c r="B291" s="369">
        <v>834</v>
      </c>
      <c r="C291" s="370"/>
      <c r="D291" s="371"/>
      <c r="E291" s="372">
        <v>4.7695000000000001E-2</v>
      </c>
      <c r="F291" s="373"/>
      <c r="G291" s="374">
        <v>2.4375000000000001E-2</v>
      </c>
      <c r="H291" s="373"/>
      <c r="I291" s="378"/>
      <c r="J291" s="375"/>
      <c r="K291" s="373"/>
      <c r="L291" s="376"/>
      <c r="M291" s="373"/>
      <c r="N291" s="378"/>
      <c r="O291" s="375"/>
      <c r="P291" s="373"/>
      <c r="Q291" s="376"/>
      <c r="R291" s="373"/>
      <c r="S291" s="378"/>
      <c r="T291" s="375"/>
      <c r="U291" s="373"/>
      <c r="V291" s="376"/>
      <c r="W291" s="377"/>
      <c r="X291" s="377"/>
      <c r="Y291" s="377"/>
      <c r="Z291" s="377"/>
      <c r="AA291" s="377"/>
      <c r="AB291" s="377"/>
    </row>
    <row r="292" spans="1:28" x14ac:dyDescent="0.25">
      <c r="A292" s="368" t="s">
        <v>202</v>
      </c>
      <c r="B292" s="369">
        <v>835</v>
      </c>
      <c r="C292" s="370"/>
      <c r="D292" s="371"/>
      <c r="E292" s="372">
        <v>1.0170999999999999E-2</v>
      </c>
      <c r="F292" s="373"/>
      <c r="G292" s="374">
        <v>5.1980000000000004E-3</v>
      </c>
      <c r="H292" s="373"/>
      <c r="I292" s="378"/>
      <c r="J292" s="375"/>
      <c r="K292" s="373"/>
      <c r="L292" s="376"/>
      <c r="M292" s="373"/>
      <c r="N292" s="378"/>
      <c r="O292" s="375"/>
      <c r="P292" s="373"/>
      <c r="Q292" s="376"/>
      <c r="R292" s="373"/>
      <c r="S292" s="378"/>
      <c r="T292" s="375"/>
      <c r="U292" s="373"/>
      <c r="V292" s="376"/>
      <c r="W292" s="377"/>
      <c r="X292" s="377"/>
      <c r="Y292" s="377"/>
      <c r="Z292" s="377"/>
      <c r="AA292" s="377"/>
      <c r="AB292" s="377"/>
    </row>
    <row r="293" spans="1:28" x14ac:dyDescent="0.25">
      <c r="A293" s="368" t="s">
        <v>203</v>
      </c>
      <c r="B293" s="369">
        <v>836</v>
      </c>
      <c r="C293" s="370"/>
      <c r="D293" s="371"/>
      <c r="E293" s="372">
        <v>3.1310000000000001E-3</v>
      </c>
      <c r="F293" s="373"/>
      <c r="G293" s="374">
        <v>1.6000000000000001E-3</v>
      </c>
      <c r="H293" s="373"/>
      <c r="I293" s="378"/>
      <c r="J293" s="375"/>
      <c r="K293" s="373"/>
      <c r="L293" s="376"/>
      <c r="M293" s="373"/>
      <c r="N293" s="378"/>
      <c r="O293" s="375"/>
      <c r="P293" s="373"/>
      <c r="Q293" s="376"/>
      <c r="R293" s="373"/>
      <c r="S293" s="378"/>
      <c r="T293" s="375"/>
      <c r="U293" s="373"/>
      <c r="V293" s="376"/>
      <c r="W293" s="377"/>
      <c r="X293" s="377"/>
      <c r="Y293" s="377"/>
      <c r="Z293" s="377"/>
      <c r="AA293" s="377"/>
      <c r="AB293" s="377"/>
    </row>
    <row r="294" spans="1:28" x14ac:dyDescent="0.25">
      <c r="A294" s="368" t="s">
        <v>204</v>
      </c>
      <c r="B294" s="369">
        <v>838</v>
      </c>
      <c r="C294" s="370">
        <v>490</v>
      </c>
      <c r="E294" s="372"/>
      <c r="F294" s="373"/>
      <c r="G294" s="374"/>
      <c r="H294" s="373"/>
      <c r="I294" s="378"/>
      <c r="J294" s="375"/>
      <c r="K294" s="373"/>
      <c r="L294" s="376"/>
      <c r="M294" s="373"/>
      <c r="N294" s="378"/>
      <c r="O294" s="375"/>
      <c r="P294" s="373"/>
      <c r="Q294" s="376"/>
      <c r="R294" s="373"/>
      <c r="S294" s="378"/>
      <c r="T294" s="375"/>
      <c r="U294" s="373"/>
      <c r="V294" s="376"/>
      <c r="W294" s="383"/>
      <c r="X294" s="377"/>
      <c r="Y294" s="377"/>
      <c r="Z294" s="377"/>
      <c r="AA294" s="377"/>
      <c r="AB294" s="377"/>
    </row>
    <row r="295" spans="1:28" x14ac:dyDescent="0.25">
      <c r="A295" s="368" t="s">
        <v>205</v>
      </c>
      <c r="B295" s="369">
        <v>839</v>
      </c>
      <c r="C295" s="370"/>
      <c r="D295" s="371"/>
      <c r="E295" s="372">
        <v>4.6158999999999999E-2</v>
      </c>
      <c r="F295" s="373"/>
      <c r="G295" s="374">
        <v>2.359E-2</v>
      </c>
      <c r="H295" s="373"/>
      <c r="I295" s="378"/>
      <c r="J295" s="375"/>
      <c r="K295" s="373"/>
      <c r="L295" s="376"/>
      <c r="M295" s="373"/>
      <c r="N295" s="378"/>
      <c r="O295" s="375"/>
      <c r="P295" s="373"/>
      <c r="Q295" s="376"/>
      <c r="R295" s="373"/>
      <c r="S295" s="378"/>
      <c r="T295" s="375"/>
      <c r="U295" s="373"/>
      <c r="V295" s="376"/>
      <c r="W295" s="383"/>
      <c r="X295" s="377"/>
      <c r="Y295" s="377"/>
      <c r="Z295" s="377"/>
      <c r="AA295" s="377"/>
      <c r="AB295" s="377"/>
    </row>
    <row r="296" spans="1:28" x14ac:dyDescent="0.25">
      <c r="A296" s="368" t="s">
        <v>206</v>
      </c>
      <c r="B296" s="369">
        <v>840</v>
      </c>
      <c r="C296" s="370"/>
      <c r="E296" s="372">
        <v>3.1310000000000001E-3</v>
      </c>
      <c r="F296" s="373"/>
      <c r="G296" s="374">
        <v>1.6000000000000001E-3</v>
      </c>
      <c r="H296" s="373"/>
      <c r="I296" s="378"/>
      <c r="J296" s="375"/>
      <c r="K296" s="373"/>
      <c r="L296" s="376"/>
      <c r="M296" s="373"/>
      <c r="N296" s="378"/>
      <c r="O296" s="375"/>
      <c r="P296" s="373"/>
      <c r="Q296" s="376"/>
      <c r="R296" s="373"/>
      <c r="S296" s="378"/>
      <c r="T296" s="375"/>
      <c r="U296" s="373"/>
      <c r="V296" s="376"/>
      <c r="W296" s="383"/>
      <c r="X296" s="377"/>
      <c r="Y296" s="377"/>
      <c r="Z296" s="377"/>
      <c r="AA296" s="377"/>
      <c r="AB296" s="377"/>
    </row>
    <row r="297" spans="1:28" x14ac:dyDescent="0.25">
      <c r="A297" s="368" t="s">
        <v>207</v>
      </c>
      <c r="B297" s="369">
        <v>841</v>
      </c>
      <c r="C297" s="370"/>
      <c r="E297" s="372">
        <v>3.0799E-2</v>
      </c>
      <c r="F297" s="373"/>
      <c r="G297" s="374">
        <v>1.5740000000000001E-2</v>
      </c>
      <c r="H297" s="373"/>
      <c r="I297" s="378"/>
      <c r="J297" s="375"/>
      <c r="K297" s="373"/>
      <c r="L297" s="376"/>
      <c r="M297" s="373"/>
      <c r="N297" s="378"/>
      <c r="O297" s="375"/>
      <c r="P297" s="373"/>
      <c r="Q297" s="376"/>
      <c r="R297" s="373"/>
      <c r="S297" s="378"/>
      <c r="T297" s="375"/>
      <c r="U297" s="373"/>
      <c r="V297" s="376"/>
      <c r="W297" s="383"/>
      <c r="X297" s="377"/>
      <c r="Y297" s="377"/>
      <c r="Z297" s="377"/>
      <c r="AA297" s="377"/>
      <c r="AB297" s="377"/>
    </row>
    <row r="298" spans="1:28" x14ac:dyDescent="0.25">
      <c r="A298" s="368" t="s">
        <v>208</v>
      </c>
      <c r="B298" s="369">
        <v>843</v>
      </c>
      <c r="C298" s="370"/>
      <c r="E298" s="372">
        <v>3.1310000000000001E-3</v>
      </c>
      <c r="F298" s="373"/>
      <c r="G298" s="374">
        <v>1.6000000000000001E-3</v>
      </c>
      <c r="H298" s="373"/>
      <c r="I298" s="378"/>
      <c r="J298" s="375"/>
      <c r="K298" s="373"/>
      <c r="L298" s="376"/>
      <c r="M298" s="373"/>
      <c r="N298" s="378"/>
      <c r="O298" s="375"/>
      <c r="P298" s="373"/>
      <c r="Q298" s="376"/>
      <c r="R298" s="373"/>
      <c r="S298" s="378"/>
      <c r="T298" s="375"/>
      <c r="U298" s="373"/>
      <c r="V298" s="376"/>
      <c r="W298" s="383"/>
      <c r="X298" s="377"/>
      <c r="Y298" s="377"/>
      <c r="Z298" s="377"/>
      <c r="AA298" s="377"/>
      <c r="AB298" s="377"/>
    </row>
    <row r="299" spans="1:28" x14ac:dyDescent="0.25">
      <c r="A299" s="368" t="s">
        <v>209</v>
      </c>
      <c r="B299" s="369">
        <v>846</v>
      </c>
      <c r="C299" s="370"/>
      <c r="E299" s="372">
        <v>6.8019999999999999E-3</v>
      </c>
      <c r="F299" s="373"/>
      <c r="G299" s="374">
        <v>3.4759999999999999E-3</v>
      </c>
      <c r="H299" s="373"/>
      <c r="I299" s="378"/>
      <c r="J299" s="375"/>
      <c r="K299" s="373"/>
      <c r="L299" s="376"/>
      <c r="M299" s="373"/>
      <c r="N299" s="378"/>
      <c r="O299" s="375"/>
      <c r="P299" s="373"/>
      <c r="Q299" s="376"/>
      <c r="R299" s="373"/>
      <c r="S299" s="378"/>
      <c r="T299" s="375"/>
      <c r="U299" s="373"/>
      <c r="V299" s="376"/>
      <c r="W299" s="383"/>
      <c r="X299" s="377"/>
      <c r="Y299" s="377"/>
      <c r="Z299" s="377"/>
      <c r="AA299" s="377"/>
      <c r="AB299" s="377"/>
    </row>
    <row r="300" spans="1:28" x14ac:dyDescent="0.25">
      <c r="A300" s="368" t="s">
        <v>210</v>
      </c>
      <c r="B300" s="369">
        <v>849</v>
      </c>
      <c r="C300" s="370">
        <v>490</v>
      </c>
      <c r="E300" s="372"/>
      <c r="F300" s="373"/>
      <c r="G300" s="374"/>
      <c r="H300" s="373"/>
      <c r="I300" s="378"/>
      <c r="J300" s="375"/>
      <c r="K300" s="373"/>
      <c r="L300" s="376"/>
      <c r="M300" s="373"/>
      <c r="N300" s="378"/>
      <c r="O300" s="375"/>
      <c r="P300" s="373"/>
      <c r="Q300" s="376"/>
      <c r="R300" s="373"/>
      <c r="S300" s="378"/>
      <c r="T300" s="375"/>
      <c r="U300" s="373"/>
      <c r="V300" s="376"/>
      <c r="W300" s="383"/>
      <c r="X300" s="377"/>
      <c r="Y300" s="377"/>
      <c r="Z300" s="377"/>
      <c r="AA300" s="377"/>
      <c r="AB300" s="377"/>
    </row>
    <row r="301" spans="1:28" x14ac:dyDescent="0.25">
      <c r="A301" s="368" t="s">
        <v>211</v>
      </c>
      <c r="B301" s="369">
        <v>850</v>
      </c>
      <c r="C301" s="370"/>
      <c r="E301" s="372">
        <v>1.3646E-2</v>
      </c>
      <c r="F301" s="373"/>
      <c r="G301" s="374">
        <v>6.9740000000000002E-3</v>
      </c>
      <c r="H301" s="373"/>
      <c r="I301" s="378"/>
      <c r="J301" s="375"/>
      <c r="K301" s="373"/>
      <c r="L301" s="376"/>
      <c r="M301" s="373"/>
      <c r="N301" s="378"/>
      <c r="O301" s="375"/>
      <c r="P301" s="373"/>
      <c r="Q301" s="376"/>
      <c r="R301" s="373"/>
      <c r="S301" s="378"/>
      <c r="T301" s="375"/>
      <c r="U301" s="373"/>
      <c r="V301" s="376"/>
      <c r="W301" s="383"/>
      <c r="X301" s="377"/>
      <c r="Y301" s="377"/>
      <c r="Z301" s="377"/>
      <c r="AA301" s="377"/>
      <c r="AB301" s="377"/>
    </row>
    <row r="302" spans="1:28" x14ac:dyDescent="0.25">
      <c r="A302" s="368" t="s">
        <v>212</v>
      </c>
      <c r="B302" s="369">
        <v>851</v>
      </c>
      <c r="C302" s="370"/>
      <c r="E302" s="372">
        <v>1.3693E-2</v>
      </c>
      <c r="F302" s="373"/>
      <c r="G302" s="374">
        <v>6.9979999999999999E-3</v>
      </c>
      <c r="H302" s="373"/>
      <c r="I302" s="378"/>
      <c r="J302" s="375"/>
      <c r="K302" s="373"/>
      <c r="L302" s="376"/>
      <c r="M302" s="373"/>
      <c r="N302" s="378"/>
      <c r="O302" s="375"/>
      <c r="P302" s="373"/>
      <c r="Q302" s="376"/>
      <c r="R302" s="373"/>
      <c r="S302" s="378"/>
      <c r="T302" s="375"/>
      <c r="U302" s="373"/>
      <c r="V302" s="376"/>
      <c r="W302" s="383"/>
      <c r="X302" s="377"/>
      <c r="Y302" s="377"/>
      <c r="Z302" s="377"/>
      <c r="AA302" s="377"/>
      <c r="AB302" s="377"/>
    </row>
    <row r="303" spans="1:28" x14ac:dyDescent="0.25">
      <c r="A303" s="368" t="s">
        <v>213</v>
      </c>
      <c r="B303" s="369">
        <v>852</v>
      </c>
      <c r="C303" s="370"/>
      <c r="E303" s="372">
        <v>2.7636999999999998E-2</v>
      </c>
      <c r="F303" s="373"/>
      <c r="G303" s="374">
        <v>1.4123999999999999E-2</v>
      </c>
      <c r="H303" s="373"/>
      <c r="I303" s="378"/>
      <c r="J303" s="375"/>
      <c r="K303" s="373"/>
      <c r="L303" s="376"/>
      <c r="M303" s="373"/>
      <c r="N303" s="378"/>
      <c r="O303" s="375"/>
      <c r="P303" s="373"/>
      <c r="Q303" s="376"/>
      <c r="R303" s="373"/>
      <c r="S303" s="378"/>
      <c r="T303" s="375"/>
      <c r="U303" s="373"/>
      <c r="V303" s="376"/>
      <c r="W303" s="383"/>
      <c r="X303" s="377"/>
      <c r="Y303" s="377"/>
      <c r="Z303" s="377"/>
      <c r="AA303" s="377"/>
      <c r="AB303" s="377"/>
    </row>
    <row r="304" spans="1:28" x14ac:dyDescent="0.25">
      <c r="A304" s="368" t="s">
        <v>214</v>
      </c>
      <c r="B304" s="369">
        <v>853</v>
      </c>
      <c r="C304" s="370"/>
      <c r="E304" s="372">
        <v>1.204E-2</v>
      </c>
      <c r="F304" s="373"/>
      <c r="G304" s="374">
        <v>6.1529999999999996E-3</v>
      </c>
      <c r="H304" s="373"/>
      <c r="I304" s="378"/>
      <c r="J304" s="375"/>
      <c r="K304" s="373"/>
      <c r="L304" s="376"/>
      <c r="M304" s="373"/>
      <c r="N304" s="378"/>
      <c r="O304" s="375"/>
      <c r="P304" s="373"/>
      <c r="Q304" s="376"/>
      <c r="R304" s="373"/>
      <c r="S304" s="378"/>
      <c r="T304" s="375"/>
      <c r="U304" s="373"/>
      <c r="V304" s="376"/>
      <c r="W304" s="383"/>
      <c r="X304" s="377"/>
      <c r="Y304" s="377"/>
      <c r="Z304" s="377"/>
      <c r="AA304" s="377"/>
      <c r="AB304" s="377"/>
    </row>
    <row r="305" spans="1:28" x14ac:dyDescent="0.25">
      <c r="A305" s="368" t="s">
        <v>215</v>
      </c>
      <c r="B305" s="369">
        <v>855</v>
      </c>
      <c r="C305" s="370"/>
      <c r="E305" s="372">
        <v>7.1103E-2</v>
      </c>
      <c r="F305" s="373"/>
      <c r="G305" s="374">
        <v>3.6338000000000002E-2</v>
      </c>
      <c r="H305" s="373"/>
      <c r="I305" s="378"/>
      <c r="J305" s="375"/>
      <c r="K305" s="373"/>
      <c r="L305" s="376"/>
      <c r="M305" s="373"/>
      <c r="N305" s="378"/>
      <c r="O305" s="375"/>
      <c r="P305" s="373"/>
      <c r="Q305" s="376"/>
      <c r="R305" s="373"/>
      <c r="S305" s="378"/>
      <c r="T305" s="375"/>
      <c r="U305" s="373"/>
      <c r="V305" s="376"/>
      <c r="W305" s="383"/>
      <c r="X305" s="377"/>
      <c r="Y305" s="377"/>
      <c r="Z305" s="377"/>
      <c r="AA305" s="377"/>
      <c r="AB305" s="377"/>
    </row>
    <row r="306" spans="1:28" x14ac:dyDescent="0.25">
      <c r="A306" s="368" t="s">
        <v>216</v>
      </c>
      <c r="B306" s="369">
        <v>856</v>
      </c>
      <c r="C306" s="370"/>
      <c r="E306" s="372">
        <v>3.1310000000000001E-3</v>
      </c>
      <c r="F306" s="373"/>
      <c r="G306" s="374">
        <v>1.6000000000000001E-3</v>
      </c>
      <c r="H306" s="373"/>
      <c r="I306" s="378"/>
      <c r="J306" s="375"/>
      <c r="K306" s="373"/>
      <c r="L306" s="376"/>
      <c r="M306" s="373"/>
      <c r="N306" s="378"/>
      <c r="O306" s="375"/>
      <c r="P306" s="373"/>
      <c r="Q306" s="376"/>
      <c r="R306" s="373"/>
      <c r="S306" s="378"/>
      <c r="T306" s="375"/>
      <c r="U306" s="373"/>
      <c r="V306" s="376"/>
      <c r="W306" s="383"/>
      <c r="X306" s="377"/>
      <c r="Y306" s="377"/>
      <c r="Z306" s="377"/>
      <c r="AA306" s="377"/>
      <c r="AB306" s="377"/>
    </row>
    <row r="307" spans="1:28" x14ac:dyDescent="0.25">
      <c r="A307" s="368" t="s">
        <v>217</v>
      </c>
      <c r="B307" s="369">
        <v>858</v>
      </c>
      <c r="C307" s="370"/>
      <c r="E307" s="372">
        <v>3.1310000000000001E-3</v>
      </c>
      <c r="F307" s="373"/>
      <c r="G307" s="374">
        <v>1.6000000000000001E-3</v>
      </c>
      <c r="H307" s="373"/>
      <c r="I307" s="378"/>
      <c r="J307" s="375"/>
      <c r="K307" s="373"/>
      <c r="L307" s="376"/>
      <c r="M307" s="373"/>
      <c r="N307" s="378"/>
      <c r="O307" s="375"/>
      <c r="P307" s="373"/>
      <c r="Q307" s="376"/>
      <c r="R307" s="373"/>
      <c r="S307" s="378"/>
      <c r="T307" s="375"/>
      <c r="U307" s="373"/>
      <c r="V307" s="376"/>
      <c r="W307" s="383"/>
      <c r="X307" s="377"/>
      <c r="Y307" s="377"/>
      <c r="Z307" s="377"/>
      <c r="AA307" s="377"/>
      <c r="AB307" s="377"/>
    </row>
    <row r="308" spans="1:28" x14ac:dyDescent="0.25">
      <c r="A308" s="368" t="s">
        <v>321</v>
      </c>
      <c r="B308" s="369">
        <v>859</v>
      </c>
      <c r="C308" s="370"/>
      <c r="E308" s="372">
        <v>0.108789</v>
      </c>
      <c r="F308" s="373"/>
      <c r="G308" s="374">
        <v>5.5598000000000002E-2</v>
      </c>
      <c r="H308" s="373"/>
      <c r="I308" s="378"/>
      <c r="J308" s="375">
        <v>13.165552999999999</v>
      </c>
      <c r="K308" s="373"/>
      <c r="L308" s="376">
        <v>0.98185500000000003</v>
      </c>
      <c r="M308" s="373"/>
      <c r="N308" s="378"/>
      <c r="O308" s="375">
        <v>13.165552999999999</v>
      </c>
      <c r="P308" s="373"/>
      <c r="Q308" s="376">
        <v>0.88202999999999998</v>
      </c>
      <c r="R308" s="373" t="s">
        <v>28</v>
      </c>
      <c r="S308" s="378"/>
      <c r="T308" s="375"/>
      <c r="U308" s="373"/>
      <c r="V308" s="376"/>
      <c r="W308" s="383"/>
      <c r="X308" s="377"/>
      <c r="Y308" s="377"/>
      <c r="Z308" s="377"/>
      <c r="AA308" s="377"/>
      <c r="AB308" s="377"/>
    </row>
    <row r="309" spans="1:28" x14ac:dyDescent="0.25">
      <c r="A309" s="368" t="s">
        <v>218</v>
      </c>
      <c r="B309" s="369">
        <v>862</v>
      </c>
      <c r="C309" s="370"/>
      <c r="E309" s="372">
        <v>6.9540000000000001E-3</v>
      </c>
      <c r="F309" s="373"/>
      <c r="G309" s="374">
        <v>3.5539999999999999E-3</v>
      </c>
      <c r="H309" s="373"/>
      <c r="I309" s="378"/>
      <c r="J309" s="375"/>
      <c r="K309" s="373"/>
      <c r="L309" s="376"/>
      <c r="M309" s="373"/>
      <c r="N309" s="378"/>
      <c r="O309" s="375"/>
      <c r="P309" s="373"/>
      <c r="Q309" s="376"/>
      <c r="R309" s="373"/>
      <c r="S309" s="378"/>
      <c r="T309" s="375"/>
      <c r="U309" s="373"/>
      <c r="V309" s="376"/>
      <c r="W309" s="383"/>
      <c r="X309" s="377"/>
      <c r="Y309" s="377"/>
      <c r="Z309" s="377"/>
      <c r="AA309" s="377"/>
      <c r="AB309" s="377"/>
    </row>
    <row r="310" spans="1:28" x14ac:dyDescent="0.25">
      <c r="A310" s="368" t="s">
        <v>219</v>
      </c>
      <c r="B310" s="369">
        <v>865</v>
      </c>
      <c r="C310" s="370"/>
      <c r="E310" s="372">
        <v>8.7819999999999999E-3</v>
      </c>
      <c r="F310" s="373"/>
      <c r="G310" s="374">
        <v>4.4879999999999998E-3</v>
      </c>
      <c r="H310" s="373"/>
      <c r="I310" s="378"/>
      <c r="J310" s="375"/>
      <c r="K310" s="373"/>
      <c r="L310" s="376"/>
      <c r="M310" s="373"/>
      <c r="N310" s="378"/>
      <c r="O310" s="375"/>
      <c r="P310" s="373"/>
      <c r="Q310" s="376"/>
      <c r="R310" s="373"/>
      <c r="S310" s="378"/>
      <c r="T310" s="375"/>
      <c r="U310" s="373"/>
      <c r="V310" s="376"/>
      <c r="W310" s="383"/>
      <c r="X310" s="377"/>
      <c r="Y310" s="377"/>
      <c r="Z310" s="377"/>
      <c r="AA310" s="377"/>
      <c r="AB310" s="377"/>
    </row>
    <row r="311" spans="1:28" x14ac:dyDescent="0.25">
      <c r="A311" s="368" t="s">
        <v>220</v>
      </c>
      <c r="B311" s="369">
        <v>868</v>
      </c>
      <c r="C311" s="370"/>
      <c r="E311" s="372">
        <v>3.1310000000000001E-3</v>
      </c>
      <c r="F311" s="373"/>
      <c r="G311" s="374">
        <v>1.6000000000000001E-3</v>
      </c>
      <c r="H311" s="373"/>
      <c r="I311" s="378"/>
      <c r="J311" s="375"/>
      <c r="K311" s="373"/>
      <c r="L311" s="376"/>
      <c r="M311" s="373"/>
      <c r="N311" s="378"/>
      <c r="O311" s="375"/>
      <c r="P311" s="373"/>
      <c r="Q311" s="376"/>
      <c r="R311" s="373"/>
      <c r="S311" s="378"/>
      <c r="T311" s="375"/>
      <c r="U311" s="373"/>
      <c r="V311" s="376"/>
      <c r="W311" s="383"/>
      <c r="X311" s="377"/>
      <c r="Y311" s="377"/>
      <c r="Z311" s="377"/>
      <c r="AA311" s="377"/>
      <c r="AB311" s="377"/>
    </row>
    <row r="312" spans="1:28" x14ac:dyDescent="0.25">
      <c r="A312" s="368" t="s">
        <v>221</v>
      </c>
      <c r="B312" s="369">
        <v>870</v>
      </c>
      <c r="C312" s="370"/>
      <c r="E312" s="372">
        <v>6.3959999999999998E-3</v>
      </c>
      <c r="F312" s="373"/>
      <c r="G312" s="374">
        <v>3.2690000000000002E-3</v>
      </c>
      <c r="H312" s="373"/>
      <c r="I312" s="378"/>
      <c r="J312" s="375"/>
      <c r="K312" s="373"/>
      <c r="L312" s="376"/>
      <c r="M312" s="373"/>
      <c r="N312" s="378"/>
      <c r="O312" s="375"/>
      <c r="P312" s="373"/>
      <c r="Q312" s="376"/>
      <c r="R312" s="373"/>
      <c r="S312" s="378"/>
      <c r="T312" s="375"/>
      <c r="U312" s="373"/>
      <c r="V312" s="376"/>
      <c r="W312" s="383"/>
      <c r="X312" s="377"/>
      <c r="Y312" s="377"/>
      <c r="Z312" s="377"/>
      <c r="AA312" s="377"/>
      <c r="AB312" s="377"/>
    </row>
    <row r="313" spans="1:28" x14ac:dyDescent="0.25">
      <c r="A313" s="368" t="s">
        <v>222</v>
      </c>
      <c r="B313" s="369">
        <v>871</v>
      </c>
      <c r="C313" s="370"/>
      <c r="E313" s="372">
        <v>1.5088000000000001E-2</v>
      </c>
      <c r="F313" s="373"/>
      <c r="G313" s="374">
        <v>7.711E-3</v>
      </c>
      <c r="H313" s="373"/>
      <c r="I313" s="378"/>
      <c r="J313" s="375"/>
      <c r="K313" s="373"/>
      <c r="L313" s="376"/>
      <c r="M313" s="373"/>
      <c r="N313" s="378"/>
      <c r="O313" s="375"/>
      <c r="P313" s="373"/>
      <c r="Q313" s="376"/>
      <c r="R313" s="373"/>
      <c r="S313" s="378"/>
      <c r="T313" s="375"/>
      <c r="U313" s="373"/>
      <c r="V313" s="376"/>
      <c r="W313" s="383"/>
      <c r="X313" s="377"/>
      <c r="Y313" s="377"/>
      <c r="Z313" s="377"/>
      <c r="AA313" s="377"/>
      <c r="AB313" s="377"/>
    </row>
    <row r="314" spans="1:28" x14ac:dyDescent="0.25">
      <c r="A314" s="368" t="s">
        <v>332</v>
      </c>
      <c r="B314" s="369">
        <v>872</v>
      </c>
      <c r="C314" s="370"/>
      <c r="E314" s="372">
        <v>3.1310000000000001E-3</v>
      </c>
      <c r="F314" s="373"/>
      <c r="G314" s="374">
        <v>1.6000000000000001E-3</v>
      </c>
      <c r="H314" s="373"/>
      <c r="I314" s="378"/>
      <c r="J314" s="375"/>
      <c r="K314" s="373"/>
      <c r="L314" s="376"/>
      <c r="M314" s="373"/>
      <c r="N314" s="378"/>
      <c r="O314" s="375"/>
      <c r="P314" s="373"/>
      <c r="Q314" s="376"/>
      <c r="R314" s="373"/>
      <c r="S314" s="378"/>
      <c r="T314" s="375"/>
      <c r="U314" s="373"/>
      <c r="V314" s="376"/>
      <c r="W314" s="383"/>
      <c r="X314" s="377"/>
      <c r="Y314" s="377"/>
      <c r="Z314" s="377"/>
      <c r="AA314" s="377"/>
      <c r="AB314" s="377"/>
    </row>
    <row r="315" spans="1:28" x14ac:dyDescent="0.25">
      <c r="A315" s="368" t="s">
        <v>223</v>
      </c>
      <c r="B315" s="369">
        <v>873</v>
      </c>
      <c r="C315" s="370"/>
      <c r="E315" s="372">
        <v>7.803E-3</v>
      </c>
      <c r="F315" s="373"/>
      <c r="G315" s="374">
        <v>3.9880000000000002E-3</v>
      </c>
      <c r="H315" s="373"/>
      <c r="I315" s="378"/>
      <c r="J315" s="375"/>
      <c r="K315" s="373"/>
      <c r="L315" s="376"/>
      <c r="M315" s="373"/>
      <c r="N315" s="378"/>
      <c r="O315" s="375"/>
      <c r="P315" s="373"/>
      <c r="Q315" s="376"/>
      <c r="R315" s="373"/>
      <c r="S315" s="378"/>
      <c r="T315" s="375"/>
      <c r="U315" s="373"/>
      <c r="V315" s="376"/>
      <c r="W315" s="383"/>
      <c r="X315" s="377"/>
      <c r="Y315" s="377"/>
      <c r="Z315" s="377"/>
      <c r="AA315" s="377"/>
      <c r="AB315" s="377"/>
    </row>
    <row r="316" spans="1:28" x14ac:dyDescent="0.25">
      <c r="A316" s="368" t="s">
        <v>224</v>
      </c>
      <c r="B316" s="369">
        <v>876</v>
      </c>
      <c r="C316" s="370"/>
      <c r="E316" s="372">
        <v>5.6100000000000004E-3</v>
      </c>
      <c r="F316" s="373"/>
      <c r="G316" s="374">
        <v>2.8670000000000002E-3</v>
      </c>
      <c r="H316" s="373"/>
      <c r="I316" s="378"/>
      <c r="J316" s="375"/>
      <c r="K316" s="373"/>
      <c r="L316" s="376"/>
      <c r="M316" s="373"/>
      <c r="N316" s="378"/>
      <c r="O316" s="375"/>
      <c r="P316" s="373"/>
      <c r="Q316" s="376"/>
      <c r="R316" s="373"/>
      <c r="S316" s="378"/>
      <c r="T316" s="375"/>
      <c r="U316" s="373"/>
      <c r="V316" s="376"/>
      <c r="W316" s="383"/>
      <c r="X316" s="377"/>
      <c r="Y316" s="377"/>
      <c r="Z316" s="377"/>
      <c r="AA316" s="377"/>
      <c r="AB316" s="377"/>
    </row>
    <row r="317" spans="1:28" x14ac:dyDescent="0.25">
      <c r="A317" s="368" t="s">
        <v>225</v>
      </c>
      <c r="B317" s="369">
        <v>879</v>
      </c>
      <c r="C317" s="370"/>
      <c r="E317" s="372">
        <v>3.1350000000000002E-3</v>
      </c>
      <c r="F317" s="373"/>
      <c r="G317" s="374">
        <v>1.6019999999999999E-3</v>
      </c>
      <c r="H317" s="373"/>
      <c r="I317" s="378"/>
      <c r="J317" s="375"/>
      <c r="K317" s="373"/>
      <c r="L317" s="376"/>
      <c r="M317" s="373"/>
      <c r="N317" s="378"/>
      <c r="O317" s="375"/>
      <c r="P317" s="373"/>
      <c r="Q317" s="376"/>
      <c r="R317" s="373"/>
      <c r="S317" s="378"/>
      <c r="T317" s="375"/>
      <c r="U317" s="373"/>
      <c r="V317" s="376"/>
      <c r="W317" s="383"/>
      <c r="X317" s="377"/>
      <c r="Y317" s="377"/>
      <c r="Z317" s="377"/>
      <c r="AA317" s="377"/>
      <c r="AB317" s="377"/>
    </row>
    <row r="318" spans="1:28" x14ac:dyDescent="0.25">
      <c r="A318" s="368" t="s">
        <v>226</v>
      </c>
      <c r="B318" s="369">
        <v>881</v>
      </c>
      <c r="C318" s="370"/>
      <c r="E318" s="372">
        <v>1.1259E-2</v>
      </c>
      <c r="F318" s="373"/>
      <c r="G318" s="374">
        <v>5.7540000000000004E-3</v>
      </c>
      <c r="H318" s="373"/>
      <c r="I318" s="378"/>
      <c r="J318" s="375"/>
      <c r="K318" s="373"/>
      <c r="L318" s="376"/>
      <c r="M318" s="373"/>
      <c r="N318" s="378"/>
      <c r="O318" s="375"/>
      <c r="P318" s="373"/>
      <c r="Q318" s="376"/>
      <c r="R318" s="373"/>
      <c r="S318" s="378"/>
      <c r="T318" s="375"/>
      <c r="U318" s="373"/>
      <c r="V318" s="376"/>
      <c r="W318" s="383"/>
      <c r="X318" s="377"/>
      <c r="Y318" s="377"/>
      <c r="Z318" s="377"/>
      <c r="AA318" s="377"/>
      <c r="AB318" s="377"/>
    </row>
    <row r="319" spans="1:28" x14ac:dyDescent="0.25">
      <c r="A319" s="368" t="s">
        <v>227</v>
      </c>
      <c r="B319" s="369">
        <v>882</v>
      </c>
      <c r="C319" s="370">
        <v>490</v>
      </c>
      <c r="E319" s="372"/>
      <c r="F319" s="373"/>
      <c r="G319" s="374"/>
      <c r="H319" s="373"/>
      <c r="I319" s="378"/>
      <c r="J319" s="375"/>
      <c r="K319" s="373"/>
      <c r="L319" s="376"/>
      <c r="M319" s="373"/>
      <c r="N319" s="378"/>
      <c r="O319" s="375"/>
      <c r="P319" s="373"/>
      <c r="Q319" s="376"/>
      <c r="R319" s="373"/>
      <c r="S319" s="378"/>
      <c r="T319" s="375"/>
      <c r="U319" s="373"/>
      <c r="V319" s="376"/>
      <c r="W319" s="383"/>
      <c r="X319" s="377"/>
      <c r="Y319" s="377"/>
      <c r="Z319" s="377"/>
      <c r="AA319" s="377"/>
      <c r="AB319" s="377"/>
    </row>
    <row r="320" spans="1:28" x14ac:dyDescent="0.25">
      <c r="A320" s="368" t="s">
        <v>228</v>
      </c>
      <c r="B320" s="369">
        <v>883</v>
      </c>
      <c r="C320" s="370"/>
      <c r="E320" s="372">
        <v>1.7545999999999999E-2</v>
      </c>
      <c r="F320" s="373"/>
      <c r="G320" s="374">
        <v>8.9669999999999993E-3</v>
      </c>
      <c r="H320" s="373"/>
      <c r="I320" s="378"/>
      <c r="J320" s="375"/>
      <c r="K320" s="373"/>
      <c r="L320" s="376"/>
      <c r="M320" s="373"/>
      <c r="N320" s="378"/>
      <c r="O320" s="375"/>
      <c r="P320" s="373"/>
      <c r="Q320" s="376"/>
      <c r="R320" s="373"/>
      <c r="S320" s="378"/>
      <c r="T320" s="375"/>
      <c r="U320" s="373"/>
      <c r="V320" s="376"/>
      <c r="W320" s="383"/>
      <c r="X320" s="377"/>
      <c r="Y320" s="377"/>
      <c r="Z320" s="377"/>
      <c r="AA320" s="377"/>
      <c r="AB320" s="377"/>
    </row>
    <row r="321" spans="1:28" x14ac:dyDescent="0.25">
      <c r="A321" s="368" t="s">
        <v>229</v>
      </c>
      <c r="B321" s="369">
        <v>885</v>
      </c>
      <c r="C321" s="370"/>
      <c r="E321" s="372">
        <v>4.5710000000000004E-3</v>
      </c>
      <c r="F321" s="373"/>
      <c r="G321" s="374">
        <v>2.336E-3</v>
      </c>
      <c r="H321" s="373"/>
      <c r="I321" s="378"/>
      <c r="J321" s="375"/>
      <c r="K321" s="373"/>
      <c r="L321" s="376"/>
      <c r="M321" s="373"/>
      <c r="N321" s="378"/>
      <c r="O321" s="375"/>
      <c r="P321" s="373"/>
      <c r="Q321" s="376"/>
      <c r="R321" s="373"/>
      <c r="S321" s="378"/>
      <c r="T321" s="375"/>
      <c r="U321" s="373"/>
      <c r="V321" s="376"/>
      <c r="W321" s="383"/>
      <c r="X321" s="377"/>
      <c r="Y321" s="377"/>
      <c r="Z321" s="377"/>
      <c r="AA321" s="377"/>
      <c r="AB321" s="377"/>
    </row>
    <row r="322" spans="1:28" x14ac:dyDescent="0.25">
      <c r="A322" s="368" t="s">
        <v>230</v>
      </c>
      <c r="B322" s="369">
        <v>886</v>
      </c>
      <c r="C322" s="370"/>
      <c r="E322" s="372">
        <v>3.1310000000000001E-3</v>
      </c>
      <c r="F322" s="373"/>
      <c r="G322" s="374">
        <v>1.6000000000000001E-3</v>
      </c>
      <c r="H322" s="373"/>
      <c r="I322" s="378"/>
      <c r="J322" s="375"/>
      <c r="K322" s="373"/>
      <c r="L322" s="376"/>
      <c r="M322" s="373"/>
      <c r="N322" s="378"/>
      <c r="O322" s="375"/>
      <c r="P322" s="373"/>
      <c r="Q322" s="376"/>
      <c r="R322" s="373"/>
      <c r="S322" s="378"/>
      <c r="T322" s="375"/>
      <c r="U322" s="373"/>
      <c r="V322" s="376"/>
      <c r="W322" s="383"/>
      <c r="X322" s="377"/>
      <c r="Y322" s="377"/>
      <c r="Z322" s="377"/>
      <c r="AA322" s="377"/>
      <c r="AB322" s="377"/>
    </row>
    <row r="323" spans="1:28" x14ac:dyDescent="0.25">
      <c r="A323" s="368" t="s">
        <v>231</v>
      </c>
      <c r="B323" s="369">
        <v>888</v>
      </c>
      <c r="C323" s="370"/>
      <c r="E323" s="372">
        <v>1.7142999999999999E-2</v>
      </c>
      <c r="F323" s="373"/>
      <c r="G323" s="374">
        <v>8.7609999999999997E-3</v>
      </c>
      <c r="H323" s="373"/>
      <c r="I323" s="378"/>
      <c r="J323" s="375"/>
      <c r="K323" s="373"/>
      <c r="L323" s="376"/>
      <c r="M323" s="373"/>
      <c r="N323" s="378"/>
      <c r="O323" s="375">
        <v>2.0745960000000001</v>
      </c>
      <c r="P323" s="373"/>
      <c r="Q323" s="376">
        <v>0.138988</v>
      </c>
      <c r="R323" s="373" t="s">
        <v>28</v>
      </c>
      <c r="S323" s="378"/>
      <c r="T323" s="375"/>
      <c r="U323" s="373"/>
      <c r="V323" s="376"/>
      <c r="W323" s="383"/>
      <c r="X323" s="377"/>
      <c r="Y323" s="377"/>
      <c r="Z323" s="377"/>
      <c r="AA323" s="377"/>
      <c r="AB323" s="377"/>
    </row>
    <row r="324" spans="1:28" x14ac:dyDescent="0.25">
      <c r="A324" s="368" t="s">
        <v>232</v>
      </c>
      <c r="B324" s="369">
        <v>889</v>
      </c>
      <c r="C324" s="370"/>
      <c r="E324" s="372">
        <v>3.9919999999999999E-3</v>
      </c>
      <c r="F324" s="373"/>
      <c r="G324" s="374">
        <v>2.0400000000000001E-3</v>
      </c>
      <c r="H324" s="373"/>
      <c r="I324" s="378"/>
      <c r="J324" s="375"/>
      <c r="K324" s="373"/>
      <c r="L324" s="376"/>
      <c r="M324" s="373"/>
      <c r="N324" s="378"/>
      <c r="O324" s="375"/>
      <c r="P324" s="373"/>
      <c r="Q324" s="376"/>
      <c r="R324" s="373"/>
      <c r="S324" s="378"/>
      <c r="T324" s="375"/>
      <c r="U324" s="373"/>
      <c r="V324" s="376"/>
      <c r="W324" s="383"/>
      <c r="X324" s="377"/>
      <c r="Y324" s="377"/>
      <c r="Z324" s="377"/>
      <c r="AA324" s="377"/>
      <c r="AB324" s="377"/>
    </row>
    <row r="325" spans="1:28" x14ac:dyDescent="0.25">
      <c r="A325" s="368" t="s">
        <v>233</v>
      </c>
      <c r="B325" s="369">
        <v>894</v>
      </c>
      <c r="C325" s="370"/>
      <c r="E325" s="372">
        <v>3.1310000000000001E-3</v>
      </c>
      <c r="F325" s="373"/>
      <c r="G325" s="374">
        <v>1.6000000000000001E-3</v>
      </c>
      <c r="H325" s="373"/>
      <c r="I325" s="378"/>
      <c r="J325" s="375"/>
      <c r="K325" s="373"/>
      <c r="L325" s="376"/>
      <c r="M325" s="373"/>
      <c r="N325" s="378"/>
      <c r="O325" s="375"/>
      <c r="P325" s="373"/>
      <c r="Q325" s="376"/>
      <c r="R325" s="373"/>
      <c r="S325" s="378"/>
      <c r="T325" s="375"/>
      <c r="U325" s="373"/>
      <c r="V325" s="376"/>
      <c r="W325" s="383"/>
      <c r="X325" s="377"/>
      <c r="Y325" s="377"/>
      <c r="Z325" s="377"/>
      <c r="AA325" s="377"/>
      <c r="AB325" s="377"/>
    </row>
    <row r="326" spans="1:28" x14ac:dyDescent="0.25">
      <c r="A326" s="368" t="s">
        <v>234</v>
      </c>
      <c r="B326" s="369">
        <v>895</v>
      </c>
      <c r="C326" s="370"/>
      <c r="E326" s="372">
        <v>3.1310000000000001E-3</v>
      </c>
      <c r="F326" s="373"/>
      <c r="G326" s="374">
        <v>1.6000000000000001E-3</v>
      </c>
      <c r="H326" s="373"/>
      <c r="I326" s="378"/>
      <c r="J326" s="375"/>
      <c r="K326" s="373"/>
      <c r="L326" s="376"/>
      <c r="M326" s="373"/>
      <c r="N326" s="378"/>
      <c r="O326" s="375"/>
      <c r="P326" s="373"/>
      <c r="Q326" s="376"/>
      <c r="R326" s="373"/>
      <c r="S326" s="378"/>
      <c r="T326" s="375"/>
      <c r="U326" s="373"/>
      <c r="V326" s="376"/>
      <c r="W326" s="383"/>
      <c r="X326" s="377"/>
      <c r="Y326" s="377"/>
      <c r="Z326" s="377"/>
      <c r="AA326" s="377"/>
      <c r="AB326" s="377"/>
    </row>
    <row r="327" spans="1:28" x14ac:dyDescent="0.25">
      <c r="A327" s="368" t="s">
        <v>235</v>
      </c>
      <c r="B327" s="369">
        <v>896</v>
      </c>
      <c r="C327" s="370"/>
      <c r="E327" s="372">
        <v>4.9919999999999999E-3</v>
      </c>
      <c r="F327" s="373"/>
      <c r="G327" s="374">
        <v>2.5509999999999999E-3</v>
      </c>
      <c r="H327" s="373"/>
      <c r="I327" s="378"/>
      <c r="J327" s="375"/>
      <c r="K327" s="373"/>
      <c r="L327" s="376"/>
      <c r="M327" s="373"/>
      <c r="N327" s="378"/>
      <c r="O327" s="375"/>
      <c r="P327" s="373"/>
      <c r="Q327" s="376"/>
      <c r="R327" s="373"/>
      <c r="S327" s="378"/>
      <c r="T327" s="375"/>
      <c r="U327" s="373"/>
      <c r="V327" s="376"/>
      <c r="W327" s="383"/>
      <c r="X327" s="377"/>
      <c r="Y327" s="377"/>
      <c r="Z327" s="377"/>
      <c r="AA327" s="377"/>
      <c r="AB327" s="377"/>
    </row>
    <row r="328" spans="1:28" x14ac:dyDescent="0.25">
      <c r="A328" s="368" t="s">
        <v>236</v>
      </c>
      <c r="B328" s="369">
        <v>899</v>
      </c>
      <c r="C328" s="370"/>
      <c r="E328" s="372">
        <v>3.1310000000000001E-3</v>
      </c>
      <c r="F328" s="373"/>
      <c r="G328" s="374">
        <v>1.6000000000000001E-3</v>
      </c>
      <c r="H328" s="373"/>
      <c r="I328" s="378"/>
      <c r="J328" s="375"/>
      <c r="K328" s="373"/>
      <c r="L328" s="376"/>
      <c r="M328" s="373"/>
      <c r="N328" s="378"/>
      <c r="O328" s="375"/>
      <c r="P328" s="373"/>
      <c r="Q328" s="376"/>
      <c r="R328" s="373"/>
      <c r="S328" s="378"/>
      <c r="T328" s="375"/>
      <c r="U328" s="373"/>
      <c r="V328" s="376"/>
      <c r="W328" s="383"/>
      <c r="X328" s="377"/>
      <c r="Y328" s="377"/>
      <c r="Z328" s="377"/>
      <c r="AA328" s="377"/>
      <c r="AB328" s="377"/>
    </row>
    <row r="329" spans="1:28" x14ac:dyDescent="0.25">
      <c r="A329" s="368" t="s">
        <v>237</v>
      </c>
      <c r="B329" s="369">
        <v>955</v>
      </c>
      <c r="C329" s="370"/>
      <c r="E329" s="372">
        <v>3.1310000000000001E-3</v>
      </c>
      <c r="F329" s="373"/>
      <c r="G329" s="374">
        <v>1.6000000000000001E-3</v>
      </c>
      <c r="H329" s="373"/>
      <c r="I329" s="378"/>
      <c r="J329" s="375"/>
      <c r="K329" s="373"/>
      <c r="L329" s="376"/>
      <c r="M329" s="373"/>
      <c r="N329" s="378"/>
      <c r="O329" s="375"/>
      <c r="P329" s="373"/>
      <c r="Q329" s="376"/>
      <c r="R329" s="373"/>
      <c r="S329" s="378"/>
      <c r="T329" s="375"/>
      <c r="U329" s="373"/>
      <c r="V329" s="376"/>
      <c r="W329" s="383"/>
      <c r="X329" s="377"/>
      <c r="Y329" s="377"/>
      <c r="Z329" s="377"/>
      <c r="AA329" s="377"/>
      <c r="AB329" s="377"/>
    </row>
    <row r="330" spans="1:28" x14ac:dyDescent="0.25">
      <c r="E330" s="313"/>
      <c r="F330" s="313"/>
      <c r="G330" s="313"/>
      <c r="J330" s="314"/>
      <c r="O330" s="314"/>
      <c r="R330" s="373"/>
      <c r="T330" s="314"/>
      <c r="X330" s="377"/>
      <c r="Y330" s="377"/>
      <c r="Z330" s="377"/>
      <c r="AA330" s="377"/>
      <c r="AB330" s="377"/>
    </row>
    <row r="331" spans="1:28" x14ac:dyDescent="0.25">
      <c r="A331" s="384" t="s">
        <v>36</v>
      </c>
      <c r="B331" s="385">
        <v>993</v>
      </c>
      <c r="C331" s="386" t="s">
        <v>28</v>
      </c>
      <c r="E331" s="313"/>
      <c r="F331" s="313"/>
      <c r="G331" s="313"/>
      <c r="H331" s="387"/>
      <c r="I331" s="366"/>
      <c r="J331" s="375">
        <v>61.376116000000003</v>
      </c>
      <c r="K331" s="373"/>
      <c r="L331" s="376">
        <v>4.5772820000000003</v>
      </c>
      <c r="M331" s="383"/>
      <c r="N331" s="366"/>
      <c r="O331" s="375">
        <v>368.64226300000001</v>
      </c>
      <c r="P331" s="373"/>
      <c r="Q331" s="376">
        <v>24.697296000000001</v>
      </c>
      <c r="R331" s="373"/>
      <c r="S331" s="388"/>
      <c r="T331" s="314"/>
      <c r="X331" s="377"/>
      <c r="Y331" s="377"/>
      <c r="Z331" s="377"/>
      <c r="AA331" s="377"/>
      <c r="AB331" s="377"/>
    </row>
    <row r="332" spans="1:28" x14ac:dyDescent="0.25">
      <c r="O332" s="314"/>
      <c r="T332" s="314"/>
    </row>
    <row r="333" spans="1:28" x14ac:dyDescent="0.25">
      <c r="J333" s="314" t="s">
        <v>28</v>
      </c>
      <c r="L333" s="314" t="s">
        <v>28</v>
      </c>
      <c r="O333" s="314" t="s">
        <v>28</v>
      </c>
      <c r="Q333" s="314" t="s">
        <v>28</v>
      </c>
      <c r="T333" s="314" t="s">
        <v>28</v>
      </c>
      <c r="V333" s="314" t="s">
        <v>28</v>
      </c>
    </row>
    <row r="334" spans="1:28" x14ac:dyDescent="0.25">
      <c r="J334" s="314"/>
      <c r="O334" s="314" t="s">
        <v>28</v>
      </c>
      <c r="Q334" s="314" t="s">
        <v>28</v>
      </c>
      <c r="T334" s="314" t="s">
        <v>28</v>
      </c>
      <c r="V334" s="314" t="s">
        <v>28</v>
      </c>
    </row>
    <row r="335" spans="1:28" x14ac:dyDescent="0.25">
      <c r="T335" s="314"/>
    </row>
    <row r="336" spans="1:28" x14ac:dyDescent="0.25">
      <c r="O336" s="314" t="s">
        <v>28</v>
      </c>
      <c r="Q336" s="314" t="s">
        <v>28</v>
      </c>
      <c r="T336" s="314"/>
      <c r="V336" s="314" t="s">
        <v>28</v>
      </c>
    </row>
    <row r="337" spans="10:20" x14ac:dyDescent="0.25">
      <c r="J337" s="314"/>
      <c r="O337" s="314" t="s">
        <v>28</v>
      </c>
      <c r="Q337" s="314" t="s">
        <v>28</v>
      </c>
      <c r="T337" s="314"/>
    </row>
    <row r="338" spans="10:20" x14ac:dyDescent="0.25">
      <c r="J338" s="314" t="s">
        <v>28</v>
      </c>
      <c r="L338" s="314" t="s">
        <v>28</v>
      </c>
      <c r="O338" s="314" t="s">
        <v>28</v>
      </c>
      <c r="Q338" s="314" t="s">
        <v>28</v>
      </c>
      <c r="T338" s="314"/>
    </row>
    <row r="339" spans="10:20" x14ac:dyDescent="0.25">
      <c r="J339" s="314" t="s">
        <v>28</v>
      </c>
      <c r="L339" s="314" t="s">
        <v>28</v>
      </c>
      <c r="O339" s="314" t="s">
        <v>28</v>
      </c>
      <c r="Q339" s="314" t="s">
        <v>28</v>
      </c>
      <c r="T339" s="314"/>
    </row>
    <row r="340" spans="10:20" x14ac:dyDescent="0.25">
      <c r="J340" s="314" t="s">
        <v>28</v>
      </c>
      <c r="L340" s="314" t="s">
        <v>28</v>
      </c>
      <c r="O340" s="314" t="s">
        <v>28</v>
      </c>
      <c r="Q340" s="314" t="s">
        <v>28</v>
      </c>
      <c r="T340" s="314"/>
    </row>
    <row r="341" spans="10:20" x14ac:dyDescent="0.25">
      <c r="J341" s="314" t="s">
        <v>28</v>
      </c>
      <c r="L341" s="314" t="s">
        <v>28</v>
      </c>
      <c r="O341" s="314" t="s">
        <v>28</v>
      </c>
      <c r="Q341" s="314" t="s">
        <v>28</v>
      </c>
      <c r="T341" s="314"/>
    </row>
    <row r="342" spans="10:20" x14ac:dyDescent="0.25">
      <c r="J342" s="314" t="s">
        <v>28</v>
      </c>
      <c r="L342" s="314" t="s">
        <v>28</v>
      </c>
      <c r="O342" s="314" t="s">
        <v>28</v>
      </c>
      <c r="Q342" s="314" t="s">
        <v>28</v>
      </c>
      <c r="T342" s="314"/>
    </row>
    <row r="343" spans="10:20" x14ac:dyDescent="0.25">
      <c r="J343" s="314" t="s">
        <v>28</v>
      </c>
      <c r="L343" s="314" t="s">
        <v>28</v>
      </c>
      <c r="O343" s="314" t="s">
        <v>28</v>
      </c>
      <c r="Q343" s="314" t="s">
        <v>28</v>
      </c>
      <c r="T343" s="314"/>
    </row>
    <row r="344" spans="10:20" x14ac:dyDescent="0.25">
      <c r="J344" s="314" t="s">
        <v>28</v>
      </c>
      <c r="L344" s="314" t="s">
        <v>28</v>
      </c>
      <c r="O344" s="314" t="s">
        <v>28</v>
      </c>
      <c r="Q344" s="314" t="s">
        <v>28</v>
      </c>
      <c r="T344" s="314"/>
    </row>
    <row r="345" spans="10:20" x14ac:dyDescent="0.25">
      <c r="J345" s="314" t="s">
        <v>28</v>
      </c>
      <c r="L345" s="314" t="s">
        <v>28</v>
      </c>
      <c r="O345" s="314" t="s">
        <v>28</v>
      </c>
      <c r="Q345" s="314" t="s">
        <v>28</v>
      </c>
      <c r="T345" s="314"/>
    </row>
    <row r="346" spans="10:20" x14ac:dyDescent="0.25">
      <c r="J346" s="314" t="s">
        <v>28</v>
      </c>
      <c r="L346" s="314" t="s">
        <v>28</v>
      </c>
      <c r="O346" s="314" t="s">
        <v>28</v>
      </c>
      <c r="Q346" s="314" t="s">
        <v>28</v>
      </c>
      <c r="T346" s="314"/>
    </row>
    <row r="347" spans="10:20" x14ac:dyDescent="0.25">
      <c r="J347" s="314"/>
      <c r="O347" s="314" t="s">
        <v>28</v>
      </c>
      <c r="Q347" s="314" t="s">
        <v>28</v>
      </c>
      <c r="T347" s="314"/>
    </row>
    <row r="348" spans="10:20" x14ac:dyDescent="0.25">
      <c r="J348" s="314"/>
      <c r="O348" s="314" t="s">
        <v>28</v>
      </c>
      <c r="Q348" s="314" t="s">
        <v>28</v>
      </c>
      <c r="T348" s="314"/>
    </row>
    <row r="349" spans="10:20" x14ac:dyDescent="0.25">
      <c r="J349" s="314"/>
      <c r="O349" s="314" t="s">
        <v>28</v>
      </c>
      <c r="Q349" s="314" t="s">
        <v>28</v>
      </c>
      <c r="T349" s="314"/>
    </row>
    <row r="350" spans="10:20" x14ac:dyDescent="0.25">
      <c r="J350" s="314"/>
      <c r="O350" s="314" t="s">
        <v>28</v>
      </c>
      <c r="Q350" s="314" t="s">
        <v>28</v>
      </c>
      <c r="T350" s="314"/>
    </row>
    <row r="351" spans="10:20" x14ac:dyDescent="0.25">
      <c r="J351" s="314"/>
      <c r="O351" s="314" t="s">
        <v>28</v>
      </c>
      <c r="Q351" s="314" t="s">
        <v>28</v>
      </c>
      <c r="T351" s="314"/>
    </row>
    <row r="352" spans="10:20" x14ac:dyDescent="0.25">
      <c r="J352" s="314"/>
      <c r="O352" s="314" t="s">
        <v>28</v>
      </c>
      <c r="Q352" s="314" t="s">
        <v>28</v>
      </c>
      <c r="T352" s="314"/>
    </row>
    <row r="353" spans="10:20" x14ac:dyDescent="0.25">
      <c r="J353" s="314"/>
      <c r="O353" s="314" t="s">
        <v>28</v>
      </c>
      <c r="Q353" s="314" t="s">
        <v>28</v>
      </c>
      <c r="T353" s="314"/>
    </row>
    <row r="354" spans="10:20" x14ac:dyDescent="0.25">
      <c r="J354" s="314"/>
      <c r="O354" s="314" t="s">
        <v>28</v>
      </c>
      <c r="Q354" s="314" t="s">
        <v>28</v>
      </c>
      <c r="T354" s="314"/>
    </row>
    <row r="355" spans="10:20" x14ac:dyDescent="0.25">
      <c r="J355" s="314"/>
      <c r="O355" s="314" t="s">
        <v>28</v>
      </c>
      <c r="Q355" s="314" t="s">
        <v>28</v>
      </c>
      <c r="T355" s="314"/>
    </row>
    <row r="356" spans="10:20" x14ac:dyDescent="0.25">
      <c r="J356" s="314"/>
      <c r="O356" s="314" t="s">
        <v>28</v>
      </c>
      <c r="Q356" s="314" t="s">
        <v>28</v>
      </c>
      <c r="T356" s="314"/>
    </row>
    <row r="357" spans="10:20" x14ac:dyDescent="0.25">
      <c r="J357" s="314"/>
      <c r="O357" s="314" t="s">
        <v>28</v>
      </c>
      <c r="Q357" s="314" t="s">
        <v>28</v>
      </c>
      <c r="T357" s="314"/>
    </row>
    <row r="358" spans="10:20" x14ac:dyDescent="0.25">
      <c r="J358" s="314"/>
      <c r="O358" s="314" t="s">
        <v>28</v>
      </c>
      <c r="Q358" s="314" t="s">
        <v>28</v>
      </c>
      <c r="T358" s="314"/>
    </row>
    <row r="359" spans="10:20" x14ac:dyDescent="0.25">
      <c r="J359" s="314"/>
      <c r="O359" s="314" t="s">
        <v>28</v>
      </c>
      <c r="Q359" s="314" t="s">
        <v>28</v>
      </c>
      <c r="T359" s="314"/>
    </row>
    <row r="360" spans="10:20" x14ac:dyDescent="0.25">
      <c r="J360" s="314"/>
      <c r="O360" s="314" t="s">
        <v>28</v>
      </c>
      <c r="Q360" s="314" t="s">
        <v>28</v>
      </c>
      <c r="T360" s="314"/>
    </row>
    <row r="361" spans="10:20" x14ac:dyDescent="0.25">
      <c r="J361" s="314"/>
      <c r="O361" s="314" t="s">
        <v>28</v>
      </c>
      <c r="Q361" s="314" t="s">
        <v>28</v>
      </c>
      <c r="T361" s="314"/>
    </row>
    <row r="362" spans="10:20" x14ac:dyDescent="0.25">
      <c r="J362" s="314"/>
      <c r="O362" s="314" t="s">
        <v>28</v>
      </c>
      <c r="Q362" s="314" t="s">
        <v>28</v>
      </c>
      <c r="T362" s="314"/>
    </row>
    <row r="363" spans="10:20" x14ac:dyDescent="0.25">
      <c r="J363" s="314"/>
      <c r="O363" s="314" t="s">
        <v>28</v>
      </c>
      <c r="Q363" s="314" t="s">
        <v>28</v>
      </c>
      <c r="T363" s="314"/>
    </row>
    <row r="364" spans="10:20" x14ac:dyDescent="0.25">
      <c r="J364" s="314"/>
      <c r="O364" s="314" t="s">
        <v>28</v>
      </c>
      <c r="Q364" s="314" t="s">
        <v>28</v>
      </c>
      <c r="T364" s="314"/>
    </row>
    <row r="365" spans="10:20" x14ac:dyDescent="0.25">
      <c r="J365" s="314"/>
      <c r="O365" s="314" t="s">
        <v>28</v>
      </c>
      <c r="Q365" s="314" t="s">
        <v>28</v>
      </c>
      <c r="T365" s="314"/>
    </row>
    <row r="366" spans="10:20" x14ac:dyDescent="0.25">
      <c r="J366" s="314"/>
      <c r="O366" s="314" t="s">
        <v>28</v>
      </c>
      <c r="Q366" s="314" t="s">
        <v>28</v>
      </c>
      <c r="T366" s="314"/>
    </row>
    <row r="367" spans="10:20" x14ac:dyDescent="0.25">
      <c r="J367" s="314"/>
      <c r="O367" s="314" t="s">
        <v>28</v>
      </c>
      <c r="Q367" s="314" t="s">
        <v>28</v>
      </c>
      <c r="T367" s="314"/>
    </row>
    <row r="368" spans="10:20" x14ac:dyDescent="0.25">
      <c r="J368" s="314"/>
      <c r="O368" s="314" t="s">
        <v>28</v>
      </c>
      <c r="Q368" s="314" t="s">
        <v>28</v>
      </c>
      <c r="T368" s="314"/>
    </row>
    <row r="369" spans="10:20" x14ac:dyDescent="0.25">
      <c r="J369" s="314"/>
      <c r="O369" s="314" t="s">
        <v>28</v>
      </c>
      <c r="Q369" s="314" t="s">
        <v>28</v>
      </c>
      <c r="T369" s="314"/>
    </row>
    <row r="370" spans="10:20" x14ac:dyDescent="0.25">
      <c r="J370" s="314"/>
      <c r="O370" s="314" t="s">
        <v>28</v>
      </c>
      <c r="Q370" s="314" t="s">
        <v>28</v>
      </c>
      <c r="T370" s="314"/>
    </row>
    <row r="371" spans="10:20" x14ac:dyDescent="0.25">
      <c r="J371" s="314"/>
      <c r="O371" s="314" t="s">
        <v>28</v>
      </c>
      <c r="Q371" s="314" t="s">
        <v>28</v>
      </c>
      <c r="T371" s="314"/>
    </row>
    <row r="372" spans="10:20" x14ac:dyDescent="0.25">
      <c r="J372" s="314"/>
      <c r="O372" s="314" t="s">
        <v>28</v>
      </c>
      <c r="Q372" s="314" t="s">
        <v>28</v>
      </c>
      <c r="T372" s="314"/>
    </row>
    <row r="373" spans="10:20" x14ac:dyDescent="0.25">
      <c r="J373" s="314"/>
      <c r="O373" s="314" t="s">
        <v>28</v>
      </c>
      <c r="Q373" s="314" t="s">
        <v>28</v>
      </c>
      <c r="T373" s="314"/>
    </row>
    <row r="374" spans="10:20" x14ac:dyDescent="0.25">
      <c r="J374" s="314"/>
      <c r="O374" s="314" t="s">
        <v>28</v>
      </c>
      <c r="Q374" s="314" t="s">
        <v>28</v>
      </c>
      <c r="T374" s="314"/>
    </row>
    <row r="375" spans="10:20" x14ac:dyDescent="0.25">
      <c r="J375" s="314"/>
      <c r="O375" s="314" t="s">
        <v>28</v>
      </c>
      <c r="Q375" s="314" t="s">
        <v>28</v>
      </c>
      <c r="T375" s="314"/>
    </row>
    <row r="376" spans="10:20" x14ac:dyDescent="0.25">
      <c r="J376" s="314"/>
      <c r="O376" s="314" t="s">
        <v>28</v>
      </c>
      <c r="Q376" s="314" t="s">
        <v>28</v>
      </c>
      <c r="T376" s="314"/>
    </row>
    <row r="377" spans="10:20" x14ac:dyDescent="0.25">
      <c r="J377" s="314"/>
      <c r="O377" s="314" t="s">
        <v>28</v>
      </c>
      <c r="Q377" s="314" t="s">
        <v>28</v>
      </c>
      <c r="T377" s="314"/>
    </row>
    <row r="378" spans="10:20" x14ac:dyDescent="0.25">
      <c r="J378" s="314"/>
      <c r="O378" s="314" t="s">
        <v>28</v>
      </c>
      <c r="Q378" s="314" t="s">
        <v>28</v>
      </c>
      <c r="T378" s="314"/>
    </row>
    <row r="379" spans="10:20" x14ac:dyDescent="0.25">
      <c r="J379" s="314"/>
      <c r="O379" s="314" t="s">
        <v>28</v>
      </c>
      <c r="Q379" s="314" t="s">
        <v>28</v>
      </c>
      <c r="T379" s="314"/>
    </row>
    <row r="380" spans="10:20" x14ac:dyDescent="0.25">
      <c r="J380" s="314"/>
      <c r="O380" s="314" t="s">
        <v>28</v>
      </c>
      <c r="Q380" s="314" t="s">
        <v>28</v>
      </c>
      <c r="T380" s="314"/>
    </row>
    <row r="381" spans="10:20" x14ac:dyDescent="0.25">
      <c r="J381" s="314"/>
      <c r="O381" s="314"/>
      <c r="Q381" s="314" t="s">
        <v>28</v>
      </c>
      <c r="T381" s="314"/>
    </row>
    <row r="382" spans="10:20" x14ac:dyDescent="0.25">
      <c r="J382" s="314"/>
      <c r="O382" s="314"/>
      <c r="Q382" s="314" t="s">
        <v>28</v>
      </c>
      <c r="T382" s="314"/>
    </row>
    <row r="383" spans="10:20" x14ac:dyDescent="0.25">
      <c r="J383" s="314"/>
      <c r="O383" s="314"/>
      <c r="Q383" s="314" t="s">
        <v>28</v>
      </c>
      <c r="T383" s="314"/>
    </row>
    <row r="384" spans="10:20" x14ac:dyDescent="0.25">
      <c r="J384" s="314"/>
      <c r="O384" s="314"/>
      <c r="Q384" s="314" t="s">
        <v>28</v>
      </c>
      <c r="T384" s="314"/>
    </row>
    <row r="385" spans="10:20" x14ac:dyDescent="0.25">
      <c r="J385" s="314"/>
      <c r="O385" s="314"/>
      <c r="Q385" s="314" t="s">
        <v>28</v>
      </c>
      <c r="T385" s="314"/>
    </row>
    <row r="386" spans="10:20" x14ac:dyDescent="0.25">
      <c r="J386" s="314"/>
      <c r="O386" s="314"/>
      <c r="Q386" s="314" t="s">
        <v>28</v>
      </c>
      <c r="T386" s="314"/>
    </row>
    <row r="387" spans="10:20" x14ac:dyDescent="0.25">
      <c r="J387" s="314"/>
      <c r="O387" s="314"/>
      <c r="Q387" s="314" t="s">
        <v>28</v>
      </c>
      <c r="T387" s="314"/>
    </row>
    <row r="388" spans="10:20" x14ac:dyDescent="0.25">
      <c r="J388" s="314"/>
      <c r="O388" s="314"/>
      <c r="Q388" s="314" t="s">
        <v>28</v>
      </c>
      <c r="T388" s="314"/>
    </row>
    <row r="389" spans="10:20" x14ac:dyDescent="0.25">
      <c r="J389" s="314"/>
      <c r="O389" s="314"/>
      <c r="Q389" s="314" t="s">
        <v>28</v>
      </c>
      <c r="T389" s="314"/>
    </row>
    <row r="390" spans="10:20" x14ac:dyDescent="0.25">
      <c r="J390" s="314"/>
      <c r="O390" s="314"/>
      <c r="Q390" s="314" t="s">
        <v>28</v>
      </c>
      <c r="T390" s="314"/>
    </row>
    <row r="391" spans="10:20" x14ac:dyDescent="0.25">
      <c r="J391" s="314"/>
      <c r="O391" s="314"/>
      <c r="Q391" s="314" t="s">
        <v>28</v>
      </c>
      <c r="T391" s="314"/>
    </row>
    <row r="392" spans="10:20" x14ac:dyDescent="0.25">
      <c r="J392" s="314"/>
      <c r="O392" s="314"/>
      <c r="Q392" s="314" t="s">
        <v>28</v>
      </c>
      <c r="T392" s="314"/>
    </row>
    <row r="393" spans="10:20" x14ac:dyDescent="0.25">
      <c r="J393" s="314"/>
      <c r="O393" s="314"/>
      <c r="Q393" s="314" t="s">
        <v>28</v>
      </c>
      <c r="T393" s="314"/>
    </row>
    <row r="394" spans="10:20" x14ac:dyDescent="0.25">
      <c r="J394" s="314"/>
      <c r="O394" s="314"/>
      <c r="Q394" s="314" t="s">
        <v>28</v>
      </c>
      <c r="T394" s="314"/>
    </row>
    <row r="395" spans="10:20" x14ac:dyDescent="0.25">
      <c r="J395" s="314"/>
      <c r="O395" s="314"/>
      <c r="Q395" s="314" t="s">
        <v>28</v>
      </c>
      <c r="T395" s="314"/>
    </row>
    <row r="396" spans="10:20" x14ac:dyDescent="0.25">
      <c r="J396" s="314"/>
      <c r="O396" s="314"/>
      <c r="Q396" s="314" t="s">
        <v>28</v>
      </c>
      <c r="T396" s="314"/>
    </row>
    <row r="397" spans="10:20" x14ac:dyDescent="0.25">
      <c r="J397" s="314"/>
      <c r="O397" s="314"/>
      <c r="Q397" s="314" t="s">
        <v>28</v>
      </c>
      <c r="T397" s="314"/>
    </row>
    <row r="398" spans="10:20" x14ac:dyDescent="0.25">
      <c r="J398" s="314"/>
      <c r="O398" s="314"/>
      <c r="Q398" s="314" t="s">
        <v>28</v>
      </c>
      <c r="T398" s="314"/>
    </row>
    <row r="399" spans="10:20" x14ac:dyDescent="0.25">
      <c r="J399" s="314"/>
      <c r="O399" s="314"/>
      <c r="Q399" s="314" t="s">
        <v>28</v>
      </c>
      <c r="T399" s="314"/>
    </row>
    <row r="400" spans="10:20" x14ac:dyDescent="0.25">
      <c r="J400" s="314"/>
      <c r="O400" s="314"/>
      <c r="Q400" s="314" t="s">
        <v>28</v>
      </c>
      <c r="T400" s="314"/>
    </row>
    <row r="401" spans="10:20" x14ac:dyDescent="0.25">
      <c r="J401" s="314"/>
      <c r="O401" s="314"/>
      <c r="Q401" s="314" t="s">
        <v>28</v>
      </c>
      <c r="T401" s="314"/>
    </row>
    <row r="402" spans="10:20" x14ac:dyDescent="0.25">
      <c r="J402" s="314"/>
      <c r="O402" s="314"/>
      <c r="Q402" s="314" t="s">
        <v>28</v>
      </c>
      <c r="T402" s="314"/>
    </row>
    <row r="403" spans="10:20" x14ac:dyDescent="0.25">
      <c r="J403" s="314"/>
      <c r="O403" s="314"/>
      <c r="Q403" s="314" t="s">
        <v>28</v>
      </c>
      <c r="T403" s="314"/>
    </row>
    <row r="404" spans="10:20" x14ac:dyDescent="0.25">
      <c r="J404" s="314"/>
      <c r="O404" s="314"/>
      <c r="Q404" s="314" t="s">
        <v>28</v>
      </c>
      <c r="T404" s="314"/>
    </row>
    <row r="405" spans="10:20" x14ac:dyDescent="0.25">
      <c r="J405" s="314"/>
      <c r="O405" s="314"/>
      <c r="Q405" s="314" t="s">
        <v>28</v>
      </c>
      <c r="T405" s="314"/>
    </row>
    <row r="406" spans="10:20" x14ac:dyDescent="0.25">
      <c r="J406" s="314"/>
      <c r="O406" s="314"/>
      <c r="Q406" s="314" t="s">
        <v>28</v>
      </c>
      <c r="T406" s="314"/>
    </row>
    <row r="407" spans="10:20" x14ac:dyDescent="0.25">
      <c r="J407" s="314"/>
      <c r="O407" s="314"/>
      <c r="Q407" s="314" t="s">
        <v>28</v>
      </c>
      <c r="T407" s="314"/>
    </row>
    <row r="408" spans="10:20" x14ac:dyDescent="0.25">
      <c r="J408" s="314"/>
      <c r="O408" s="314"/>
      <c r="Q408" s="314" t="s">
        <v>28</v>
      </c>
      <c r="T408" s="314"/>
    </row>
    <row r="409" spans="10:20" x14ac:dyDescent="0.25">
      <c r="J409" s="314"/>
      <c r="O409" s="314"/>
      <c r="Q409" s="314" t="s">
        <v>28</v>
      </c>
      <c r="T409" s="314"/>
    </row>
    <row r="410" spans="10:20" x14ac:dyDescent="0.25">
      <c r="J410" s="314"/>
      <c r="O410" s="314"/>
      <c r="Q410" s="314" t="s">
        <v>28</v>
      </c>
      <c r="T410" s="314"/>
    </row>
    <row r="411" spans="10:20" x14ac:dyDescent="0.25">
      <c r="J411" s="314"/>
      <c r="O411" s="314"/>
      <c r="Q411" s="314" t="s">
        <v>28</v>
      </c>
      <c r="T411" s="314"/>
    </row>
    <row r="412" spans="10:20" x14ac:dyDescent="0.25">
      <c r="J412" s="314"/>
      <c r="O412" s="314"/>
      <c r="Q412" s="314" t="s">
        <v>28</v>
      </c>
      <c r="T412" s="314"/>
    </row>
    <row r="413" spans="10:20" x14ac:dyDescent="0.25">
      <c r="J413" s="314"/>
      <c r="O413" s="314"/>
      <c r="Q413" s="314" t="s">
        <v>28</v>
      </c>
      <c r="T413" s="314"/>
    </row>
    <row r="414" spans="10:20" x14ac:dyDescent="0.25">
      <c r="J414" s="314"/>
      <c r="O414" s="314"/>
      <c r="Q414" s="314" t="s">
        <v>28</v>
      </c>
      <c r="T414" s="314"/>
    </row>
    <row r="415" spans="10:20" x14ac:dyDescent="0.25">
      <c r="J415" s="314"/>
      <c r="O415" s="314"/>
      <c r="Q415" s="314" t="s">
        <v>28</v>
      </c>
      <c r="T415" s="314"/>
    </row>
    <row r="416" spans="10:20" x14ac:dyDescent="0.25">
      <c r="J416" s="314"/>
      <c r="O416" s="314"/>
      <c r="Q416" s="314" t="s">
        <v>28</v>
      </c>
      <c r="T416" s="314"/>
    </row>
    <row r="417" spans="10:20" x14ac:dyDescent="0.25">
      <c r="J417" s="314"/>
      <c r="O417" s="314"/>
      <c r="Q417" s="314" t="s">
        <v>28</v>
      </c>
      <c r="T417" s="314"/>
    </row>
    <row r="418" spans="10:20" x14ac:dyDescent="0.25">
      <c r="J418" s="314"/>
      <c r="O418" s="314"/>
      <c r="Q418" s="314" t="s">
        <v>28</v>
      </c>
      <c r="T418" s="314"/>
    </row>
    <row r="419" spans="10:20" x14ac:dyDescent="0.25">
      <c r="J419" s="314"/>
      <c r="O419" s="314"/>
      <c r="Q419" s="314" t="s">
        <v>28</v>
      </c>
      <c r="T419" s="314"/>
    </row>
    <row r="420" spans="10:20" x14ac:dyDescent="0.25">
      <c r="J420" s="314"/>
      <c r="O420" s="314"/>
      <c r="Q420" s="314" t="s">
        <v>28</v>
      </c>
      <c r="T420" s="314"/>
    </row>
    <row r="421" spans="10:20" x14ac:dyDescent="0.25">
      <c r="J421" s="314"/>
      <c r="O421" s="314"/>
      <c r="Q421" s="314" t="s">
        <v>28</v>
      </c>
      <c r="T421" s="314"/>
    </row>
    <row r="422" spans="10:20" x14ac:dyDescent="0.25">
      <c r="J422" s="314"/>
      <c r="O422" s="314"/>
      <c r="Q422" s="314" t="s">
        <v>28</v>
      </c>
      <c r="T422" s="314"/>
    </row>
    <row r="423" spans="10:20" x14ac:dyDescent="0.25">
      <c r="J423" s="314"/>
      <c r="O423" s="314"/>
      <c r="Q423" s="314" t="s">
        <v>28</v>
      </c>
      <c r="T423" s="314"/>
    </row>
    <row r="424" spans="10:20" x14ac:dyDescent="0.25">
      <c r="J424" s="314"/>
      <c r="O424" s="314"/>
      <c r="Q424" s="314" t="s">
        <v>28</v>
      </c>
      <c r="T424" s="314"/>
    </row>
    <row r="425" spans="10:20" x14ac:dyDescent="0.25">
      <c r="J425" s="314"/>
      <c r="O425" s="314"/>
      <c r="Q425" s="314" t="s">
        <v>28</v>
      </c>
      <c r="T425" s="314"/>
    </row>
    <row r="426" spans="10:20" x14ac:dyDescent="0.25">
      <c r="J426" s="314"/>
      <c r="O426" s="314"/>
      <c r="Q426" s="314" t="s">
        <v>28</v>
      </c>
      <c r="T426" s="314"/>
    </row>
    <row r="427" spans="10:20" x14ac:dyDescent="0.25">
      <c r="J427" s="314"/>
      <c r="O427" s="314"/>
      <c r="Q427" s="314" t="s">
        <v>28</v>
      </c>
      <c r="T427" s="314"/>
    </row>
    <row r="428" spans="10:20" x14ac:dyDescent="0.25">
      <c r="J428" s="314"/>
      <c r="O428" s="314"/>
      <c r="Q428" s="314" t="s">
        <v>28</v>
      </c>
      <c r="T428" s="314"/>
    </row>
    <row r="429" spans="10:20" x14ac:dyDescent="0.25">
      <c r="J429" s="314"/>
      <c r="O429" s="314"/>
      <c r="Q429" s="314" t="s">
        <v>28</v>
      </c>
      <c r="T429" s="314"/>
    </row>
    <row r="430" spans="10:20" x14ac:dyDescent="0.25">
      <c r="J430" s="314"/>
      <c r="O430" s="314"/>
      <c r="Q430" s="314" t="s">
        <v>28</v>
      </c>
      <c r="T430" s="314"/>
    </row>
    <row r="431" spans="10:20" x14ac:dyDescent="0.25">
      <c r="J431" s="314"/>
      <c r="O431" s="314"/>
      <c r="Q431" s="314" t="s">
        <v>28</v>
      </c>
      <c r="T431" s="314"/>
    </row>
    <row r="432" spans="10:20" x14ac:dyDescent="0.25">
      <c r="J432" s="314"/>
      <c r="O432" s="314"/>
      <c r="Q432" s="314" t="s">
        <v>28</v>
      </c>
      <c r="T432" s="314"/>
    </row>
    <row r="433" spans="10:20" x14ac:dyDescent="0.25">
      <c r="J433" s="314"/>
      <c r="O433" s="314"/>
      <c r="Q433" s="314" t="s">
        <v>28</v>
      </c>
      <c r="T433" s="314"/>
    </row>
    <row r="434" spans="10:20" x14ac:dyDescent="0.25">
      <c r="J434" s="314"/>
      <c r="O434" s="314"/>
      <c r="Q434" s="314" t="s">
        <v>28</v>
      </c>
      <c r="T434" s="314"/>
    </row>
    <row r="435" spans="10:20" x14ac:dyDescent="0.25">
      <c r="J435" s="314"/>
      <c r="O435" s="314"/>
      <c r="Q435" s="314" t="s">
        <v>28</v>
      </c>
      <c r="T435" s="314"/>
    </row>
    <row r="436" spans="10:20" x14ac:dyDescent="0.25">
      <c r="J436" s="314"/>
      <c r="O436" s="314"/>
      <c r="Q436" s="314" t="s">
        <v>28</v>
      </c>
      <c r="T436" s="314"/>
    </row>
    <row r="437" spans="10:20" x14ac:dyDescent="0.25">
      <c r="J437" s="314"/>
      <c r="O437" s="314"/>
      <c r="Q437" s="314" t="s">
        <v>28</v>
      </c>
      <c r="T437" s="314"/>
    </row>
    <row r="438" spans="10:20" x14ac:dyDescent="0.25">
      <c r="J438" s="314"/>
      <c r="O438" s="314"/>
      <c r="Q438" s="314" t="s">
        <v>28</v>
      </c>
      <c r="T438" s="314"/>
    </row>
    <row r="439" spans="10:20" x14ac:dyDescent="0.25">
      <c r="J439" s="314"/>
      <c r="O439" s="314"/>
      <c r="Q439" s="314" t="s">
        <v>28</v>
      </c>
      <c r="T439" s="314"/>
    </row>
    <row r="440" spans="10:20" x14ac:dyDescent="0.25">
      <c r="J440" s="314"/>
      <c r="O440" s="314"/>
      <c r="Q440" s="314" t="s">
        <v>28</v>
      </c>
      <c r="T440" s="314"/>
    </row>
    <row r="441" spans="10:20" x14ac:dyDescent="0.25">
      <c r="J441" s="314"/>
      <c r="O441" s="314"/>
      <c r="Q441" s="314" t="s">
        <v>28</v>
      </c>
      <c r="T441" s="314"/>
    </row>
    <row r="442" spans="10:20" x14ac:dyDescent="0.25">
      <c r="J442" s="314"/>
      <c r="O442" s="314"/>
      <c r="Q442" s="314" t="s">
        <v>28</v>
      </c>
      <c r="T442" s="314"/>
    </row>
    <row r="443" spans="10:20" x14ac:dyDescent="0.25">
      <c r="J443" s="314"/>
      <c r="O443" s="314"/>
      <c r="Q443" s="314" t="s">
        <v>28</v>
      </c>
      <c r="T443" s="314"/>
    </row>
    <row r="444" spans="10:20" x14ac:dyDescent="0.25">
      <c r="J444" s="314"/>
      <c r="O444" s="314"/>
      <c r="Q444" s="314" t="s">
        <v>28</v>
      </c>
      <c r="T444" s="314"/>
    </row>
    <row r="445" spans="10:20" x14ac:dyDescent="0.25">
      <c r="J445" s="314"/>
      <c r="O445" s="314"/>
      <c r="Q445" s="314" t="s">
        <v>28</v>
      </c>
      <c r="T445" s="314"/>
    </row>
    <row r="446" spans="10:20" x14ac:dyDescent="0.25">
      <c r="J446" s="314"/>
      <c r="O446" s="314"/>
      <c r="Q446" s="314" t="s">
        <v>28</v>
      </c>
      <c r="T446" s="314"/>
    </row>
    <row r="447" spans="10:20" x14ac:dyDescent="0.25">
      <c r="J447" s="314"/>
      <c r="O447" s="314"/>
      <c r="Q447" s="314" t="s">
        <v>28</v>
      </c>
      <c r="T447" s="314"/>
    </row>
    <row r="448" spans="10:20" x14ac:dyDescent="0.25">
      <c r="J448" s="314"/>
      <c r="O448" s="314"/>
      <c r="Q448" s="314" t="s">
        <v>28</v>
      </c>
      <c r="T448" s="314"/>
    </row>
    <row r="449" spans="10:20" x14ac:dyDescent="0.25">
      <c r="J449" s="314"/>
      <c r="O449" s="314"/>
      <c r="Q449" s="314" t="s">
        <v>28</v>
      </c>
      <c r="T449" s="314"/>
    </row>
    <row r="450" spans="10:20" x14ac:dyDescent="0.25">
      <c r="J450" s="314"/>
      <c r="O450" s="314"/>
      <c r="Q450" s="314" t="s">
        <v>28</v>
      </c>
      <c r="T450" s="314"/>
    </row>
    <row r="451" spans="10:20" x14ac:dyDescent="0.25">
      <c r="J451" s="314"/>
      <c r="O451" s="314"/>
      <c r="Q451" s="314" t="s">
        <v>28</v>
      </c>
      <c r="T451" s="314"/>
    </row>
    <row r="452" spans="10:20" x14ac:dyDescent="0.25">
      <c r="J452" s="314"/>
      <c r="O452" s="314"/>
      <c r="Q452" s="314" t="s">
        <v>28</v>
      </c>
      <c r="T452" s="314"/>
    </row>
    <row r="453" spans="10:20" x14ac:dyDescent="0.25">
      <c r="J453" s="314"/>
      <c r="O453" s="314"/>
      <c r="Q453" s="314" t="s">
        <v>28</v>
      </c>
      <c r="T453" s="314"/>
    </row>
    <row r="454" spans="10:20" x14ac:dyDescent="0.25">
      <c r="J454" s="314"/>
      <c r="O454" s="314"/>
      <c r="Q454" s="314" t="s">
        <v>28</v>
      </c>
      <c r="T454" s="314"/>
    </row>
    <row r="455" spans="10:20" x14ac:dyDescent="0.25">
      <c r="J455" s="314"/>
      <c r="O455" s="314"/>
      <c r="Q455" s="314" t="s">
        <v>28</v>
      </c>
      <c r="T455" s="314"/>
    </row>
    <row r="456" spans="10:20" x14ac:dyDescent="0.25">
      <c r="J456" s="314"/>
      <c r="O456" s="314"/>
      <c r="Q456" s="314" t="s">
        <v>28</v>
      </c>
      <c r="T456" s="314"/>
    </row>
    <row r="457" spans="10:20" x14ac:dyDescent="0.25">
      <c r="J457" s="314"/>
      <c r="O457" s="314"/>
      <c r="Q457" s="314" t="s">
        <v>28</v>
      </c>
      <c r="T457" s="314"/>
    </row>
    <row r="458" spans="10:20" x14ac:dyDescent="0.25">
      <c r="J458" s="314"/>
      <c r="O458" s="314"/>
      <c r="Q458" s="314" t="s">
        <v>28</v>
      </c>
      <c r="T458" s="314"/>
    </row>
    <row r="459" spans="10:20" x14ac:dyDescent="0.25">
      <c r="J459" s="314"/>
      <c r="O459" s="314"/>
      <c r="Q459" s="314" t="s">
        <v>28</v>
      </c>
      <c r="T459" s="314"/>
    </row>
    <row r="460" spans="10:20" x14ac:dyDescent="0.25">
      <c r="J460" s="314"/>
      <c r="O460" s="314"/>
      <c r="Q460" s="314" t="s">
        <v>28</v>
      </c>
      <c r="T460" s="314"/>
    </row>
    <row r="461" spans="10:20" x14ac:dyDescent="0.25">
      <c r="J461" s="314"/>
      <c r="O461" s="314"/>
      <c r="Q461" s="314" t="s">
        <v>28</v>
      </c>
      <c r="T461" s="314"/>
    </row>
    <row r="462" spans="10:20" x14ac:dyDescent="0.25">
      <c r="J462" s="314"/>
      <c r="O462" s="314"/>
      <c r="Q462" s="314" t="s">
        <v>28</v>
      </c>
      <c r="T462" s="314"/>
    </row>
    <row r="463" spans="10:20" x14ac:dyDescent="0.25">
      <c r="J463" s="314"/>
      <c r="O463" s="314"/>
      <c r="Q463" s="314" t="s">
        <v>28</v>
      </c>
      <c r="T463" s="314"/>
    </row>
    <row r="464" spans="10:20" x14ac:dyDescent="0.25">
      <c r="J464" s="314"/>
      <c r="O464" s="314"/>
      <c r="Q464" s="314" t="s">
        <v>28</v>
      </c>
      <c r="T464" s="314"/>
    </row>
    <row r="465" spans="10:20" x14ac:dyDescent="0.25">
      <c r="J465" s="314"/>
      <c r="O465" s="314"/>
      <c r="Q465" s="314" t="s">
        <v>28</v>
      </c>
      <c r="T465" s="314"/>
    </row>
    <row r="466" spans="10:20" x14ac:dyDescent="0.25">
      <c r="J466" s="314"/>
      <c r="O466" s="314"/>
      <c r="Q466" s="314" t="s">
        <v>28</v>
      </c>
      <c r="T466" s="314"/>
    </row>
    <row r="467" spans="10:20" x14ac:dyDescent="0.25">
      <c r="J467" s="314"/>
      <c r="O467" s="314"/>
      <c r="Q467" s="314" t="s">
        <v>28</v>
      </c>
      <c r="T467" s="314"/>
    </row>
    <row r="468" spans="10:20" x14ac:dyDescent="0.25">
      <c r="J468" s="314"/>
      <c r="O468" s="314"/>
      <c r="Q468" s="314" t="s">
        <v>28</v>
      </c>
      <c r="T468" s="314"/>
    </row>
    <row r="469" spans="10:20" x14ac:dyDescent="0.25">
      <c r="J469" s="314"/>
      <c r="O469" s="314"/>
      <c r="Q469" s="314" t="s">
        <v>28</v>
      </c>
      <c r="T469" s="314"/>
    </row>
    <row r="470" spans="10:20" x14ac:dyDescent="0.25">
      <c r="J470" s="314"/>
      <c r="O470" s="314"/>
      <c r="Q470" s="314" t="s">
        <v>28</v>
      </c>
      <c r="T470" s="314"/>
    </row>
    <row r="471" spans="10:20" x14ac:dyDescent="0.25">
      <c r="J471" s="314"/>
      <c r="O471" s="314"/>
      <c r="Q471" s="314" t="s">
        <v>28</v>
      </c>
      <c r="T471" s="314"/>
    </row>
    <row r="472" spans="10:20" x14ac:dyDescent="0.25">
      <c r="J472" s="314"/>
      <c r="O472" s="314"/>
      <c r="Q472" s="314" t="s">
        <v>28</v>
      </c>
      <c r="T472" s="314"/>
    </row>
    <row r="473" spans="10:20" x14ac:dyDescent="0.25">
      <c r="J473" s="314"/>
      <c r="O473" s="314"/>
      <c r="Q473" s="314" t="s">
        <v>28</v>
      </c>
      <c r="T473" s="314"/>
    </row>
    <row r="474" spans="10:20" x14ac:dyDescent="0.25">
      <c r="J474" s="314"/>
      <c r="O474" s="314"/>
      <c r="Q474" s="314" t="s">
        <v>28</v>
      </c>
      <c r="T474" s="314"/>
    </row>
    <row r="475" spans="10:20" x14ac:dyDescent="0.25">
      <c r="J475" s="314"/>
      <c r="O475" s="314"/>
      <c r="Q475" s="314" t="s">
        <v>28</v>
      </c>
      <c r="T475" s="314"/>
    </row>
    <row r="476" spans="10:20" x14ac:dyDescent="0.25">
      <c r="J476" s="314"/>
      <c r="O476" s="314"/>
      <c r="Q476" s="314" t="s">
        <v>28</v>
      </c>
      <c r="T476" s="314"/>
    </row>
    <row r="477" spans="10:20" x14ac:dyDescent="0.25">
      <c r="J477" s="314"/>
      <c r="O477" s="314"/>
      <c r="Q477" s="314" t="s">
        <v>28</v>
      </c>
      <c r="T477" s="314"/>
    </row>
    <row r="478" spans="10:20" x14ac:dyDescent="0.25">
      <c r="J478" s="314"/>
      <c r="O478" s="314"/>
      <c r="Q478" s="314" t="s">
        <v>28</v>
      </c>
      <c r="T478" s="314"/>
    </row>
    <row r="479" spans="10:20" x14ac:dyDescent="0.25">
      <c r="J479" s="314"/>
      <c r="O479" s="314"/>
      <c r="Q479" s="314" t="s">
        <v>28</v>
      </c>
      <c r="T479" s="314"/>
    </row>
    <row r="480" spans="10:20" x14ac:dyDescent="0.25">
      <c r="J480" s="314"/>
      <c r="O480" s="314"/>
      <c r="Q480" s="314" t="s">
        <v>28</v>
      </c>
      <c r="T480" s="314"/>
    </row>
    <row r="481" spans="10:20" x14ac:dyDescent="0.25">
      <c r="J481" s="314"/>
      <c r="O481" s="314"/>
      <c r="Q481" s="314" t="s">
        <v>28</v>
      </c>
      <c r="T481" s="314"/>
    </row>
    <row r="482" spans="10:20" x14ac:dyDescent="0.25">
      <c r="J482" s="314"/>
      <c r="O482" s="314"/>
      <c r="Q482" s="314" t="s">
        <v>28</v>
      </c>
      <c r="T482" s="314"/>
    </row>
    <row r="483" spans="10:20" x14ac:dyDescent="0.25">
      <c r="J483" s="314"/>
      <c r="O483" s="314"/>
      <c r="Q483" s="314" t="s">
        <v>28</v>
      </c>
      <c r="T483" s="314"/>
    </row>
    <row r="484" spans="10:20" x14ac:dyDescent="0.25">
      <c r="J484" s="314"/>
      <c r="O484" s="314"/>
      <c r="Q484" s="314" t="s">
        <v>28</v>
      </c>
      <c r="T484" s="314"/>
    </row>
    <row r="485" spans="10:20" x14ac:dyDescent="0.25">
      <c r="J485" s="314"/>
      <c r="O485" s="314"/>
      <c r="Q485" s="314" t="s">
        <v>28</v>
      </c>
      <c r="T485" s="314"/>
    </row>
    <row r="486" spans="10:20" x14ac:dyDescent="0.25">
      <c r="J486" s="314"/>
      <c r="O486" s="314"/>
      <c r="Q486" s="314" t="s">
        <v>28</v>
      </c>
      <c r="T486" s="314"/>
    </row>
    <row r="487" spans="10:20" x14ac:dyDescent="0.25">
      <c r="J487" s="314"/>
      <c r="O487" s="314"/>
      <c r="Q487" s="314" t="s">
        <v>28</v>
      </c>
      <c r="T487" s="314"/>
    </row>
    <row r="488" spans="10:20" x14ac:dyDescent="0.25">
      <c r="J488" s="314"/>
      <c r="O488" s="314"/>
      <c r="Q488" s="314" t="s">
        <v>28</v>
      </c>
      <c r="T488" s="314"/>
    </row>
    <row r="489" spans="10:20" x14ac:dyDescent="0.25">
      <c r="J489" s="314"/>
      <c r="O489" s="314"/>
      <c r="Q489" s="314" t="s">
        <v>28</v>
      </c>
      <c r="T489" s="314"/>
    </row>
    <row r="490" spans="10:20" x14ac:dyDescent="0.25">
      <c r="J490" s="314"/>
      <c r="O490" s="314"/>
      <c r="Q490" s="314" t="s">
        <v>28</v>
      </c>
      <c r="T490" s="314"/>
    </row>
    <row r="491" spans="10:20" x14ac:dyDescent="0.25">
      <c r="J491" s="314"/>
      <c r="O491" s="314"/>
      <c r="Q491" s="314" t="s">
        <v>28</v>
      </c>
      <c r="T491" s="314"/>
    </row>
    <row r="492" spans="10:20" x14ac:dyDescent="0.25">
      <c r="J492" s="314"/>
      <c r="O492" s="314"/>
      <c r="Q492" s="314" t="s">
        <v>28</v>
      </c>
      <c r="T492" s="314"/>
    </row>
    <row r="493" spans="10:20" x14ac:dyDescent="0.25">
      <c r="J493" s="314"/>
      <c r="O493" s="314"/>
      <c r="Q493" s="314" t="s">
        <v>28</v>
      </c>
      <c r="T493" s="314"/>
    </row>
    <row r="494" spans="10:20" x14ac:dyDescent="0.25">
      <c r="J494" s="314"/>
      <c r="O494" s="314"/>
      <c r="Q494" s="314" t="s">
        <v>28</v>
      </c>
      <c r="T494" s="314"/>
    </row>
    <row r="495" spans="10:20" x14ac:dyDescent="0.25">
      <c r="J495" s="314"/>
      <c r="O495" s="314"/>
      <c r="Q495" s="314" t="s">
        <v>28</v>
      </c>
      <c r="T495" s="314"/>
    </row>
    <row r="496" spans="10:20" x14ac:dyDescent="0.25">
      <c r="J496" s="314"/>
      <c r="O496" s="314"/>
      <c r="Q496" s="314" t="s">
        <v>28</v>
      </c>
      <c r="T496" s="314"/>
    </row>
    <row r="497" spans="10:20" x14ac:dyDescent="0.25">
      <c r="J497" s="314"/>
      <c r="O497" s="314"/>
      <c r="Q497" s="314" t="s">
        <v>28</v>
      </c>
      <c r="T497" s="314"/>
    </row>
    <row r="498" spans="10:20" x14ac:dyDescent="0.25">
      <c r="J498" s="314"/>
      <c r="O498" s="314"/>
      <c r="Q498" s="314" t="s">
        <v>28</v>
      </c>
      <c r="T498" s="314"/>
    </row>
    <row r="499" spans="10:20" x14ac:dyDescent="0.25">
      <c r="J499" s="314"/>
      <c r="O499" s="314"/>
      <c r="Q499" s="314" t="s">
        <v>28</v>
      </c>
      <c r="T499" s="314"/>
    </row>
    <row r="500" spans="10:20" x14ac:dyDescent="0.25">
      <c r="J500" s="314"/>
      <c r="O500" s="314"/>
      <c r="Q500" s="314" t="s">
        <v>28</v>
      </c>
      <c r="T500" s="314"/>
    </row>
    <row r="501" spans="10:20" x14ac:dyDescent="0.25">
      <c r="J501" s="314"/>
      <c r="O501" s="314"/>
      <c r="Q501" s="314" t="s">
        <v>28</v>
      </c>
      <c r="T501" s="314"/>
    </row>
    <row r="502" spans="10:20" x14ac:dyDescent="0.25">
      <c r="J502" s="314"/>
      <c r="O502" s="314"/>
      <c r="Q502" s="314" t="s">
        <v>28</v>
      </c>
      <c r="T502" s="314"/>
    </row>
    <row r="503" spans="10:20" x14ac:dyDescent="0.25">
      <c r="J503" s="314"/>
      <c r="O503" s="314"/>
      <c r="Q503" s="314" t="s">
        <v>28</v>
      </c>
      <c r="T503" s="314"/>
    </row>
    <row r="504" spans="10:20" x14ac:dyDescent="0.25">
      <c r="J504" s="314"/>
      <c r="O504" s="314"/>
      <c r="Q504" s="314" t="s">
        <v>28</v>
      </c>
      <c r="T504" s="314"/>
    </row>
    <row r="505" spans="10:20" x14ac:dyDescent="0.25">
      <c r="J505" s="314"/>
      <c r="O505" s="314"/>
      <c r="Q505" s="314" t="s">
        <v>28</v>
      </c>
      <c r="T505" s="314"/>
    </row>
    <row r="506" spans="10:20" x14ac:dyDescent="0.25">
      <c r="J506" s="314"/>
      <c r="O506" s="314"/>
      <c r="Q506" s="314" t="s">
        <v>28</v>
      </c>
      <c r="T506" s="314"/>
    </row>
    <row r="507" spans="10:20" x14ac:dyDescent="0.25">
      <c r="J507" s="314"/>
      <c r="O507" s="314"/>
      <c r="Q507" s="314" t="s">
        <v>28</v>
      </c>
      <c r="T507" s="314"/>
    </row>
    <row r="508" spans="10:20" x14ac:dyDescent="0.25">
      <c r="J508" s="314"/>
      <c r="O508" s="314"/>
      <c r="Q508" s="314" t="s">
        <v>28</v>
      </c>
      <c r="T508" s="314"/>
    </row>
    <row r="509" spans="10:20" x14ac:dyDescent="0.25">
      <c r="J509" s="314"/>
      <c r="O509" s="314"/>
      <c r="Q509" s="314" t="s">
        <v>28</v>
      </c>
      <c r="T509" s="314"/>
    </row>
    <row r="510" spans="10:20" x14ac:dyDescent="0.25">
      <c r="J510" s="314"/>
      <c r="O510" s="314"/>
      <c r="Q510" s="314" t="s">
        <v>28</v>
      </c>
      <c r="T510" s="314"/>
    </row>
    <row r="511" spans="10:20" x14ac:dyDescent="0.25">
      <c r="J511" s="314"/>
      <c r="O511" s="314"/>
      <c r="Q511" s="314" t="s">
        <v>28</v>
      </c>
      <c r="T511" s="314"/>
    </row>
    <row r="512" spans="10:20" x14ac:dyDescent="0.25">
      <c r="J512" s="314"/>
      <c r="O512" s="314"/>
      <c r="Q512" s="314" t="s">
        <v>28</v>
      </c>
      <c r="T512" s="314"/>
    </row>
    <row r="513" spans="10:20" x14ac:dyDescent="0.25">
      <c r="J513" s="314"/>
      <c r="O513" s="314"/>
      <c r="Q513" s="314" t="s">
        <v>28</v>
      </c>
      <c r="T513" s="314"/>
    </row>
    <row r="514" spans="10:20" x14ac:dyDescent="0.25">
      <c r="J514" s="314"/>
      <c r="O514" s="314"/>
      <c r="Q514" s="314" t="s">
        <v>28</v>
      </c>
      <c r="T514" s="314"/>
    </row>
    <row r="515" spans="10:20" x14ac:dyDescent="0.25">
      <c r="J515" s="314"/>
      <c r="O515" s="314"/>
      <c r="Q515" s="314" t="s">
        <v>28</v>
      </c>
      <c r="T515" s="314"/>
    </row>
    <row r="516" spans="10:20" x14ac:dyDescent="0.25">
      <c r="J516" s="314"/>
      <c r="O516" s="314"/>
      <c r="T516" s="314"/>
    </row>
    <row r="517" spans="10:20" x14ac:dyDescent="0.25">
      <c r="J517" s="314"/>
      <c r="O517" s="314"/>
      <c r="T517" s="314"/>
    </row>
    <row r="518" spans="10:20" x14ac:dyDescent="0.25">
      <c r="J518" s="314"/>
      <c r="O518" s="314"/>
      <c r="T518" s="314"/>
    </row>
    <row r="519" spans="10:20" x14ac:dyDescent="0.25">
      <c r="J519" s="314"/>
      <c r="O519" s="314"/>
      <c r="T519" s="314"/>
    </row>
    <row r="520" spans="10:20" x14ac:dyDescent="0.25">
      <c r="J520" s="314"/>
      <c r="O520" s="314"/>
      <c r="T520" s="314"/>
    </row>
    <row r="521" spans="10:20" x14ac:dyDescent="0.25">
      <c r="J521" s="314"/>
      <c r="O521" s="314"/>
      <c r="T521" s="314"/>
    </row>
    <row r="522" spans="10:20" x14ac:dyDescent="0.25">
      <c r="J522" s="314"/>
      <c r="O522" s="314"/>
      <c r="T522" s="314"/>
    </row>
    <row r="523" spans="10:20" x14ac:dyDescent="0.25">
      <c r="J523" s="314"/>
      <c r="O523" s="314"/>
      <c r="T523" s="314"/>
    </row>
    <row r="524" spans="10:20" x14ac:dyDescent="0.25">
      <c r="J524" s="314"/>
      <c r="O524" s="314"/>
      <c r="T524" s="314"/>
    </row>
    <row r="525" spans="10:20" x14ac:dyDescent="0.25">
      <c r="J525" s="314"/>
      <c r="O525" s="314"/>
      <c r="T525" s="314"/>
    </row>
    <row r="526" spans="10:20" x14ac:dyDescent="0.25">
      <c r="J526" s="314"/>
      <c r="O526" s="314"/>
      <c r="T526" s="314"/>
    </row>
    <row r="527" spans="10:20" x14ac:dyDescent="0.25">
      <c r="J527" s="314"/>
      <c r="O527" s="314"/>
      <c r="T527" s="314"/>
    </row>
    <row r="528" spans="10:20" x14ac:dyDescent="0.25">
      <c r="J528" s="314"/>
      <c r="O528" s="314"/>
      <c r="T528" s="314"/>
    </row>
    <row r="529" spans="10:20" x14ac:dyDescent="0.25">
      <c r="J529" s="314"/>
      <c r="O529" s="314"/>
      <c r="T529" s="314"/>
    </row>
    <row r="530" spans="10:20" x14ac:dyDescent="0.25">
      <c r="J530" s="314"/>
      <c r="O530" s="314"/>
      <c r="T530" s="314"/>
    </row>
    <row r="531" spans="10:20" x14ac:dyDescent="0.25">
      <c r="J531" s="314"/>
      <c r="O531" s="314"/>
      <c r="T531" s="314"/>
    </row>
    <row r="532" spans="10:20" x14ac:dyDescent="0.25">
      <c r="J532" s="314"/>
      <c r="O532" s="314"/>
      <c r="T532" s="314"/>
    </row>
    <row r="533" spans="10:20" x14ac:dyDescent="0.25">
      <c r="J533" s="314"/>
      <c r="O533" s="314"/>
      <c r="T533" s="314"/>
    </row>
    <row r="534" spans="10:20" x14ac:dyDescent="0.25">
      <c r="J534" s="314"/>
      <c r="O534" s="314"/>
      <c r="T534" s="314"/>
    </row>
    <row r="535" spans="10:20" x14ac:dyDescent="0.25">
      <c r="J535" s="314"/>
      <c r="O535" s="314"/>
      <c r="T535" s="314"/>
    </row>
  </sheetData>
  <sheetProtection sheet="1" objects="1" scenarios="1" autoFilter="0"/>
  <mergeCells count="7">
    <mergeCell ref="R2:W2"/>
    <mergeCell ref="I5:V5"/>
    <mergeCell ref="A14:C14"/>
    <mergeCell ref="E14:F14"/>
    <mergeCell ref="J14:K14"/>
    <mergeCell ref="O14:P14"/>
    <mergeCell ref="T14:U14"/>
  </mergeCells>
  <phoneticPr fontId="39" type="noConversion"/>
  <pageMargins left="0.70866141732283472" right="0.70866141732283472" top="0.74803149606299213" bottom="0.74803149606299213" header="0.31496062992125984" footer="0.31496062992125984"/>
  <pageSetup paperSize="9" scale="64" fitToHeight="0" orientation="portrait" r:id="rId1"/>
  <headerFooter>
    <oddFooter>&amp;C+) Anteil reduziert / Part réduit&amp;RI.I-&amp;P</oddFooter>
  </headerFooter>
  <rowBreaks count="1" manualBreakCount="1">
    <brk id="264"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34"/>
  <sheetViews>
    <sheetView zoomScaleNormal="100" workbookViewId="0">
      <pane ySplit="16" topLeftCell="A17" activePane="bottomLeft" state="frozen"/>
      <selection pane="bottomLeft"/>
    </sheetView>
  </sheetViews>
  <sheetFormatPr baseColWidth="10" defaultColWidth="9.140625" defaultRowHeight="15" x14ac:dyDescent="0.25"/>
  <cols>
    <col min="1" max="1" width="14.42578125" style="313" customWidth="1"/>
    <col min="2" max="2" width="4.85546875" style="290" customWidth="1"/>
    <col min="3" max="3" width="4.7109375" style="291" customWidth="1"/>
    <col min="4" max="4" width="1.28515625" style="313" customWidth="1"/>
    <col min="5" max="5" width="10.42578125" style="314" customWidth="1"/>
    <col min="6" max="6" width="1.140625" style="314" customWidth="1"/>
    <col min="7" max="7" width="10.7109375" style="314" bestFit="1" customWidth="1"/>
    <col min="8" max="8" width="0.7109375" style="314" customWidth="1"/>
    <col min="9" max="9" width="1.140625" style="314" customWidth="1"/>
    <col min="10" max="10" width="10.42578125" style="292" customWidth="1"/>
    <col min="11" max="11" width="1.140625" style="314" customWidth="1"/>
    <col min="12" max="12" width="10" style="314" customWidth="1"/>
    <col min="13" max="13" width="6.85546875" style="315" customWidth="1"/>
    <col min="14" max="14" width="1.140625" style="314" customWidth="1"/>
    <col min="15" max="15" width="10.42578125" style="292" customWidth="1"/>
    <col min="16" max="16" width="1.140625" style="314" customWidth="1"/>
    <col min="17" max="17" width="10" style="314" customWidth="1"/>
    <col min="18" max="18" width="6.85546875" style="315" customWidth="1"/>
    <col min="19" max="19" width="1.140625" style="314" customWidth="1"/>
    <col min="20" max="20" width="10.42578125" style="292" customWidth="1"/>
    <col min="21" max="21" width="1.140625" style="314" customWidth="1"/>
    <col min="22" max="22" width="10" style="314" customWidth="1"/>
    <col min="23" max="23" width="5.85546875" style="315" customWidth="1"/>
    <col min="24" max="24" width="11.85546875" style="312" customWidth="1"/>
    <col min="25" max="25" width="9.140625" style="312"/>
    <col min="26" max="26" width="11" style="312" bestFit="1" customWidth="1"/>
    <col min="27" max="28" width="9.140625" style="312"/>
    <col min="29" max="29" width="11" style="312" bestFit="1" customWidth="1"/>
    <col min="30" max="30" width="9.140625" style="312"/>
    <col min="31" max="31" width="11" style="312" bestFit="1" customWidth="1"/>
    <col min="32" max="16384" width="9.140625" style="312"/>
  </cols>
  <sheetData>
    <row r="1" spans="1:38" x14ac:dyDescent="0.25">
      <c r="A1" s="312"/>
      <c r="B1" s="312"/>
      <c r="C1" s="312"/>
      <c r="D1" s="312"/>
      <c r="E1" s="312"/>
      <c r="F1" s="312"/>
      <c r="G1" s="312"/>
      <c r="H1" s="312"/>
      <c r="I1" s="312"/>
      <c r="J1" s="312"/>
      <c r="K1" s="312"/>
      <c r="L1" s="312"/>
      <c r="M1" s="312"/>
      <c r="N1" s="312"/>
      <c r="O1" s="312"/>
      <c r="P1" s="312"/>
      <c r="Q1" s="312"/>
      <c r="R1" s="312"/>
      <c r="S1" s="312"/>
      <c r="T1" s="312"/>
      <c r="U1" s="312"/>
      <c r="V1" s="313"/>
      <c r="W1" s="316">
        <v>511</v>
      </c>
    </row>
    <row r="2" spans="1:38" x14ac:dyDescent="0.25">
      <c r="A2" s="312"/>
      <c r="B2" s="312"/>
      <c r="C2" s="312"/>
      <c r="D2" s="312"/>
      <c r="E2" s="312"/>
      <c r="F2" s="312"/>
      <c r="G2" s="312"/>
      <c r="H2" s="312"/>
      <c r="I2" s="312"/>
      <c r="J2" s="317"/>
      <c r="K2" s="312"/>
      <c r="L2" s="312"/>
      <c r="M2" s="312"/>
      <c r="N2" s="312"/>
      <c r="O2" s="312"/>
      <c r="P2" s="312"/>
      <c r="Q2" s="312"/>
      <c r="R2" s="568" t="s">
        <v>1304</v>
      </c>
      <c r="S2" s="568"/>
      <c r="T2" s="568"/>
      <c r="U2" s="568"/>
      <c r="V2" s="568"/>
      <c r="W2" s="568"/>
    </row>
    <row r="3" spans="1:38" x14ac:dyDescent="0.25">
      <c r="A3" s="312"/>
      <c r="B3" s="312"/>
      <c r="C3" s="312"/>
      <c r="D3" s="312"/>
      <c r="E3" s="312"/>
      <c r="F3" s="312"/>
      <c r="G3" s="312"/>
      <c r="H3" s="312"/>
      <c r="I3" s="312"/>
      <c r="J3" s="317"/>
      <c r="K3" s="312"/>
      <c r="L3" s="312"/>
      <c r="M3" s="312"/>
      <c r="N3" s="312"/>
      <c r="O3" s="312"/>
      <c r="P3" s="312"/>
      <c r="Q3" s="312"/>
      <c r="R3" s="312"/>
      <c r="S3" s="312"/>
      <c r="T3" s="312"/>
      <c r="U3" s="312"/>
      <c r="V3" s="312"/>
      <c r="W3" s="312"/>
    </row>
    <row r="5" spans="1:38" ht="15.75" x14ac:dyDescent="0.25">
      <c r="A5" s="318" t="s">
        <v>2</v>
      </c>
      <c r="B5" s="312"/>
      <c r="C5" s="312"/>
      <c r="D5" s="312"/>
      <c r="E5" s="312"/>
      <c r="F5" s="312"/>
      <c r="G5" s="312"/>
      <c r="H5" s="312"/>
      <c r="I5" s="569" t="s">
        <v>7</v>
      </c>
      <c r="J5" s="570"/>
      <c r="K5" s="570"/>
      <c r="L5" s="570"/>
      <c r="M5" s="570"/>
      <c r="N5" s="570"/>
      <c r="O5" s="570"/>
      <c r="P5" s="570"/>
      <c r="Q5" s="570"/>
      <c r="R5" s="570"/>
      <c r="S5" s="570"/>
      <c r="T5" s="570"/>
      <c r="U5" s="570"/>
      <c r="V5" s="570"/>
      <c r="W5" s="319"/>
    </row>
    <row r="6" spans="1:38" x14ac:dyDescent="0.25">
      <c r="A6" s="312"/>
      <c r="B6" s="312"/>
      <c r="C6" s="312"/>
      <c r="D6" s="312"/>
      <c r="E6" s="312"/>
      <c r="F6" s="312"/>
      <c r="G6" s="312"/>
      <c r="H6" s="312"/>
      <c r="I6" s="320"/>
      <c r="J6" s="312"/>
      <c r="K6" s="312"/>
      <c r="L6" s="312"/>
      <c r="M6" s="312"/>
      <c r="N6" s="312"/>
      <c r="O6" s="312"/>
      <c r="P6" s="312"/>
      <c r="Q6" s="312"/>
      <c r="R6" s="312"/>
      <c r="S6" s="312"/>
      <c r="T6" s="312"/>
      <c r="U6" s="312"/>
      <c r="V6" s="312"/>
      <c r="W6" s="312"/>
    </row>
    <row r="7" spans="1:38" x14ac:dyDescent="0.25">
      <c r="A7" s="321" t="s">
        <v>8</v>
      </c>
      <c r="B7" s="318"/>
      <c r="C7" s="322"/>
      <c r="D7" s="323"/>
      <c r="E7" s="324"/>
      <c r="F7" s="318"/>
      <c r="G7" s="318"/>
      <c r="H7" s="325"/>
      <c r="I7" s="320" t="s">
        <v>6</v>
      </c>
      <c r="J7" s="324"/>
      <c r="K7" s="324"/>
      <c r="L7" s="318"/>
      <c r="M7" s="427"/>
      <c r="N7" s="320" t="s">
        <v>358</v>
      </c>
      <c r="O7" s="324"/>
      <c r="P7" s="324"/>
      <c r="Q7" s="318"/>
      <c r="R7" s="427"/>
      <c r="S7" s="320" t="s">
        <v>3</v>
      </c>
      <c r="T7" s="324"/>
      <c r="U7" s="324"/>
      <c r="V7" s="318"/>
      <c r="W7" s="322"/>
    </row>
    <row r="8" spans="1:38" x14ac:dyDescent="0.25">
      <c r="A8" s="323" t="s">
        <v>9</v>
      </c>
      <c r="B8" s="326"/>
      <c r="C8" s="326"/>
      <c r="D8" s="326"/>
      <c r="E8" s="327"/>
      <c r="F8" s="327"/>
      <c r="G8" s="327"/>
      <c r="H8" s="325"/>
      <c r="I8" s="328" t="s">
        <v>10</v>
      </c>
      <c r="J8" s="329"/>
      <c r="K8" s="329"/>
      <c r="L8" s="330"/>
      <c r="M8" s="428"/>
      <c r="N8" s="328" t="s">
        <v>359</v>
      </c>
      <c r="O8" s="329"/>
      <c r="P8" s="329"/>
      <c r="Q8" s="330"/>
      <c r="R8" s="428"/>
      <c r="S8" s="328" t="s">
        <v>11</v>
      </c>
      <c r="T8" s="329"/>
      <c r="U8" s="329"/>
      <c r="V8" s="330"/>
      <c r="W8" s="331"/>
    </row>
    <row r="9" spans="1:38" x14ac:dyDescent="0.25">
      <c r="A9" s="323"/>
      <c r="B9" s="326"/>
      <c r="C9" s="326"/>
      <c r="D9" s="326"/>
      <c r="E9" s="327"/>
      <c r="F9" s="327"/>
      <c r="G9" s="327"/>
      <c r="H9" s="325"/>
      <c r="I9" s="320"/>
      <c r="J9" s="327"/>
      <c r="K9" s="327"/>
      <c r="L9" s="318"/>
      <c r="M9" s="427"/>
      <c r="N9" s="320"/>
      <c r="O9" s="327"/>
      <c r="P9" s="327"/>
      <c r="Q9" s="318"/>
      <c r="R9" s="427"/>
      <c r="S9" s="320"/>
      <c r="T9" s="327"/>
      <c r="U9" s="327"/>
      <c r="V9" s="332" t="s">
        <v>12</v>
      </c>
      <c r="W9" s="322"/>
    </row>
    <row r="10" spans="1:38" x14ac:dyDescent="0.25">
      <c r="A10" s="333"/>
      <c r="B10" s="334"/>
      <c r="C10" s="335"/>
      <c r="D10" s="335"/>
      <c r="E10" s="335"/>
      <c r="F10" s="336"/>
      <c r="G10" s="325"/>
      <c r="H10" s="325"/>
      <c r="I10" s="320"/>
      <c r="J10" s="337"/>
      <c r="K10" s="338"/>
      <c r="L10" s="322"/>
      <c r="M10" s="427"/>
      <c r="N10" s="320"/>
      <c r="O10" s="337"/>
      <c r="P10" s="338"/>
      <c r="Q10" s="322"/>
      <c r="R10" s="427"/>
      <c r="S10" s="320"/>
      <c r="T10" s="323"/>
      <c r="U10" s="327"/>
      <c r="V10" s="318"/>
      <c r="W10" s="322"/>
    </row>
    <row r="11" spans="1:38" x14ac:dyDescent="0.25">
      <c r="A11" s="327"/>
      <c r="B11" s="334"/>
      <c r="C11" s="335"/>
      <c r="D11" s="335"/>
      <c r="E11" s="336" t="s">
        <v>13</v>
      </c>
      <c r="F11" s="336"/>
      <c r="G11" s="325"/>
      <c r="H11" s="325"/>
      <c r="I11" s="320"/>
      <c r="J11" s="339" t="s">
        <v>14</v>
      </c>
      <c r="K11" s="327"/>
      <c r="L11" s="318"/>
      <c r="M11" s="429"/>
      <c r="N11" s="320"/>
      <c r="O11" s="339" t="s">
        <v>15</v>
      </c>
      <c r="P11" s="327"/>
      <c r="Q11" s="318"/>
      <c r="R11" s="427"/>
      <c r="S11" s="320"/>
      <c r="T11" s="339" t="s">
        <v>16</v>
      </c>
      <c r="U11" s="327"/>
      <c r="V11" s="318"/>
      <c r="W11" s="322"/>
    </row>
    <row r="12" spans="1:38" x14ac:dyDescent="0.25">
      <c r="A12" s="327"/>
      <c r="B12" s="334"/>
      <c r="C12" s="335"/>
      <c r="D12" s="335"/>
      <c r="E12" s="336" t="s">
        <v>17</v>
      </c>
      <c r="F12" s="336"/>
      <c r="G12" s="325"/>
      <c r="H12" s="325"/>
      <c r="I12" s="320"/>
      <c r="J12" s="339" t="s">
        <v>18</v>
      </c>
      <c r="K12" s="327"/>
      <c r="L12" s="318"/>
      <c r="M12" s="430"/>
      <c r="N12" s="320"/>
      <c r="O12" s="339" t="s">
        <v>19</v>
      </c>
      <c r="P12" s="327"/>
      <c r="Q12" s="318"/>
      <c r="R12" s="427"/>
      <c r="S12" s="320"/>
      <c r="T12" s="339" t="s">
        <v>20</v>
      </c>
      <c r="U12" s="327"/>
      <c r="V12" s="318"/>
      <c r="W12" s="322"/>
    </row>
    <row r="13" spans="1:38" ht="15.75" thickBot="1" x14ac:dyDescent="0.3">
      <c r="A13" s="340"/>
      <c r="B13" s="341"/>
      <c r="C13" s="342"/>
      <c r="D13" s="343"/>
      <c r="E13" s="344"/>
      <c r="F13" s="345"/>
      <c r="G13" s="346"/>
      <c r="H13" s="346"/>
      <c r="I13" s="347"/>
      <c r="J13" s="344"/>
      <c r="K13" s="345"/>
      <c r="L13" s="344"/>
      <c r="M13" s="387"/>
      <c r="N13" s="347"/>
      <c r="O13" s="344"/>
      <c r="P13" s="345"/>
      <c r="Q13" s="344"/>
      <c r="R13" s="387"/>
      <c r="S13" s="347"/>
      <c r="T13" s="344"/>
      <c r="U13" s="345"/>
      <c r="V13" s="344"/>
      <c r="W13" s="348"/>
    </row>
    <row r="14" spans="1:38" ht="30" customHeight="1" thickBot="1" x14ac:dyDescent="0.3">
      <c r="A14" s="571" t="s">
        <v>21</v>
      </c>
      <c r="B14" s="572"/>
      <c r="C14" s="573"/>
      <c r="D14" s="349"/>
      <c r="E14" s="557" t="s">
        <v>22</v>
      </c>
      <c r="F14" s="559"/>
      <c r="G14" s="350" t="s">
        <v>23</v>
      </c>
      <c r="H14" s="351"/>
      <c r="I14" s="352"/>
      <c r="J14" s="557" t="s">
        <v>24</v>
      </c>
      <c r="K14" s="574"/>
      <c r="L14" s="353" t="s">
        <v>23</v>
      </c>
      <c r="M14" s="431"/>
      <c r="N14" s="352"/>
      <c r="O14" s="557" t="s">
        <v>24</v>
      </c>
      <c r="P14" s="574"/>
      <c r="Q14" s="353" t="s">
        <v>23</v>
      </c>
      <c r="R14" s="433"/>
      <c r="S14" s="352"/>
      <c r="T14" s="557" t="s">
        <v>24</v>
      </c>
      <c r="U14" s="574"/>
      <c r="V14" s="353" t="s">
        <v>23</v>
      </c>
      <c r="W14" s="354"/>
    </row>
    <row r="15" spans="1:38" x14ac:dyDescent="0.25">
      <c r="A15" s="355" t="s">
        <v>0</v>
      </c>
      <c r="B15" s="356" t="s">
        <v>0</v>
      </c>
      <c r="C15" s="356"/>
      <c r="D15" s="357"/>
      <c r="E15" s="312"/>
      <c r="F15" s="358"/>
      <c r="G15" s="359"/>
      <c r="H15" s="359"/>
      <c r="I15" s="360"/>
      <c r="J15" s="312"/>
      <c r="K15" s="358"/>
      <c r="L15" s="361" t="s">
        <v>0</v>
      </c>
      <c r="M15" s="432"/>
      <c r="N15" s="360"/>
      <c r="O15" s="312"/>
      <c r="P15" s="358"/>
      <c r="Q15" s="361" t="s">
        <v>0</v>
      </c>
      <c r="R15" s="432"/>
      <c r="S15" s="360"/>
      <c r="T15" s="312"/>
      <c r="U15" s="358"/>
      <c r="V15" s="361" t="s">
        <v>0</v>
      </c>
      <c r="W15" s="361"/>
      <c r="X15" s="390"/>
      <c r="Y15" s="390"/>
      <c r="Z15" s="390"/>
      <c r="AA15" s="390"/>
      <c r="AB15" s="390"/>
      <c r="AC15" s="390"/>
      <c r="AD15" s="390"/>
      <c r="AE15" s="390"/>
      <c r="AF15" s="390"/>
      <c r="AG15" s="390"/>
      <c r="AH15" s="390"/>
      <c r="AI15" s="390"/>
      <c r="AJ15" s="390"/>
      <c r="AK15" s="390"/>
      <c r="AL15" s="390"/>
    </row>
    <row r="16" spans="1:38" x14ac:dyDescent="0.25">
      <c r="A16" s="362">
        <v>313</v>
      </c>
      <c r="B16" s="312"/>
      <c r="C16" s="363" t="s">
        <v>1</v>
      </c>
      <c r="D16" s="364"/>
      <c r="E16" s="365" t="s">
        <v>25</v>
      </c>
      <c r="F16" s="312"/>
      <c r="G16" s="362">
        <v>292</v>
      </c>
      <c r="H16" s="312"/>
      <c r="I16" s="366"/>
      <c r="J16" s="365" t="s">
        <v>26</v>
      </c>
      <c r="K16" s="367"/>
      <c r="L16" s="362">
        <v>76</v>
      </c>
      <c r="M16" s="312"/>
      <c r="N16" s="366"/>
      <c r="O16" s="365" t="s">
        <v>26</v>
      </c>
      <c r="P16" s="312"/>
      <c r="Q16" s="362">
        <v>99</v>
      </c>
      <c r="R16" s="312"/>
      <c r="S16" s="366"/>
      <c r="T16" s="365" t="s">
        <v>27</v>
      </c>
      <c r="U16" s="312"/>
      <c r="V16" s="362">
        <v>11</v>
      </c>
      <c r="W16" s="312"/>
    </row>
    <row r="17" spans="1:28" x14ac:dyDescent="0.25">
      <c r="A17" s="368" t="s">
        <v>41</v>
      </c>
      <c r="B17" s="369">
        <v>11</v>
      </c>
      <c r="C17" s="370"/>
      <c r="D17" s="371"/>
      <c r="E17" s="372">
        <v>100</v>
      </c>
      <c r="F17" s="373"/>
      <c r="G17" s="374">
        <v>52.713152000000001</v>
      </c>
      <c r="H17" s="373"/>
      <c r="I17" s="366"/>
      <c r="J17" s="375"/>
      <c r="K17" s="373"/>
      <c r="L17" s="376"/>
      <c r="M17" s="373"/>
      <c r="N17" s="366"/>
      <c r="O17" s="375"/>
      <c r="P17" s="373"/>
      <c r="Q17" s="376"/>
      <c r="R17" s="373"/>
      <c r="S17" s="378"/>
      <c r="T17" s="375"/>
      <c r="U17" s="373"/>
      <c r="V17" s="376"/>
      <c r="W17" s="377"/>
      <c r="X17" s="377"/>
      <c r="Y17" s="377"/>
      <c r="Z17" s="377"/>
      <c r="AA17" s="377"/>
      <c r="AB17" s="377"/>
    </row>
    <row r="18" spans="1:28" x14ac:dyDescent="0.25">
      <c r="A18" s="368" t="s">
        <v>42</v>
      </c>
      <c r="B18" s="369">
        <v>22</v>
      </c>
      <c r="C18" s="370"/>
      <c r="D18" s="371"/>
      <c r="E18" s="372">
        <v>8.0911999999999998E-2</v>
      </c>
      <c r="F18" s="373"/>
      <c r="G18" s="374">
        <v>4.2651000000000001E-2</v>
      </c>
      <c r="H18" s="373"/>
      <c r="I18" s="366"/>
      <c r="J18" s="375"/>
      <c r="K18" s="373"/>
      <c r="L18" s="376"/>
      <c r="M18" s="373"/>
      <c r="N18" s="366"/>
      <c r="O18" s="375"/>
      <c r="P18" s="373"/>
      <c r="Q18" s="376"/>
      <c r="R18" s="373"/>
      <c r="S18" s="378"/>
      <c r="T18" s="375"/>
      <c r="U18" s="373"/>
      <c r="V18" s="376"/>
      <c r="W18" s="377"/>
      <c r="X18" s="377"/>
      <c r="Y18" s="377"/>
      <c r="Z18" s="377"/>
      <c r="AA18" s="377"/>
      <c r="AB18" s="377"/>
    </row>
    <row r="19" spans="1:28" x14ac:dyDescent="0.25">
      <c r="A19" s="368" t="s">
        <v>43</v>
      </c>
      <c r="B19" s="369">
        <v>23</v>
      </c>
      <c r="C19" s="370"/>
      <c r="D19" s="371"/>
      <c r="E19" s="372">
        <v>5.6804E-2</v>
      </c>
      <c r="F19" s="373"/>
      <c r="G19" s="374">
        <v>2.9943000000000001E-2</v>
      </c>
      <c r="H19" s="373"/>
      <c r="I19" s="366"/>
      <c r="J19" s="375"/>
      <c r="K19" s="373"/>
      <c r="L19" s="376"/>
      <c r="M19" s="373"/>
      <c r="N19" s="366"/>
      <c r="O19" s="375"/>
      <c r="P19" s="373"/>
      <c r="Q19" s="376"/>
      <c r="R19" s="373"/>
      <c r="S19" s="378"/>
      <c r="T19" s="375"/>
      <c r="U19" s="373"/>
      <c r="V19" s="376"/>
      <c r="W19" s="377"/>
      <c r="X19" s="377"/>
      <c r="Y19" s="377"/>
      <c r="Z19" s="377"/>
      <c r="AA19" s="377"/>
      <c r="AB19" s="377"/>
    </row>
    <row r="20" spans="1:28" x14ac:dyDescent="0.25">
      <c r="A20" s="368" t="s">
        <v>44</v>
      </c>
      <c r="B20" s="369">
        <v>24</v>
      </c>
      <c r="C20" s="370"/>
      <c r="D20" s="371"/>
      <c r="E20" s="372">
        <v>8.6038000000000003E-2</v>
      </c>
      <c r="F20" s="373"/>
      <c r="G20" s="374">
        <v>4.5352999999999997E-2</v>
      </c>
      <c r="H20" s="373"/>
      <c r="I20" s="366"/>
      <c r="J20" s="375"/>
      <c r="K20" s="373"/>
      <c r="L20" s="376"/>
      <c r="M20" s="373"/>
      <c r="N20" s="366"/>
      <c r="O20" s="375"/>
      <c r="P20" s="373"/>
      <c r="Q20" s="376"/>
      <c r="R20" s="373"/>
      <c r="S20" s="378"/>
      <c r="T20" s="375"/>
      <c r="U20" s="373"/>
      <c r="V20" s="376"/>
      <c r="W20" s="377"/>
      <c r="X20" s="377"/>
      <c r="Y20" s="377"/>
      <c r="Z20" s="377"/>
      <c r="AA20" s="377"/>
      <c r="AB20" s="377"/>
    </row>
    <row r="21" spans="1:28" x14ac:dyDescent="0.25">
      <c r="A21" s="368" t="s">
        <v>45</v>
      </c>
      <c r="B21" s="369">
        <v>27</v>
      </c>
      <c r="C21" s="370"/>
      <c r="D21" s="371"/>
      <c r="E21" s="372">
        <v>3.0370000000000001E-2</v>
      </c>
      <c r="F21" s="373"/>
      <c r="G21" s="374">
        <v>1.6008999999999999E-2</v>
      </c>
      <c r="H21" s="373"/>
      <c r="I21" s="366"/>
      <c r="J21" s="375"/>
      <c r="K21" s="373"/>
      <c r="L21" s="376"/>
      <c r="M21" s="373"/>
      <c r="N21" s="366"/>
      <c r="O21" s="375"/>
      <c r="P21" s="373"/>
      <c r="Q21" s="376"/>
      <c r="R21" s="373"/>
      <c r="S21" s="378"/>
      <c r="T21" s="375"/>
      <c r="U21" s="373"/>
      <c r="V21" s="376"/>
      <c r="W21" s="377"/>
      <c r="X21" s="377"/>
      <c r="Y21" s="377"/>
      <c r="Z21" s="377"/>
      <c r="AA21" s="377"/>
      <c r="AB21" s="377"/>
    </row>
    <row r="22" spans="1:28" x14ac:dyDescent="0.25">
      <c r="A22" s="368" t="s">
        <v>46</v>
      </c>
      <c r="B22" s="369">
        <v>29</v>
      </c>
      <c r="C22" s="370"/>
      <c r="D22" s="371"/>
      <c r="E22" s="372">
        <v>6.2989999999999999E-3</v>
      </c>
      <c r="F22" s="373"/>
      <c r="G22" s="374">
        <v>3.32E-3</v>
      </c>
      <c r="H22" s="373"/>
      <c r="I22" s="366"/>
      <c r="J22" s="375"/>
      <c r="K22" s="373"/>
      <c r="L22" s="376"/>
      <c r="M22" s="373"/>
      <c r="N22" s="366"/>
      <c r="O22" s="375"/>
      <c r="P22" s="373"/>
      <c r="Q22" s="376"/>
      <c r="R22" s="373"/>
      <c r="S22" s="378"/>
      <c r="T22" s="375"/>
      <c r="U22" s="373"/>
      <c r="V22" s="376"/>
      <c r="W22" s="377"/>
      <c r="X22" s="377"/>
      <c r="Y22" s="377"/>
      <c r="Z22" s="377"/>
      <c r="AA22" s="377"/>
      <c r="AB22" s="377"/>
    </row>
    <row r="23" spans="1:28" x14ac:dyDescent="0.25">
      <c r="A23" s="368" t="s">
        <v>47</v>
      </c>
      <c r="B23" s="369">
        <v>31</v>
      </c>
      <c r="C23" s="370"/>
      <c r="D23" s="371"/>
      <c r="E23" s="372">
        <v>2.5777000000000001E-2</v>
      </c>
      <c r="F23" s="373"/>
      <c r="G23" s="374">
        <v>1.3587999999999999E-2</v>
      </c>
      <c r="H23" s="373"/>
      <c r="I23" s="366"/>
      <c r="J23" s="375"/>
      <c r="K23" s="373"/>
      <c r="L23" s="376"/>
      <c r="M23" s="373"/>
      <c r="N23" s="366"/>
      <c r="O23" s="375"/>
      <c r="P23" s="373"/>
      <c r="Q23" s="376"/>
      <c r="R23" s="373"/>
      <c r="S23" s="378"/>
      <c r="T23" s="375"/>
      <c r="U23" s="373"/>
      <c r="V23" s="376"/>
      <c r="W23" s="377"/>
      <c r="X23" s="377"/>
      <c r="Y23" s="377"/>
      <c r="Z23" s="377"/>
      <c r="AA23" s="377"/>
      <c r="AB23" s="377"/>
    </row>
    <row r="24" spans="1:28" x14ac:dyDescent="0.25">
      <c r="A24" s="368" t="s">
        <v>48</v>
      </c>
      <c r="B24" s="369">
        <v>32</v>
      </c>
      <c r="C24" s="370"/>
      <c r="D24" s="371"/>
      <c r="E24" s="372">
        <v>7.7826000000000006E-2</v>
      </c>
      <c r="F24" s="373"/>
      <c r="G24" s="374">
        <v>4.1024999999999999E-2</v>
      </c>
      <c r="H24" s="373"/>
      <c r="I24" s="366"/>
      <c r="J24" s="375"/>
      <c r="K24" s="373"/>
      <c r="L24" s="376"/>
      <c r="M24" s="373"/>
      <c r="N24" s="366"/>
      <c r="O24" s="375"/>
      <c r="P24" s="373"/>
      <c r="Q24" s="376"/>
      <c r="R24" s="373"/>
      <c r="S24" s="378"/>
      <c r="T24" s="375"/>
      <c r="U24" s="373"/>
      <c r="V24" s="376"/>
      <c r="W24" s="377"/>
      <c r="X24" s="377"/>
      <c r="Y24" s="377"/>
      <c r="Z24" s="377"/>
      <c r="AA24" s="377"/>
      <c r="AB24" s="377"/>
    </row>
    <row r="25" spans="1:28" x14ac:dyDescent="0.25">
      <c r="A25" s="368" t="s">
        <v>49</v>
      </c>
      <c r="B25" s="369">
        <v>34</v>
      </c>
      <c r="C25" s="370"/>
      <c r="D25" s="371"/>
      <c r="E25" s="372">
        <v>0.46873500000000001</v>
      </c>
      <c r="F25" s="373"/>
      <c r="G25" s="374">
        <v>0.247085</v>
      </c>
      <c r="H25" s="373"/>
      <c r="I25" s="366"/>
      <c r="J25" s="375"/>
      <c r="K25" s="373"/>
      <c r="L25" s="376"/>
      <c r="M25" s="373"/>
      <c r="N25" s="366"/>
      <c r="O25" s="375"/>
      <c r="P25" s="373"/>
      <c r="Q25" s="376"/>
      <c r="R25" s="373"/>
      <c r="S25" s="378"/>
      <c r="T25" s="375"/>
      <c r="U25" s="373"/>
      <c r="V25" s="376"/>
      <c r="W25" s="377"/>
      <c r="X25" s="377"/>
      <c r="Y25" s="377"/>
      <c r="Z25" s="377"/>
      <c r="AA25" s="377"/>
      <c r="AB25" s="377"/>
    </row>
    <row r="26" spans="1:28" x14ac:dyDescent="0.25">
      <c r="A26" s="368" t="s">
        <v>50</v>
      </c>
      <c r="B26" s="369">
        <v>35</v>
      </c>
      <c r="C26" s="370"/>
      <c r="D26" s="371"/>
      <c r="E26" s="372">
        <v>0.26267499999999999</v>
      </c>
      <c r="F26" s="373"/>
      <c r="G26" s="374">
        <v>0.138464</v>
      </c>
      <c r="H26" s="373"/>
      <c r="I26" s="366"/>
      <c r="J26" s="375"/>
      <c r="K26" s="373"/>
      <c r="L26" s="376"/>
      <c r="M26" s="373"/>
      <c r="N26" s="366"/>
      <c r="O26" s="375"/>
      <c r="P26" s="373"/>
      <c r="Q26" s="376"/>
      <c r="R26" s="373"/>
      <c r="S26" s="378"/>
      <c r="T26" s="375"/>
      <c r="U26" s="373"/>
      <c r="V26" s="376"/>
      <c r="W26" s="377"/>
      <c r="X26" s="377"/>
      <c r="Y26" s="377"/>
      <c r="Z26" s="377"/>
      <c r="AA26" s="377"/>
      <c r="AB26" s="377"/>
    </row>
    <row r="27" spans="1:28" x14ac:dyDescent="0.25">
      <c r="A27" s="368" t="s">
        <v>51</v>
      </c>
      <c r="B27" s="369">
        <v>36</v>
      </c>
      <c r="C27" s="370"/>
      <c r="D27" s="371"/>
      <c r="E27" s="372">
        <v>0.19189200000000001</v>
      </c>
      <c r="F27" s="373"/>
      <c r="G27" s="374">
        <v>0.10115200000000001</v>
      </c>
      <c r="H27" s="373"/>
      <c r="I27" s="366"/>
      <c r="J27" s="375"/>
      <c r="K27" s="373"/>
      <c r="L27" s="376"/>
      <c r="M27" s="373"/>
      <c r="N27" s="366"/>
      <c r="O27" s="375"/>
      <c r="P27" s="373"/>
      <c r="Q27" s="376"/>
      <c r="R27" s="373"/>
      <c r="S27" s="378"/>
      <c r="T27" s="375"/>
      <c r="U27" s="373"/>
      <c r="V27" s="376"/>
      <c r="W27" s="377"/>
      <c r="X27" s="377"/>
      <c r="Y27" s="377"/>
      <c r="Z27" s="377"/>
      <c r="AA27" s="377"/>
      <c r="AB27" s="377"/>
    </row>
    <row r="28" spans="1:28" x14ac:dyDescent="0.25">
      <c r="A28" s="368" t="s">
        <v>52</v>
      </c>
      <c r="B28" s="369">
        <v>37</v>
      </c>
      <c r="C28" s="370"/>
      <c r="D28" s="371"/>
      <c r="E28" s="372">
        <v>1.7346E-2</v>
      </c>
      <c r="F28" s="373"/>
      <c r="G28" s="374">
        <v>9.1439999999999994E-3</v>
      </c>
      <c r="H28" s="373"/>
      <c r="I28" s="366"/>
      <c r="J28" s="375"/>
      <c r="K28" s="373"/>
      <c r="L28" s="376"/>
      <c r="M28" s="373"/>
      <c r="N28" s="366"/>
      <c r="O28" s="375"/>
      <c r="P28" s="373"/>
      <c r="Q28" s="376"/>
      <c r="R28" s="373"/>
      <c r="S28" s="378"/>
      <c r="T28" s="375"/>
      <c r="U28" s="373"/>
      <c r="V28" s="376"/>
      <c r="W28" s="377"/>
      <c r="X28" s="377"/>
      <c r="Y28" s="377"/>
      <c r="Z28" s="377"/>
      <c r="AA28" s="377"/>
      <c r="AB28" s="377"/>
    </row>
    <row r="29" spans="1:28" x14ac:dyDescent="0.25">
      <c r="A29" s="368" t="s">
        <v>53</v>
      </c>
      <c r="B29" s="369">
        <v>38</v>
      </c>
      <c r="C29" s="370"/>
      <c r="D29" s="371"/>
      <c r="E29" s="372">
        <v>1.4253999999999999E-2</v>
      </c>
      <c r="F29" s="373"/>
      <c r="G29" s="374">
        <v>7.5139999999999998E-3</v>
      </c>
      <c r="H29" s="373"/>
      <c r="I29" s="366"/>
      <c r="J29" s="375"/>
      <c r="K29" s="373"/>
      <c r="L29" s="376"/>
      <c r="M29" s="373"/>
      <c r="N29" s="366"/>
      <c r="O29" s="375"/>
      <c r="P29" s="373"/>
      <c r="Q29" s="376"/>
      <c r="R29" s="373"/>
      <c r="S29" s="378"/>
      <c r="T29" s="375"/>
      <c r="U29" s="373"/>
      <c r="V29" s="376"/>
      <c r="W29" s="377"/>
      <c r="X29" s="377"/>
      <c r="Y29" s="377"/>
      <c r="Z29" s="377"/>
      <c r="AA29" s="377"/>
      <c r="AB29" s="377"/>
    </row>
    <row r="30" spans="1:28" x14ac:dyDescent="0.25">
      <c r="A30" s="368" t="s">
        <v>54</v>
      </c>
      <c r="B30" s="369">
        <v>39</v>
      </c>
      <c r="C30" s="370"/>
      <c r="D30" s="371"/>
      <c r="E30" s="372">
        <v>5.0561000000000002E-2</v>
      </c>
      <c r="F30" s="373"/>
      <c r="G30" s="374">
        <v>2.6651999999999999E-2</v>
      </c>
      <c r="H30" s="373"/>
      <c r="I30" s="366"/>
      <c r="J30" s="375"/>
      <c r="K30" s="373"/>
      <c r="L30" s="376"/>
      <c r="M30" s="373"/>
      <c r="N30" s="366"/>
      <c r="O30" s="375">
        <v>3.1460710000000001</v>
      </c>
      <c r="P30" s="373"/>
      <c r="Q30" s="376">
        <v>0.21689700000000001</v>
      </c>
      <c r="R30" s="373" t="s">
        <v>30</v>
      </c>
      <c r="S30" s="378"/>
      <c r="T30" s="375"/>
      <c r="U30" s="373"/>
      <c r="V30" s="376"/>
      <c r="W30" s="377"/>
      <c r="X30" s="377"/>
      <c r="Y30" s="377"/>
      <c r="Z30" s="377"/>
      <c r="AA30" s="377"/>
      <c r="AB30" s="377"/>
    </row>
    <row r="31" spans="1:28" x14ac:dyDescent="0.25">
      <c r="A31" s="368" t="s">
        <v>55</v>
      </c>
      <c r="B31" s="369">
        <v>42</v>
      </c>
      <c r="C31" s="370"/>
      <c r="D31" s="371"/>
      <c r="E31" s="372">
        <v>3.2945000000000002E-2</v>
      </c>
      <c r="F31" s="373"/>
      <c r="G31" s="374">
        <v>1.7365999999999999E-2</v>
      </c>
      <c r="H31" s="373"/>
      <c r="I31" s="378"/>
      <c r="J31" s="375"/>
      <c r="K31" s="373"/>
      <c r="L31" s="376"/>
      <c r="M31" s="373"/>
      <c r="N31" s="366"/>
      <c r="O31" s="375"/>
      <c r="P31" s="373"/>
      <c r="Q31" s="376"/>
      <c r="R31" s="373"/>
      <c r="S31" s="378"/>
      <c r="T31" s="375"/>
      <c r="U31" s="373"/>
      <c r="V31" s="376"/>
      <c r="W31" s="377"/>
      <c r="X31" s="377"/>
      <c r="Y31" s="377"/>
      <c r="Z31" s="377"/>
      <c r="AA31" s="377"/>
      <c r="AB31" s="377"/>
    </row>
    <row r="32" spans="1:28" x14ac:dyDescent="0.25">
      <c r="A32" s="368" t="s">
        <v>56</v>
      </c>
      <c r="B32" s="369">
        <v>43</v>
      </c>
      <c r="C32" s="370"/>
      <c r="D32" s="371"/>
      <c r="E32" s="372">
        <v>0.10886</v>
      </c>
      <c r="F32" s="373"/>
      <c r="G32" s="374">
        <v>5.7383999999999998E-2</v>
      </c>
      <c r="H32" s="373"/>
      <c r="I32" s="366"/>
      <c r="J32" s="375"/>
      <c r="K32" s="373"/>
      <c r="L32" s="376"/>
      <c r="M32" s="373"/>
      <c r="N32" s="366"/>
      <c r="O32" s="375"/>
      <c r="P32" s="373"/>
      <c r="Q32" s="376"/>
      <c r="R32" s="373"/>
      <c r="S32" s="366"/>
      <c r="T32" s="375"/>
      <c r="U32" s="373"/>
      <c r="V32" s="376"/>
      <c r="W32" s="377"/>
      <c r="X32" s="377"/>
      <c r="Y32" s="377"/>
      <c r="Z32" s="377"/>
      <c r="AA32" s="377"/>
      <c r="AB32" s="377"/>
    </row>
    <row r="33" spans="1:28" x14ac:dyDescent="0.25">
      <c r="A33" s="368" t="s">
        <v>57</v>
      </c>
      <c r="B33" s="369">
        <v>44</v>
      </c>
      <c r="C33" s="370"/>
      <c r="D33" s="371"/>
      <c r="E33" s="372">
        <v>2.3670000000000002E-3</v>
      </c>
      <c r="F33" s="373"/>
      <c r="G33" s="374">
        <v>1.248E-3</v>
      </c>
      <c r="H33" s="373"/>
      <c r="I33" s="378"/>
      <c r="J33" s="375"/>
      <c r="K33" s="373"/>
      <c r="L33" s="376"/>
      <c r="M33" s="373"/>
      <c r="N33" s="378"/>
      <c r="O33" s="375"/>
      <c r="P33" s="373"/>
      <c r="Q33" s="376"/>
      <c r="R33" s="373"/>
      <c r="S33" s="378"/>
      <c r="T33" s="375"/>
      <c r="U33" s="373"/>
      <c r="V33" s="376"/>
      <c r="W33" s="377"/>
      <c r="X33" s="377"/>
      <c r="Y33" s="377"/>
      <c r="Z33" s="377"/>
      <c r="AA33" s="377"/>
      <c r="AB33" s="377"/>
    </row>
    <row r="34" spans="1:28" x14ac:dyDescent="0.25">
      <c r="A34" s="368" t="s">
        <v>58</v>
      </c>
      <c r="B34" s="369">
        <v>45</v>
      </c>
      <c r="C34" s="370"/>
      <c r="D34" s="371"/>
      <c r="E34" s="372">
        <v>0.227437</v>
      </c>
      <c r="F34" s="373"/>
      <c r="G34" s="374">
        <v>0.119889</v>
      </c>
      <c r="H34" s="373"/>
      <c r="I34" s="378"/>
      <c r="J34" s="375"/>
      <c r="K34" s="373"/>
      <c r="L34" s="376"/>
      <c r="M34" s="373"/>
      <c r="N34" s="378"/>
      <c r="O34" s="375"/>
      <c r="P34" s="373"/>
      <c r="Q34" s="376"/>
      <c r="R34" s="373"/>
      <c r="S34" s="378"/>
      <c r="T34" s="375"/>
      <c r="U34" s="373"/>
      <c r="V34" s="376"/>
      <c r="W34" s="377"/>
      <c r="X34" s="377"/>
      <c r="Y34" s="377"/>
      <c r="Z34" s="377"/>
      <c r="AA34" s="377"/>
      <c r="AB34" s="377"/>
    </row>
    <row r="35" spans="1:28" x14ac:dyDescent="0.25">
      <c r="A35" s="368" t="s">
        <v>59</v>
      </c>
      <c r="B35" s="369">
        <v>46</v>
      </c>
      <c r="C35" s="370">
        <v>490</v>
      </c>
      <c r="D35" s="371"/>
      <c r="E35" s="372"/>
      <c r="F35" s="373"/>
      <c r="G35" s="374" t="s">
        <v>0</v>
      </c>
      <c r="H35" s="373"/>
      <c r="I35" s="378"/>
      <c r="J35" s="375"/>
      <c r="K35" s="373"/>
      <c r="L35" s="376"/>
      <c r="M35" s="373"/>
      <c r="N35" s="378"/>
      <c r="O35" s="375"/>
      <c r="P35" s="373"/>
      <c r="Q35" s="376"/>
      <c r="R35" s="373"/>
      <c r="S35" s="378"/>
      <c r="T35" s="375"/>
      <c r="U35" s="373"/>
      <c r="V35" s="376"/>
      <c r="W35" s="377"/>
      <c r="X35" s="377"/>
      <c r="Y35" s="377"/>
      <c r="Z35" s="377"/>
      <c r="AA35" s="377"/>
      <c r="AB35" s="377"/>
    </row>
    <row r="36" spans="1:28" x14ac:dyDescent="0.25">
      <c r="A36" s="368" t="s">
        <v>60</v>
      </c>
      <c r="B36" s="369">
        <v>47</v>
      </c>
      <c r="C36" s="370"/>
      <c r="D36" s="371"/>
      <c r="E36" s="372">
        <v>1.0191E-2</v>
      </c>
      <c r="F36" s="373"/>
      <c r="G36" s="374">
        <v>5.372E-3</v>
      </c>
      <c r="H36" s="373"/>
      <c r="I36" s="378"/>
      <c r="J36" s="375"/>
      <c r="K36" s="373"/>
      <c r="L36" s="376"/>
      <c r="M36" s="373"/>
      <c r="N36" s="378"/>
      <c r="O36" s="375"/>
      <c r="P36" s="373"/>
      <c r="Q36" s="376"/>
      <c r="R36" s="373"/>
      <c r="S36" s="378"/>
      <c r="T36" s="375"/>
      <c r="U36" s="373"/>
      <c r="V36" s="376"/>
      <c r="W36" s="377"/>
      <c r="X36" s="377"/>
      <c r="Y36" s="377"/>
      <c r="Z36" s="377"/>
      <c r="AA36" s="377"/>
      <c r="AB36" s="377"/>
    </row>
    <row r="37" spans="1:28" x14ac:dyDescent="0.25">
      <c r="A37" s="368" t="s">
        <v>61</v>
      </c>
      <c r="B37" s="369">
        <v>48</v>
      </c>
      <c r="C37" s="370"/>
      <c r="D37" s="371"/>
      <c r="E37" s="372">
        <v>0.54311699999999996</v>
      </c>
      <c r="F37" s="373"/>
      <c r="G37" s="374">
        <v>0.28629399999999999</v>
      </c>
      <c r="H37" s="373"/>
      <c r="I37" s="378"/>
      <c r="J37" s="375"/>
      <c r="K37" s="373"/>
      <c r="L37" s="376"/>
      <c r="M37" s="373"/>
      <c r="N37" s="378"/>
      <c r="O37" s="375"/>
      <c r="P37" s="373"/>
      <c r="Q37" s="376"/>
      <c r="R37" s="373"/>
      <c r="S37" s="378"/>
      <c r="T37" s="375"/>
      <c r="U37" s="373"/>
      <c r="V37" s="376"/>
      <c r="W37" s="377"/>
      <c r="X37" s="377"/>
      <c r="Y37" s="377"/>
      <c r="Z37" s="377"/>
      <c r="AA37" s="377"/>
      <c r="AB37" s="377"/>
    </row>
    <row r="38" spans="1:28" x14ac:dyDescent="0.25">
      <c r="A38" s="368" t="s">
        <v>62</v>
      </c>
      <c r="B38" s="369">
        <v>49</v>
      </c>
      <c r="C38" s="370"/>
      <c r="D38" s="371"/>
      <c r="E38" s="372">
        <v>6.2826000000000007E-2</v>
      </c>
      <c r="F38" s="373"/>
      <c r="G38" s="374">
        <v>3.3118000000000002E-2</v>
      </c>
      <c r="H38" s="373"/>
      <c r="I38" s="366"/>
      <c r="J38" s="375"/>
      <c r="K38" s="373"/>
      <c r="L38" s="376"/>
      <c r="M38" s="373"/>
      <c r="N38" s="366"/>
      <c r="O38" s="375"/>
      <c r="P38" s="373"/>
      <c r="Q38" s="376"/>
      <c r="R38" s="373"/>
      <c r="S38" s="366"/>
      <c r="T38" s="375"/>
      <c r="U38" s="373"/>
      <c r="V38" s="376"/>
      <c r="W38" s="377"/>
      <c r="X38" s="377"/>
      <c r="Y38" s="377"/>
      <c r="Z38" s="377"/>
      <c r="AA38" s="377"/>
      <c r="AB38" s="377"/>
    </row>
    <row r="39" spans="1:28" x14ac:dyDescent="0.25">
      <c r="A39" s="368" t="s">
        <v>63</v>
      </c>
      <c r="B39" s="369">
        <v>51</v>
      </c>
      <c r="C39" s="370"/>
      <c r="D39" s="371"/>
      <c r="E39" s="372">
        <v>5.3309999999999998E-3</v>
      </c>
      <c r="F39" s="373"/>
      <c r="G39" s="374">
        <v>2.81E-3</v>
      </c>
      <c r="H39" s="373"/>
      <c r="I39" s="378"/>
      <c r="J39" s="375"/>
      <c r="K39" s="373"/>
      <c r="L39" s="376"/>
      <c r="M39" s="373"/>
      <c r="N39" s="378"/>
      <c r="O39" s="375"/>
      <c r="P39" s="373"/>
      <c r="Q39" s="376"/>
      <c r="R39" s="373"/>
      <c r="S39" s="378"/>
      <c r="T39" s="375"/>
      <c r="U39" s="373"/>
      <c r="V39" s="376"/>
      <c r="W39" s="377"/>
      <c r="X39" s="377"/>
      <c r="Y39" s="377"/>
      <c r="Z39" s="377"/>
      <c r="AA39" s="377"/>
      <c r="AB39" s="377"/>
    </row>
    <row r="40" spans="1:28" x14ac:dyDescent="0.25">
      <c r="A40" s="368" t="s">
        <v>64</v>
      </c>
      <c r="B40" s="369">
        <v>52</v>
      </c>
      <c r="C40" s="370"/>
      <c r="D40" s="371"/>
      <c r="E40" s="372">
        <v>0.25242100000000001</v>
      </c>
      <c r="F40" s="373"/>
      <c r="G40" s="374">
        <v>0.13305900000000001</v>
      </c>
      <c r="H40" s="373"/>
      <c r="I40" s="366"/>
      <c r="J40" s="375"/>
      <c r="K40" s="373"/>
      <c r="L40" s="376"/>
      <c r="M40" s="373"/>
      <c r="N40" s="366"/>
      <c r="O40" s="375"/>
      <c r="P40" s="373"/>
      <c r="Q40" s="376"/>
      <c r="R40" s="373"/>
      <c r="S40" s="366"/>
      <c r="T40" s="375"/>
      <c r="U40" s="373"/>
      <c r="V40" s="376"/>
      <c r="W40" s="377"/>
      <c r="X40" s="377"/>
      <c r="Y40" s="377"/>
      <c r="Z40" s="377"/>
      <c r="AA40" s="377"/>
      <c r="AB40" s="377"/>
    </row>
    <row r="41" spans="1:28" x14ac:dyDescent="0.25">
      <c r="A41" s="368" t="s">
        <v>65</v>
      </c>
      <c r="B41" s="369">
        <v>53</v>
      </c>
      <c r="C41" s="370"/>
      <c r="D41" s="371"/>
      <c r="E41" s="372">
        <v>0.192803</v>
      </c>
      <c r="F41" s="373"/>
      <c r="G41" s="374">
        <v>0.101633</v>
      </c>
      <c r="H41" s="373"/>
      <c r="I41" s="366"/>
      <c r="J41" s="375"/>
      <c r="K41" s="373"/>
      <c r="L41" s="376"/>
      <c r="M41" s="373"/>
      <c r="N41" s="366"/>
      <c r="O41" s="375"/>
      <c r="P41" s="373"/>
      <c r="Q41" s="376"/>
      <c r="R41" s="373"/>
      <c r="S41" s="366"/>
      <c r="T41" s="375"/>
      <c r="U41" s="373"/>
      <c r="V41" s="376"/>
      <c r="W41" s="377"/>
      <c r="X41" s="377"/>
      <c r="Y41" s="377"/>
      <c r="Z41" s="377"/>
      <c r="AA41" s="377"/>
      <c r="AB41" s="377"/>
    </row>
    <row r="42" spans="1:28" x14ac:dyDescent="0.25">
      <c r="A42" s="368" t="s">
        <v>66</v>
      </c>
      <c r="B42" s="369">
        <v>55</v>
      </c>
      <c r="C42" s="370"/>
      <c r="D42" s="371"/>
      <c r="E42" s="372">
        <v>8.6709999999999999E-3</v>
      </c>
      <c r="F42" s="373"/>
      <c r="G42" s="374">
        <v>4.5710000000000004E-3</v>
      </c>
      <c r="H42" s="373"/>
      <c r="I42" s="366"/>
      <c r="J42" s="375"/>
      <c r="K42" s="373"/>
      <c r="L42" s="376"/>
      <c r="M42" s="373"/>
      <c r="N42" s="366"/>
      <c r="O42" s="375"/>
      <c r="P42" s="373"/>
      <c r="Q42" s="376"/>
      <c r="R42" s="373"/>
      <c r="S42" s="366"/>
      <c r="T42" s="375"/>
      <c r="U42" s="373"/>
      <c r="V42" s="376"/>
      <c r="W42" s="377"/>
      <c r="X42" s="377"/>
      <c r="Y42" s="377"/>
      <c r="Z42" s="377"/>
      <c r="AA42" s="377"/>
      <c r="AB42" s="377"/>
    </row>
    <row r="43" spans="1:28" x14ac:dyDescent="0.25">
      <c r="A43" s="368" t="s">
        <v>67</v>
      </c>
      <c r="B43" s="369">
        <v>56</v>
      </c>
      <c r="C43" s="370"/>
      <c r="D43" s="371"/>
      <c r="E43" s="372">
        <v>7.5839999999999996E-3</v>
      </c>
      <c r="F43" s="373"/>
      <c r="G43" s="374">
        <v>3.9979999999999998E-3</v>
      </c>
      <c r="H43" s="373"/>
      <c r="I43" s="378"/>
      <c r="J43" s="375"/>
      <c r="K43" s="373"/>
      <c r="L43" s="376"/>
      <c r="M43" s="373"/>
      <c r="N43" s="378"/>
      <c r="O43" s="375"/>
      <c r="P43" s="373"/>
      <c r="Q43" s="376"/>
      <c r="R43" s="373"/>
      <c r="S43" s="378"/>
      <c r="T43" s="375"/>
      <c r="U43" s="373"/>
      <c r="V43" s="376"/>
      <c r="W43" s="377"/>
      <c r="X43" s="377"/>
      <c r="Y43" s="377"/>
      <c r="Z43" s="377"/>
      <c r="AA43" s="377"/>
      <c r="AB43" s="377"/>
    </row>
    <row r="44" spans="1:28" x14ac:dyDescent="0.25">
      <c r="A44" s="368" t="s">
        <v>68</v>
      </c>
      <c r="B44" s="369">
        <v>61</v>
      </c>
      <c r="C44" s="370"/>
      <c r="D44" s="371"/>
      <c r="E44" s="372">
        <v>4.9708000000000002E-2</v>
      </c>
      <c r="F44" s="373"/>
      <c r="G44" s="374">
        <v>2.6203000000000001E-2</v>
      </c>
      <c r="H44" s="373"/>
      <c r="I44" s="378"/>
      <c r="J44" s="375"/>
      <c r="K44" s="373"/>
      <c r="L44" s="376"/>
      <c r="M44" s="373"/>
      <c r="N44" s="378"/>
      <c r="O44" s="375"/>
      <c r="P44" s="373"/>
      <c r="Q44" s="376"/>
      <c r="R44" s="373"/>
      <c r="S44" s="378"/>
      <c r="T44" s="375"/>
      <c r="U44" s="373"/>
      <c r="V44" s="376"/>
      <c r="W44" s="377"/>
      <c r="X44" s="377"/>
      <c r="Y44" s="377"/>
      <c r="Z44" s="377"/>
      <c r="AA44" s="377"/>
      <c r="AB44" s="377"/>
    </row>
    <row r="45" spans="1:28" x14ac:dyDescent="0.25">
      <c r="A45" s="368" t="s">
        <v>69</v>
      </c>
      <c r="B45" s="369">
        <v>62</v>
      </c>
      <c r="C45" s="370"/>
      <c r="D45" s="371"/>
      <c r="E45" s="372">
        <v>0.38453700000000002</v>
      </c>
      <c r="F45" s="373"/>
      <c r="G45" s="374">
        <v>0.20270199999999999</v>
      </c>
      <c r="H45" s="373"/>
      <c r="I45" s="378"/>
      <c r="J45" s="375"/>
      <c r="K45" s="373"/>
      <c r="L45" s="376"/>
      <c r="M45" s="373"/>
      <c r="N45" s="378"/>
      <c r="O45" s="375"/>
      <c r="P45" s="373"/>
      <c r="Q45" s="376"/>
      <c r="R45" s="373"/>
      <c r="S45" s="378"/>
      <c r="T45" s="375"/>
      <c r="U45" s="373"/>
      <c r="V45" s="376"/>
      <c r="W45" s="377"/>
      <c r="X45" s="377"/>
      <c r="Y45" s="377"/>
      <c r="Z45" s="377"/>
      <c r="AA45" s="377"/>
      <c r="AB45" s="377"/>
    </row>
    <row r="46" spans="1:28" x14ac:dyDescent="0.25">
      <c r="A46" s="368" t="s">
        <v>70</v>
      </c>
      <c r="B46" s="369">
        <v>64</v>
      </c>
      <c r="C46" s="370"/>
      <c r="D46" s="371"/>
      <c r="E46" s="372">
        <v>0.36197200000000002</v>
      </c>
      <c r="F46" s="373"/>
      <c r="G46" s="374">
        <v>0.190807</v>
      </c>
      <c r="H46" s="373"/>
      <c r="I46" s="378"/>
      <c r="J46" s="375"/>
      <c r="K46" s="373"/>
      <c r="L46" s="376"/>
      <c r="M46" s="373"/>
      <c r="N46" s="378"/>
      <c r="O46" s="375"/>
      <c r="P46" s="373"/>
      <c r="Q46" s="376"/>
      <c r="R46" s="373"/>
      <c r="S46" s="378"/>
      <c r="T46" s="375"/>
      <c r="U46" s="373"/>
      <c r="V46" s="376"/>
      <c r="W46" s="377"/>
      <c r="X46" s="377"/>
      <c r="Y46" s="377"/>
      <c r="Z46" s="377"/>
      <c r="AA46" s="377"/>
      <c r="AB46" s="377"/>
    </row>
    <row r="47" spans="1:28" x14ac:dyDescent="0.25">
      <c r="A47" s="368" t="s">
        <v>71</v>
      </c>
      <c r="B47" s="369">
        <v>65</v>
      </c>
      <c r="C47" s="370"/>
      <c r="D47" s="371"/>
      <c r="E47" s="372">
        <v>0.72570900000000005</v>
      </c>
      <c r="F47" s="373"/>
      <c r="G47" s="374">
        <v>0.382544</v>
      </c>
      <c r="H47" s="373"/>
      <c r="I47" s="378"/>
      <c r="J47" s="375"/>
      <c r="K47" s="373"/>
      <c r="L47" s="376"/>
      <c r="M47" s="373"/>
      <c r="N47" s="378"/>
      <c r="O47" s="375"/>
      <c r="P47" s="373"/>
      <c r="Q47" s="376"/>
      <c r="R47" s="373"/>
      <c r="S47" s="378"/>
      <c r="T47" s="375"/>
      <c r="U47" s="373"/>
      <c r="V47" s="376"/>
      <c r="W47" s="377"/>
      <c r="X47" s="377"/>
      <c r="Y47" s="377"/>
      <c r="Z47" s="377"/>
      <c r="AA47" s="377"/>
      <c r="AB47" s="377"/>
    </row>
    <row r="48" spans="1:28" x14ac:dyDescent="0.25">
      <c r="A48" s="368" t="s">
        <v>72</v>
      </c>
      <c r="B48" s="369">
        <v>66</v>
      </c>
      <c r="C48" s="370"/>
      <c r="D48" s="371"/>
      <c r="E48" s="372">
        <v>2.9766999999999998E-2</v>
      </c>
      <c r="F48" s="373"/>
      <c r="G48" s="374">
        <v>1.5691E-2</v>
      </c>
      <c r="H48" s="373"/>
      <c r="I48" s="366"/>
      <c r="J48" s="375"/>
      <c r="K48" s="373"/>
      <c r="L48" s="376"/>
      <c r="M48" s="373"/>
      <c r="N48" s="366"/>
      <c r="O48" s="375"/>
      <c r="P48" s="373"/>
      <c r="Q48" s="376"/>
      <c r="R48" s="373"/>
      <c r="S48" s="366"/>
      <c r="T48" s="375"/>
      <c r="U48" s="373"/>
      <c r="V48" s="376"/>
      <c r="W48" s="377"/>
      <c r="X48" s="377"/>
      <c r="Y48" s="377"/>
      <c r="Z48" s="377"/>
      <c r="AA48" s="377"/>
      <c r="AB48" s="377"/>
    </row>
    <row r="49" spans="1:28" x14ac:dyDescent="0.25">
      <c r="A49" s="368" t="s">
        <v>73</v>
      </c>
      <c r="B49" s="369">
        <v>67</v>
      </c>
      <c r="C49" s="370"/>
      <c r="D49" s="371"/>
      <c r="E49" s="372">
        <v>1.0839999999999999E-3</v>
      </c>
      <c r="F49" s="373"/>
      <c r="G49" s="374">
        <v>5.71E-4</v>
      </c>
      <c r="H49" s="373"/>
      <c r="I49" s="378"/>
      <c r="J49" s="375"/>
      <c r="K49" s="373"/>
      <c r="L49" s="376"/>
      <c r="M49" s="373"/>
      <c r="N49" s="378"/>
      <c r="O49" s="375"/>
      <c r="P49" s="373"/>
      <c r="Q49" s="376"/>
      <c r="R49" s="373"/>
      <c r="S49" s="378"/>
      <c r="T49" s="375"/>
      <c r="U49" s="373"/>
      <c r="V49" s="376"/>
      <c r="W49" s="377"/>
      <c r="X49" s="377"/>
      <c r="Y49" s="377"/>
      <c r="Z49" s="377"/>
      <c r="AA49" s="377"/>
      <c r="AB49" s="377"/>
    </row>
    <row r="50" spans="1:28" x14ac:dyDescent="0.25">
      <c r="A50" s="368" t="s">
        <v>74</v>
      </c>
      <c r="B50" s="369">
        <v>69</v>
      </c>
      <c r="C50" s="370"/>
      <c r="D50" s="371"/>
      <c r="E50" s="372">
        <v>4.6719999999999999E-3</v>
      </c>
      <c r="F50" s="373"/>
      <c r="G50" s="374">
        <v>2.4629999999999999E-3</v>
      </c>
      <c r="H50" s="373"/>
      <c r="I50" s="378"/>
      <c r="J50" s="375"/>
      <c r="K50" s="373"/>
      <c r="L50" s="376"/>
      <c r="M50" s="373"/>
      <c r="N50" s="378"/>
      <c r="O50" s="375"/>
      <c r="P50" s="373"/>
      <c r="Q50" s="376"/>
      <c r="R50" s="373"/>
      <c r="S50" s="378"/>
      <c r="T50" s="375"/>
      <c r="U50" s="373"/>
      <c r="V50" s="376"/>
      <c r="W50" s="377"/>
      <c r="X50" s="377"/>
      <c r="Y50" s="377"/>
      <c r="Z50" s="377"/>
      <c r="AA50" s="377"/>
      <c r="AB50" s="377"/>
    </row>
    <row r="51" spans="1:28" x14ac:dyDescent="0.25">
      <c r="A51" s="368" t="s">
        <v>75</v>
      </c>
      <c r="B51" s="369">
        <v>71</v>
      </c>
      <c r="C51" s="370"/>
      <c r="D51" s="371"/>
      <c r="E51" s="372">
        <v>2.7179999999999999E-3</v>
      </c>
      <c r="F51" s="373"/>
      <c r="G51" s="374">
        <v>1.433E-3</v>
      </c>
      <c r="H51" s="373"/>
      <c r="I51" s="378"/>
      <c r="J51" s="375"/>
      <c r="K51" s="373"/>
      <c r="L51" s="376"/>
      <c r="M51" s="373"/>
      <c r="N51" s="378"/>
      <c r="O51" s="375"/>
      <c r="P51" s="373"/>
      <c r="Q51" s="376"/>
      <c r="R51" s="373"/>
      <c r="S51" s="378"/>
      <c r="T51" s="375"/>
      <c r="U51" s="373"/>
      <c r="V51" s="376"/>
      <c r="W51" s="377"/>
      <c r="X51" s="377"/>
      <c r="Y51" s="377"/>
      <c r="Z51" s="377"/>
      <c r="AA51" s="377"/>
      <c r="AB51" s="377"/>
    </row>
    <row r="52" spans="1:28" x14ac:dyDescent="0.25">
      <c r="A52" s="368" t="s">
        <v>76</v>
      </c>
      <c r="B52" s="369">
        <v>72</v>
      </c>
      <c r="C52" s="370"/>
      <c r="D52" s="371"/>
      <c r="E52" s="372">
        <v>2.7795709999999998</v>
      </c>
      <c r="F52" s="373"/>
      <c r="G52" s="374">
        <v>1.4651989999999999</v>
      </c>
      <c r="H52" s="373"/>
      <c r="I52" s="378"/>
      <c r="J52" s="375"/>
      <c r="K52" s="373"/>
      <c r="L52" s="376"/>
      <c r="M52" s="373"/>
      <c r="N52" s="378"/>
      <c r="O52" s="375"/>
      <c r="P52" s="373"/>
      <c r="Q52" s="376"/>
      <c r="R52" s="373"/>
      <c r="S52" s="378"/>
      <c r="T52" s="375"/>
      <c r="U52" s="373"/>
      <c r="V52" s="376"/>
      <c r="W52" s="377"/>
      <c r="X52" s="377"/>
      <c r="Y52" s="377"/>
      <c r="Z52" s="377"/>
      <c r="AA52" s="377"/>
      <c r="AB52" s="377"/>
    </row>
    <row r="53" spans="1:28" x14ac:dyDescent="0.25">
      <c r="A53" s="368" t="s">
        <v>77</v>
      </c>
      <c r="B53" s="369">
        <v>73</v>
      </c>
      <c r="C53" s="370"/>
      <c r="D53" s="371"/>
      <c r="E53" s="372">
        <v>7.4770000000000001E-3</v>
      </c>
      <c r="F53" s="373"/>
      <c r="G53" s="374">
        <v>3.9410000000000001E-3</v>
      </c>
      <c r="H53" s="373"/>
      <c r="I53" s="378"/>
      <c r="J53" s="375"/>
      <c r="K53" s="373"/>
      <c r="L53" s="376"/>
      <c r="M53" s="373"/>
      <c r="N53" s="378"/>
      <c r="O53" s="375"/>
      <c r="P53" s="373"/>
      <c r="Q53" s="376"/>
      <c r="R53" s="373"/>
      <c r="S53" s="378"/>
      <c r="T53" s="375"/>
      <c r="U53" s="373"/>
      <c r="V53" s="376"/>
      <c r="W53" s="377"/>
      <c r="X53" s="377"/>
      <c r="Y53" s="377"/>
      <c r="Z53" s="377"/>
      <c r="AA53" s="377"/>
      <c r="AB53" s="377"/>
    </row>
    <row r="54" spans="1:28" x14ac:dyDescent="0.25">
      <c r="A54" s="368" t="s">
        <v>78</v>
      </c>
      <c r="B54" s="369">
        <v>74</v>
      </c>
      <c r="C54" s="370"/>
      <c r="D54" s="371"/>
      <c r="E54" s="372">
        <v>7.5939000000000006E-2</v>
      </c>
      <c r="F54" s="373"/>
      <c r="G54" s="374">
        <v>4.0030000000000003E-2</v>
      </c>
      <c r="H54" s="373"/>
      <c r="I54" s="378"/>
      <c r="J54" s="375"/>
      <c r="K54" s="373"/>
      <c r="L54" s="376"/>
      <c r="M54" s="373"/>
      <c r="N54" s="378"/>
      <c r="O54" s="375"/>
      <c r="P54" s="373"/>
      <c r="Q54" s="376"/>
      <c r="R54" s="373"/>
      <c r="S54" s="378"/>
      <c r="T54" s="375"/>
      <c r="U54" s="373"/>
      <c r="V54" s="376"/>
      <c r="W54" s="377"/>
      <c r="X54" s="377"/>
      <c r="Y54" s="377"/>
      <c r="Z54" s="377"/>
      <c r="AA54" s="377"/>
      <c r="AB54" s="377"/>
    </row>
    <row r="55" spans="1:28" x14ac:dyDescent="0.25">
      <c r="A55" s="368" t="s">
        <v>79</v>
      </c>
      <c r="B55" s="369">
        <v>76</v>
      </c>
      <c r="C55" s="370"/>
      <c r="D55" s="371"/>
      <c r="E55" s="372">
        <v>0.28424100000000002</v>
      </c>
      <c r="F55" s="373"/>
      <c r="G55" s="374">
        <v>0.14983199999999999</v>
      </c>
      <c r="H55" s="373"/>
      <c r="I55" s="378"/>
      <c r="J55" s="375"/>
      <c r="K55" s="373"/>
      <c r="L55" s="376"/>
      <c r="M55" s="373"/>
      <c r="N55" s="378"/>
      <c r="O55" s="375"/>
      <c r="P55" s="373"/>
      <c r="Q55" s="376"/>
      <c r="R55" s="373"/>
      <c r="S55" s="378"/>
      <c r="T55" s="375"/>
      <c r="U55" s="373"/>
      <c r="V55" s="376"/>
      <c r="W55" s="377"/>
      <c r="X55" s="377"/>
      <c r="Y55" s="377"/>
      <c r="Z55" s="377"/>
      <c r="AA55" s="377"/>
      <c r="AB55" s="377"/>
    </row>
    <row r="56" spans="1:28" x14ac:dyDescent="0.25">
      <c r="A56" s="368" t="s">
        <v>80</v>
      </c>
      <c r="B56" s="369">
        <v>78</v>
      </c>
      <c r="C56" s="370">
        <v>490</v>
      </c>
      <c r="D56" s="371"/>
      <c r="E56" s="372"/>
      <c r="F56" s="373"/>
      <c r="G56" s="374" t="s">
        <v>0</v>
      </c>
      <c r="H56" s="373"/>
      <c r="I56" s="378"/>
      <c r="J56" s="375"/>
      <c r="K56" s="373"/>
      <c r="L56" s="376"/>
      <c r="M56" s="373"/>
      <c r="N56" s="378"/>
      <c r="O56" s="375"/>
      <c r="P56" s="373"/>
      <c r="Q56" s="376"/>
      <c r="R56" s="373"/>
      <c r="S56" s="378"/>
      <c r="T56" s="375"/>
      <c r="U56" s="373"/>
      <c r="V56" s="376"/>
      <c r="W56" s="377"/>
      <c r="X56" s="377"/>
      <c r="Y56" s="377"/>
      <c r="Z56" s="377"/>
      <c r="AA56" s="377"/>
      <c r="AB56" s="377"/>
    </row>
    <row r="57" spans="1:28" x14ac:dyDescent="0.25">
      <c r="A57" s="368" t="s">
        <v>81</v>
      </c>
      <c r="B57" s="369">
        <v>81</v>
      </c>
      <c r="C57" s="370"/>
      <c r="D57" s="371"/>
      <c r="E57" s="372">
        <v>8.1209999999999997E-3</v>
      </c>
      <c r="F57" s="373"/>
      <c r="G57" s="374">
        <v>4.2810000000000001E-3</v>
      </c>
      <c r="H57" s="373"/>
      <c r="I57" s="366"/>
      <c r="J57" s="375"/>
      <c r="K57" s="373"/>
      <c r="L57" s="376"/>
      <c r="M57" s="373"/>
      <c r="N57" s="366"/>
      <c r="O57" s="375"/>
      <c r="P57" s="373"/>
      <c r="Q57" s="376"/>
      <c r="R57" s="373"/>
      <c r="S57" s="366"/>
      <c r="T57" s="375"/>
      <c r="U57" s="373"/>
      <c r="V57" s="376"/>
      <c r="W57" s="377"/>
      <c r="X57" s="377"/>
      <c r="Y57" s="377"/>
      <c r="Z57" s="377"/>
      <c r="AA57" s="377"/>
      <c r="AB57" s="377"/>
    </row>
    <row r="58" spans="1:28" x14ac:dyDescent="0.25">
      <c r="A58" s="368" t="s">
        <v>82</v>
      </c>
      <c r="B58" s="369">
        <v>82</v>
      </c>
      <c r="C58" s="370"/>
      <c r="D58" s="371"/>
      <c r="E58" s="372">
        <v>0.34871799999999997</v>
      </c>
      <c r="F58" s="373"/>
      <c r="G58" s="374">
        <v>0.18382000000000001</v>
      </c>
      <c r="H58" s="373"/>
      <c r="I58" s="378"/>
      <c r="J58" s="375"/>
      <c r="K58" s="373"/>
      <c r="L58" s="376"/>
      <c r="M58" s="373"/>
      <c r="N58" s="378"/>
      <c r="O58" s="375"/>
      <c r="P58" s="373"/>
      <c r="Q58" s="376"/>
      <c r="R58" s="373"/>
      <c r="S58" s="378"/>
      <c r="T58" s="375"/>
      <c r="U58" s="373"/>
      <c r="V58" s="376"/>
      <c r="W58" s="377"/>
      <c r="X58" s="377"/>
      <c r="Y58" s="377"/>
      <c r="Z58" s="377"/>
      <c r="AA58" s="377"/>
      <c r="AB58" s="377"/>
    </row>
    <row r="59" spans="1:28" x14ac:dyDescent="0.25">
      <c r="A59" s="368" t="s">
        <v>83</v>
      </c>
      <c r="B59" s="369">
        <v>86</v>
      </c>
      <c r="C59" s="370"/>
      <c r="D59" s="371"/>
      <c r="E59" s="372">
        <v>0.74436400000000003</v>
      </c>
      <c r="F59" s="373"/>
      <c r="G59" s="374">
        <v>0.392378</v>
      </c>
      <c r="H59" s="373"/>
      <c r="I59" s="366"/>
      <c r="J59" s="375"/>
      <c r="K59" s="373"/>
      <c r="L59" s="376"/>
      <c r="M59" s="373"/>
      <c r="N59" s="366"/>
      <c r="O59" s="375"/>
      <c r="P59" s="373"/>
      <c r="Q59" s="376"/>
      <c r="R59" s="373"/>
      <c r="S59" s="366"/>
      <c r="T59" s="375"/>
      <c r="U59" s="373"/>
      <c r="V59" s="376"/>
      <c r="W59" s="377"/>
      <c r="X59" s="377"/>
      <c r="Y59" s="377"/>
      <c r="Z59" s="377"/>
      <c r="AA59" s="377"/>
      <c r="AB59" s="377"/>
    </row>
    <row r="60" spans="1:28" x14ac:dyDescent="0.25">
      <c r="A60" s="368" t="s">
        <v>84</v>
      </c>
      <c r="B60" s="369">
        <v>88</v>
      </c>
      <c r="C60" s="370"/>
      <c r="D60" s="371"/>
      <c r="E60" s="372">
        <v>0.18053900000000001</v>
      </c>
      <c r="F60" s="373"/>
      <c r="G60" s="374">
        <v>9.5168000000000003E-2</v>
      </c>
      <c r="H60" s="373"/>
      <c r="I60" s="378"/>
      <c r="J60" s="375"/>
      <c r="K60" s="373"/>
      <c r="L60" s="376"/>
      <c r="M60" s="373"/>
      <c r="N60" s="378"/>
      <c r="O60" s="375"/>
      <c r="P60" s="373"/>
      <c r="Q60" s="376"/>
      <c r="R60" s="373"/>
      <c r="S60" s="378"/>
      <c r="T60" s="375"/>
      <c r="U60" s="373"/>
      <c r="V60" s="376"/>
      <c r="W60" s="377"/>
      <c r="X60" s="377"/>
      <c r="Y60" s="377"/>
      <c r="Z60" s="377"/>
      <c r="AA60" s="377"/>
      <c r="AB60" s="377"/>
    </row>
    <row r="61" spans="1:28" x14ac:dyDescent="0.25">
      <c r="A61" s="368" t="s">
        <v>85</v>
      </c>
      <c r="B61" s="369">
        <v>89</v>
      </c>
      <c r="C61" s="370"/>
      <c r="D61" s="371"/>
      <c r="E61" s="372">
        <v>1.0647999999999999E-2</v>
      </c>
      <c r="F61" s="373"/>
      <c r="G61" s="374">
        <v>5.6129999999999999E-3</v>
      </c>
      <c r="H61" s="373"/>
      <c r="I61" s="366"/>
      <c r="J61" s="375"/>
      <c r="K61" s="373"/>
      <c r="L61" s="376"/>
      <c r="M61" s="373"/>
      <c r="N61" s="366"/>
      <c r="O61" s="375"/>
      <c r="P61" s="373"/>
      <c r="Q61" s="376"/>
      <c r="R61" s="373"/>
      <c r="S61" s="366"/>
      <c r="T61" s="375"/>
      <c r="U61" s="373"/>
      <c r="V61" s="376"/>
      <c r="W61" s="377"/>
      <c r="X61" s="377"/>
      <c r="Y61" s="377"/>
      <c r="Z61" s="377"/>
      <c r="AA61" s="377"/>
      <c r="AB61" s="377"/>
    </row>
    <row r="62" spans="1:28" x14ac:dyDescent="0.25">
      <c r="A62" s="368" t="s">
        <v>86</v>
      </c>
      <c r="B62" s="369">
        <v>92</v>
      </c>
      <c r="C62" s="370"/>
      <c r="D62" s="371"/>
      <c r="E62" s="372">
        <v>6.8248000000000003E-2</v>
      </c>
      <c r="F62" s="373"/>
      <c r="G62" s="374">
        <v>3.5976000000000001E-2</v>
      </c>
      <c r="H62" s="373"/>
      <c r="I62" s="366"/>
      <c r="J62" s="375"/>
      <c r="K62" s="373"/>
      <c r="L62" s="376"/>
      <c r="M62" s="373"/>
      <c r="N62" s="366"/>
      <c r="O62" s="375"/>
      <c r="P62" s="373"/>
      <c r="Q62" s="376"/>
      <c r="R62" s="373"/>
      <c r="S62" s="366"/>
      <c r="T62" s="375"/>
      <c r="U62" s="373"/>
      <c r="V62" s="376"/>
      <c r="W62" s="377"/>
      <c r="X62" s="377"/>
      <c r="Y62" s="377"/>
      <c r="Z62" s="377"/>
      <c r="AA62" s="377"/>
      <c r="AB62" s="377"/>
    </row>
    <row r="63" spans="1:28" x14ac:dyDescent="0.25">
      <c r="A63" s="368" t="s">
        <v>87</v>
      </c>
      <c r="B63" s="369">
        <v>93</v>
      </c>
      <c r="C63" s="370"/>
      <c r="D63" s="371"/>
      <c r="E63" s="372">
        <v>1.0859890000000001</v>
      </c>
      <c r="F63" s="373"/>
      <c r="G63" s="374">
        <v>0.57245900000000005</v>
      </c>
      <c r="H63" s="373"/>
      <c r="I63" s="366"/>
      <c r="J63" s="375"/>
      <c r="K63" s="373"/>
      <c r="L63" s="376"/>
      <c r="M63" s="373"/>
      <c r="N63" s="366"/>
      <c r="O63" s="375"/>
      <c r="P63" s="373"/>
      <c r="Q63" s="376"/>
      <c r="R63" s="373"/>
      <c r="S63" s="366"/>
      <c r="T63" s="375"/>
      <c r="U63" s="373"/>
      <c r="V63" s="376"/>
      <c r="W63" s="377"/>
      <c r="X63" s="377"/>
      <c r="Y63" s="377"/>
      <c r="Z63" s="377"/>
      <c r="AA63" s="377"/>
      <c r="AB63" s="377"/>
    </row>
    <row r="64" spans="1:28" x14ac:dyDescent="0.25">
      <c r="A64" s="368" t="s">
        <v>88</v>
      </c>
      <c r="B64" s="369">
        <v>94</v>
      </c>
      <c r="C64" s="370"/>
      <c r="D64" s="371"/>
      <c r="E64" s="372">
        <v>5.8979999999999996E-3</v>
      </c>
      <c r="F64" s="373"/>
      <c r="G64" s="374">
        <v>3.1089999999999998E-3</v>
      </c>
      <c r="H64" s="373"/>
      <c r="I64" s="366"/>
      <c r="J64" s="375"/>
      <c r="K64" s="373"/>
      <c r="L64" s="376"/>
      <c r="M64" s="373"/>
      <c r="N64" s="366"/>
      <c r="O64" s="375"/>
      <c r="P64" s="373"/>
      <c r="Q64" s="376"/>
      <c r="R64" s="373"/>
      <c r="S64" s="366"/>
      <c r="T64" s="375"/>
      <c r="U64" s="373"/>
      <c r="V64" s="376"/>
      <c r="W64" s="377"/>
      <c r="X64" s="377"/>
      <c r="Y64" s="377"/>
      <c r="Z64" s="377"/>
      <c r="AA64" s="377"/>
      <c r="AB64" s="377"/>
    </row>
    <row r="65" spans="1:28" x14ac:dyDescent="0.25">
      <c r="A65" s="368" t="s">
        <v>89</v>
      </c>
      <c r="B65" s="369">
        <v>96</v>
      </c>
      <c r="C65" s="370"/>
      <c r="D65" s="371"/>
      <c r="E65" s="372">
        <v>3.6532000000000002E-2</v>
      </c>
      <c r="F65" s="373"/>
      <c r="G65" s="374">
        <v>1.9257E-2</v>
      </c>
      <c r="H65" s="373"/>
      <c r="I65" s="378"/>
      <c r="J65" s="375"/>
      <c r="K65" s="373"/>
      <c r="L65" s="376"/>
      <c r="M65" s="373"/>
      <c r="N65" s="378"/>
      <c r="O65" s="375"/>
      <c r="P65" s="373"/>
      <c r="Q65" s="376"/>
      <c r="R65" s="373"/>
      <c r="S65" s="378"/>
      <c r="T65" s="375"/>
      <c r="U65" s="373"/>
      <c r="V65" s="376"/>
      <c r="W65" s="377"/>
      <c r="X65" s="377"/>
      <c r="Y65" s="377"/>
      <c r="Z65" s="377"/>
      <c r="AA65" s="377"/>
      <c r="AB65" s="377"/>
    </row>
    <row r="66" spans="1:28" x14ac:dyDescent="0.25">
      <c r="A66" s="368" t="s">
        <v>90</v>
      </c>
      <c r="B66" s="369">
        <v>97</v>
      </c>
      <c r="C66" s="370"/>
      <c r="D66" s="371"/>
      <c r="E66" s="372">
        <v>1.2303E-2</v>
      </c>
      <c r="F66" s="373"/>
      <c r="G66" s="374">
        <v>6.4850000000000003E-3</v>
      </c>
      <c r="H66" s="373"/>
      <c r="I66" s="366"/>
      <c r="J66" s="375"/>
      <c r="K66" s="373"/>
      <c r="L66" s="376"/>
      <c r="M66" s="373"/>
      <c r="N66" s="366"/>
      <c r="O66" s="375"/>
      <c r="P66" s="373"/>
      <c r="Q66" s="376"/>
      <c r="R66" s="373"/>
      <c r="S66" s="366"/>
      <c r="T66" s="375"/>
      <c r="U66" s="373"/>
      <c r="V66" s="376"/>
      <c r="W66" s="377"/>
      <c r="X66" s="377"/>
      <c r="Y66" s="377"/>
      <c r="Z66" s="377"/>
      <c r="AA66" s="377"/>
      <c r="AB66" s="377"/>
    </row>
    <row r="67" spans="1:28" x14ac:dyDescent="0.25">
      <c r="A67" s="368" t="s">
        <v>336</v>
      </c>
      <c r="B67" s="369">
        <v>101</v>
      </c>
      <c r="C67" s="370"/>
      <c r="D67" s="371"/>
      <c r="E67" s="372">
        <v>6.9800000000000005E-4</v>
      </c>
      <c r="F67" s="373"/>
      <c r="G67" s="374">
        <v>3.68E-4</v>
      </c>
      <c r="H67" s="373"/>
      <c r="I67" s="378"/>
      <c r="J67" s="375"/>
      <c r="K67" s="373"/>
      <c r="L67" s="376"/>
      <c r="M67" s="373"/>
      <c r="N67" s="378"/>
      <c r="O67" s="375"/>
      <c r="P67" s="373"/>
      <c r="Q67" s="376"/>
      <c r="R67" s="373"/>
      <c r="S67" s="378"/>
      <c r="T67" s="375"/>
      <c r="U67" s="373"/>
      <c r="V67" s="376"/>
      <c r="W67" s="377"/>
      <c r="X67" s="377"/>
      <c r="Y67" s="377"/>
      <c r="Z67" s="377"/>
      <c r="AA67" s="377"/>
      <c r="AB67" s="377"/>
    </row>
    <row r="68" spans="1:28" x14ac:dyDescent="0.25">
      <c r="A68" s="368" t="s">
        <v>337</v>
      </c>
      <c r="B68" s="369">
        <v>103</v>
      </c>
      <c r="C68" s="370"/>
      <c r="D68" s="371"/>
      <c r="E68" s="372">
        <v>5.6100000000000004E-3</v>
      </c>
      <c r="F68" s="373"/>
      <c r="G68" s="374">
        <v>2.957E-3</v>
      </c>
      <c r="H68" s="373"/>
      <c r="I68" s="378"/>
      <c r="J68" s="375"/>
      <c r="K68" s="373"/>
      <c r="L68" s="376"/>
      <c r="M68" s="373"/>
      <c r="N68" s="378"/>
      <c r="O68" s="375"/>
      <c r="P68" s="373"/>
      <c r="Q68" s="376"/>
      <c r="R68" s="373"/>
      <c r="S68" s="378"/>
      <c r="T68" s="375"/>
      <c r="U68" s="373"/>
      <c r="V68" s="376"/>
      <c r="W68" s="377"/>
      <c r="X68" s="377"/>
      <c r="Y68" s="377"/>
      <c r="Z68" s="377"/>
      <c r="AA68" s="377"/>
      <c r="AB68" s="377"/>
    </row>
    <row r="69" spans="1:28" x14ac:dyDescent="0.25">
      <c r="A69" s="368" t="s">
        <v>274</v>
      </c>
      <c r="B69" s="369">
        <v>104</v>
      </c>
      <c r="C69" s="370"/>
      <c r="D69" s="371"/>
      <c r="E69" s="372">
        <v>0.13422200000000001</v>
      </c>
      <c r="F69" s="373"/>
      <c r="G69" s="374">
        <v>7.0752999999999996E-2</v>
      </c>
      <c r="H69" s="373"/>
      <c r="I69" s="366"/>
      <c r="J69" s="375">
        <v>16.703627999999998</v>
      </c>
      <c r="K69" s="373"/>
      <c r="L69" s="376">
        <v>1.2831600000000001</v>
      </c>
      <c r="M69" s="373" t="s">
        <v>28</v>
      </c>
      <c r="N69" s="366"/>
      <c r="O69" s="375">
        <v>16.703627999999998</v>
      </c>
      <c r="P69" s="373"/>
      <c r="Q69" s="376">
        <v>1.151586</v>
      </c>
      <c r="R69" s="373"/>
      <c r="S69" s="366"/>
      <c r="T69" s="375">
        <v>12.884278999999999</v>
      </c>
      <c r="U69" s="373"/>
      <c r="V69" s="376">
        <v>3.1523650000000001</v>
      </c>
      <c r="W69" s="377"/>
      <c r="X69" s="377"/>
      <c r="Y69" s="377"/>
      <c r="Z69" s="377"/>
      <c r="AA69" s="377"/>
      <c r="AB69" s="377"/>
    </row>
    <row r="70" spans="1:28" x14ac:dyDescent="0.25">
      <c r="A70" s="368" t="s">
        <v>91</v>
      </c>
      <c r="B70" s="369">
        <v>105</v>
      </c>
      <c r="C70" s="370"/>
      <c r="D70" s="371"/>
      <c r="E70" s="372">
        <v>5.9500000000000004E-3</v>
      </c>
      <c r="F70" s="373"/>
      <c r="G70" s="374">
        <v>3.1359999999999999E-3</v>
      </c>
      <c r="H70" s="373"/>
      <c r="I70" s="366"/>
      <c r="J70" s="375"/>
      <c r="K70" s="373"/>
      <c r="L70" s="376"/>
      <c r="M70" s="373" t="s">
        <v>28</v>
      </c>
      <c r="N70" s="366"/>
      <c r="O70" s="375"/>
      <c r="P70" s="373"/>
      <c r="Q70" s="376"/>
      <c r="R70" s="373"/>
      <c r="S70" s="366"/>
      <c r="T70" s="375"/>
      <c r="U70" s="373"/>
      <c r="V70" s="376"/>
      <c r="W70" s="377"/>
      <c r="X70" s="377"/>
      <c r="Y70" s="377"/>
      <c r="Z70" s="377"/>
      <c r="AA70" s="377"/>
      <c r="AB70" s="377"/>
    </row>
    <row r="71" spans="1:28" x14ac:dyDescent="0.25">
      <c r="A71" s="368" t="s">
        <v>92</v>
      </c>
      <c r="B71" s="369">
        <v>106</v>
      </c>
      <c r="C71" s="370"/>
      <c r="D71" s="371"/>
      <c r="E71" s="372">
        <v>8.3180000000000007E-3</v>
      </c>
      <c r="F71" s="373"/>
      <c r="G71" s="374">
        <v>4.385E-3</v>
      </c>
      <c r="H71" s="373"/>
      <c r="I71" s="378"/>
      <c r="J71" s="375"/>
      <c r="K71" s="373"/>
      <c r="L71" s="376"/>
      <c r="M71" s="373" t="s">
        <v>28</v>
      </c>
      <c r="N71" s="378"/>
      <c r="O71" s="375"/>
      <c r="P71" s="373"/>
      <c r="Q71" s="376"/>
      <c r="R71" s="373"/>
      <c r="S71" s="378"/>
      <c r="T71" s="375"/>
      <c r="U71" s="373"/>
      <c r="V71" s="376"/>
      <c r="W71" s="377"/>
      <c r="X71" s="377"/>
      <c r="Y71" s="377"/>
      <c r="Z71" s="377"/>
      <c r="AA71" s="377"/>
      <c r="AB71" s="377"/>
    </row>
    <row r="72" spans="1:28" x14ac:dyDescent="0.25">
      <c r="A72" s="368" t="s">
        <v>329</v>
      </c>
      <c r="B72" s="369">
        <v>112</v>
      </c>
      <c r="C72" s="370"/>
      <c r="D72" s="371"/>
      <c r="E72" s="372">
        <v>4.5731000000000001E-2</v>
      </c>
      <c r="F72" s="373"/>
      <c r="G72" s="374">
        <v>2.4105999999999999E-2</v>
      </c>
      <c r="H72" s="373"/>
      <c r="I72" s="366"/>
      <c r="J72" s="375"/>
      <c r="K72" s="373"/>
      <c r="L72" s="376"/>
      <c r="M72" s="373" t="s">
        <v>28</v>
      </c>
      <c r="N72" s="366"/>
      <c r="O72" s="375"/>
      <c r="P72" s="373"/>
      <c r="Q72" s="376"/>
      <c r="R72" s="373"/>
      <c r="S72" s="366"/>
      <c r="T72" s="375"/>
      <c r="U72" s="373"/>
      <c r="V72" s="376"/>
      <c r="W72" s="377"/>
      <c r="X72" s="377"/>
      <c r="Y72" s="377"/>
      <c r="Z72" s="377"/>
      <c r="AA72" s="377"/>
      <c r="AB72" s="377"/>
    </row>
    <row r="73" spans="1:28" x14ac:dyDescent="0.25">
      <c r="A73" s="368" t="s">
        <v>275</v>
      </c>
      <c r="B73" s="369">
        <v>113</v>
      </c>
      <c r="C73" s="370"/>
      <c r="D73" s="371"/>
      <c r="E73" s="372">
        <v>0.26047700000000001</v>
      </c>
      <c r="F73" s="373"/>
      <c r="G73" s="374">
        <v>0.13730600000000001</v>
      </c>
      <c r="H73" s="373"/>
      <c r="I73" s="378"/>
      <c r="J73" s="375">
        <v>32.415798000000002</v>
      </c>
      <c r="K73" s="373"/>
      <c r="L73" s="376">
        <v>2.4901559999999998</v>
      </c>
      <c r="M73" s="373" t="s">
        <v>28</v>
      </c>
      <c r="N73" s="378"/>
      <c r="O73" s="375">
        <v>32.415798000000002</v>
      </c>
      <c r="P73" s="373"/>
      <c r="Q73" s="376">
        <v>2.23482</v>
      </c>
      <c r="R73" s="373"/>
      <c r="S73" s="378"/>
      <c r="T73" s="375"/>
      <c r="U73" s="373"/>
      <c r="V73" s="376"/>
      <c r="W73" s="377"/>
      <c r="X73" s="377"/>
      <c r="Y73" s="377"/>
      <c r="Z73" s="377"/>
      <c r="AA73" s="377"/>
      <c r="AB73" s="377"/>
    </row>
    <row r="74" spans="1:28" x14ac:dyDescent="0.25">
      <c r="A74" s="368" t="s">
        <v>276</v>
      </c>
      <c r="B74" s="369">
        <v>114</v>
      </c>
      <c r="C74" s="370"/>
      <c r="D74" s="371"/>
      <c r="E74" s="372">
        <v>0.62389700000000003</v>
      </c>
      <c r="F74" s="373"/>
      <c r="G74" s="374">
        <v>0.328876</v>
      </c>
      <c r="H74" s="373"/>
      <c r="I74" s="378"/>
      <c r="J74" s="375">
        <v>77.642607999999996</v>
      </c>
      <c r="K74" s="373"/>
      <c r="L74" s="376">
        <v>5.9644440000000003</v>
      </c>
      <c r="M74" s="373" t="s">
        <v>28</v>
      </c>
      <c r="N74" s="378"/>
      <c r="O74" s="375">
        <v>77.642607999999996</v>
      </c>
      <c r="P74" s="373"/>
      <c r="Q74" s="376">
        <v>5.3528599999999997</v>
      </c>
      <c r="R74" s="373"/>
      <c r="S74" s="378"/>
      <c r="T74" s="375"/>
      <c r="U74" s="373"/>
      <c r="V74" s="376"/>
      <c r="W74" s="377"/>
      <c r="X74" s="377"/>
      <c r="Y74" s="377"/>
      <c r="Z74" s="377"/>
      <c r="AA74" s="377"/>
      <c r="AB74" s="377"/>
    </row>
    <row r="75" spans="1:28" x14ac:dyDescent="0.25">
      <c r="A75" s="368" t="s">
        <v>264</v>
      </c>
      <c r="B75" s="369">
        <v>116</v>
      </c>
      <c r="C75" s="370"/>
      <c r="D75" s="371"/>
      <c r="E75" s="372">
        <v>2.9537000000000001E-2</v>
      </c>
      <c r="F75" s="373"/>
      <c r="G75" s="374">
        <v>1.5570000000000001E-2</v>
      </c>
      <c r="H75" s="373"/>
      <c r="I75" s="378"/>
      <c r="J75" s="375">
        <v>3.6758090000000001</v>
      </c>
      <c r="K75" s="373"/>
      <c r="L75" s="376">
        <v>0.28237299999999999</v>
      </c>
      <c r="M75" s="373" t="s">
        <v>28</v>
      </c>
      <c r="N75" s="378"/>
      <c r="O75" s="375">
        <v>3.6758090000000001</v>
      </c>
      <c r="P75" s="373"/>
      <c r="Q75" s="376">
        <v>0.25341900000000001</v>
      </c>
      <c r="R75" s="373"/>
      <c r="S75" s="378"/>
      <c r="T75" s="375"/>
      <c r="U75" s="373"/>
      <c r="V75" s="376"/>
      <c r="W75" s="377"/>
      <c r="X75" s="377"/>
      <c r="Y75" s="377"/>
      <c r="Z75" s="377"/>
      <c r="AA75" s="377"/>
      <c r="AB75" s="377"/>
    </row>
    <row r="76" spans="1:28" x14ac:dyDescent="0.25">
      <c r="A76" s="368" t="s">
        <v>252</v>
      </c>
      <c r="B76" s="369">
        <v>121</v>
      </c>
      <c r="C76" s="370"/>
      <c r="D76" s="371"/>
      <c r="E76" s="372">
        <v>1.0270360000000001</v>
      </c>
      <c r="F76" s="373"/>
      <c r="G76" s="374">
        <v>0.54138299999999995</v>
      </c>
      <c r="H76" s="373"/>
      <c r="I76" s="378"/>
      <c r="J76" s="375">
        <v>127.812299</v>
      </c>
      <c r="K76" s="373"/>
      <c r="L76" s="376">
        <v>9.8184400000000007</v>
      </c>
      <c r="M76" s="373" t="s">
        <v>28</v>
      </c>
      <c r="N76" s="378"/>
      <c r="O76" s="375">
        <v>127.812299</v>
      </c>
      <c r="P76" s="373"/>
      <c r="Q76" s="376">
        <v>8.811674</v>
      </c>
      <c r="R76" s="373"/>
      <c r="S76" s="378"/>
      <c r="T76" s="375">
        <v>98.586663000000001</v>
      </c>
      <c r="U76" s="373"/>
      <c r="V76" s="376">
        <v>24.120954999999999</v>
      </c>
      <c r="W76" s="377"/>
      <c r="X76" s="377"/>
      <c r="Y76" s="377"/>
      <c r="Z76" s="377"/>
      <c r="AA76" s="377"/>
      <c r="AB76" s="377"/>
    </row>
    <row r="77" spans="1:28" x14ac:dyDescent="0.25">
      <c r="A77" s="368" t="s">
        <v>94</v>
      </c>
      <c r="B77" s="369">
        <v>122</v>
      </c>
      <c r="C77" s="370"/>
      <c r="D77" s="371"/>
      <c r="E77" s="372">
        <v>6.9041000000000005E-2</v>
      </c>
      <c r="F77" s="373"/>
      <c r="G77" s="374">
        <v>3.6394000000000003E-2</v>
      </c>
      <c r="H77" s="373"/>
      <c r="I77" s="366"/>
      <c r="J77" s="375"/>
      <c r="K77" s="373"/>
      <c r="L77" s="376"/>
      <c r="M77" s="373" t="s">
        <v>28</v>
      </c>
      <c r="N77" s="366"/>
      <c r="O77" s="375">
        <v>8.5920030000000001</v>
      </c>
      <c r="P77" s="373"/>
      <c r="Q77" s="376">
        <v>0.59235199999999999</v>
      </c>
      <c r="R77" s="373"/>
      <c r="S77" s="366"/>
      <c r="T77" s="375"/>
      <c r="U77" s="373"/>
      <c r="V77" s="376"/>
      <c r="W77" s="377"/>
      <c r="X77" s="377"/>
      <c r="Y77" s="377"/>
      <c r="Z77" s="377"/>
      <c r="AA77" s="377"/>
      <c r="AB77" s="377"/>
    </row>
    <row r="78" spans="1:28" x14ac:dyDescent="0.25">
      <c r="A78" s="368" t="s">
        <v>277</v>
      </c>
      <c r="B78" s="369">
        <v>123</v>
      </c>
      <c r="C78" s="370"/>
      <c r="D78" s="371"/>
      <c r="E78" s="372">
        <v>9.6168000000000003E-2</v>
      </c>
      <c r="F78" s="373"/>
      <c r="G78" s="374">
        <v>5.0693000000000002E-2</v>
      </c>
      <c r="H78" s="373"/>
      <c r="I78" s="378"/>
      <c r="J78" s="375">
        <v>11.967871000000001</v>
      </c>
      <c r="K78" s="373"/>
      <c r="L78" s="376">
        <v>0.91936200000000001</v>
      </c>
      <c r="M78" s="373" t="s">
        <v>28</v>
      </c>
      <c r="N78" s="378"/>
      <c r="O78" s="375">
        <v>11.967871000000001</v>
      </c>
      <c r="P78" s="373"/>
      <c r="Q78" s="376">
        <v>0.82509299999999997</v>
      </c>
      <c r="R78" s="373"/>
      <c r="S78" s="378"/>
      <c r="T78" s="375">
        <v>9.2312600000000007</v>
      </c>
      <c r="U78" s="373"/>
      <c r="V78" s="376">
        <v>2.2585899999999999</v>
      </c>
      <c r="W78" s="377"/>
      <c r="X78" s="377"/>
      <c r="Y78" s="377"/>
      <c r="Z78" s="377"/>
      <c r="AA78" s="377"/>
      <c r="AB78" s="377"/>
    </row>
    <row r="79" spans="1:28" x14ac:dyDescent="0.25">
      <c r="A79" s="368" t="s">
        <v>272</v>
      </c>
      <c r="B79" s="369">
        <v>124</v>
      </c>
      <c r="C79" s="370"/>
      <c r="D79" s="371"/>
      <c r="E79" s="372">
        <v>1.0417609999999999</v>
      </c>
      <c r="F79" s="373"/>
      <c r="G79" s="374">
        <v>0.54914499999999999</v>
      </c>
      <c r="H79" s="373"/>
      <c r="I79" s="366"/>
      <c r="J79" s="375">
        <v>129.64477099999999</v>
      </c>
      <c r="K79" s="373"/>
      <c r="L79" s="376">
        <v>9.9592089999999995</v>
      </c>
      <c r="M79" s="373" t="s">
        <v>28</v>
      </c>
      <c r="N79" s="366"/>
      <c r="O79" s="375"/>
      <c r="P79" s="373"/>
      <c r="Q79" s="376"/>
      <c r="R79" s="373"/>
      <c r="S79" s="379"/>
      <c r="T79" s="373">
        <v>100</v>
      </c>
      <c r="U79" s="375"/>
      <c r="V79" s="377">
        <v>24.466750000000005</v>
      </c>
      <c r="W79" s="380" t="s">
        <v>33</v>
      </c>
      <c r="X79" s="377"/>
      <c r="Y79" s="377"/>
      <c r="Z79" s="377"/>
      <c r="AA79" s="377"/>
      <c r="AB79" s="377"/>
    </row>
    <row r="80" spans="1:28" x14ac:dyDescent="0.25">
      <c r="A80" s="368" t="s">
        <v>250</v>
      </c>
      <c r="B80" s="369">
        <v>125</v>
      </c>
      <c r="C80" s="370"/>
      <c r="D80" s="371"/>
      <c r="E80" s="372">
        <v>3.7940000000000001E-3</v>
      </c>
      <c r="F80" s="373"/>
      <c r="G80" s="374">
        <v>2E-3</v>
      </c>
      <c r="H80" s="373"/>
      <c r="I80" s="366"/>
      <c r="J80" s="375"/>
      <c r="K80" s="373"/>
      <c r="L80" s="376"/>
      <c r="M80" s="373" t="s">
        <v>28</v>
      </c>
      <c r="N80" s="366"/>
      <c r="O80" s="375"/>
      <c r="P80" s="373"/>
      <c r="Q80" s="376"/>
      <c r="R80" s="373"/>
      <c r="S80" s="366"/>
      <c r="T80" s="375"/>
      <c r="U80" s="373"/>
      <c r="V80" s="376"/>
      <c r="W80" s="377"/>
      <c r="X80" s="377"/>
      <c r="Y80" s="377"/>
      <c r="Z80" s="377"/>
      <c r="AA80" s="377"/>
      <c r="AB80" s="377"/>
    </row>
    <row r="81" spans="1:28" x14ac:dyDescent="0.25">
      <c r="A81" s="368" t="s">
        <v>323</v>
      </c>
      <c r="B81" s="369">
        <v>127</v>
      </c>
      <c r="C81" s="370"/>
      <c r="D81" s="371"/>
      <c r="E81" s="372">
        <v>2.4532999999999999E-2</v>
      </c>
      <c r="F81" s="373"/>
      <c r="G81" s="374">
        <v>1.2932000000000001E-2</v>
      </c>
      <c r="H81" s="373"/>
      <c r="I81" s="378"/>
      <c r="J81" s="375"/>
      <c r="K81" s="373"/>
      <c r="L81" s="376"/>
      <c r="M81" s="373" t="s">
        <v>28</v>
      </c>
      <c r="N81" s="378"/>
      <c r="O81" s="375"/>
      <c r="P81" s="373"/>
      <c r="Q81" s="376"/>
      <c r="R81" s="373"/>
      <c r="S81" s="378"/>
      <c r="T81" s="375"/>
      <c r="U81" s="373"/>
      <c r="V81" s="376"/>
      <c r="W81" s="377"/>
      <c r="X81" s="377"/>
      <c r="Y81" s="377"/>
      <c r="Z81" s="377"/>
      <c r="AA81" s="377"/>
      <c r="AB81" s="377"/>
    </row>
    <row r="82" spans="1:28" x14ac:dyDescent="0.25">
      <c r="A82" s="368" t="s">
        <v>95</v>
      </c>
      <c r="B82" s="369">
        <v>128</v>
      </c>
      <c r="C82" s="370"/>
      <c r="D82" s="371"/>
      <c r="E82" s="372">
        <v>2.6090000000000002E-3</v>
      </c>
      <c r="F82" s="373"/>
      <c r="G82" s="374">
        <v>1.3749999999999999E-3</v>
      </c>
      <c r="H82" s="373"/>
      <c r="I82" s="378"/>
      <c r="J82" s="375"/>
      <c r="K82" s="373"/>
      <c r="L82" s="376"/>
      <c r="M82" s="373" t="s">
        <v>28</v>
      </c>
      <c r="N82" s="378"/>
      <c r="O82" s="375"/>
      <c r="P82" s="373"/>
      <c r="Q82" s="376"/>
      <c r="R82" s="373"/>
      <c r="S82" s="378"/>
      <c r="T82" s="375"/>
      <c r="U82" s="373"/>
      <c r="V82" s="376"/>
      <c r="W82" s="377"/>
      <c r="X82" s="377"/>
      <c r="Y82" s="377"/>
      <c r="Z82" s="377"/>
      <c r="AA82" s="377"/>
      <c r="AB82" s="377"/>
    </row>
    <row r="83" spans="1:28" x14ac:dyDescent="0.25">
      <c r="A83" s="368" t="s">
        <v>278</v>
      </c>
      <c r="B83" s="369">
        <v>129</v>
      </c>
      <c r="C83" s="370" t="s">
        <v>343</v>
      </c>
      <c r="D83" s="371"/>
      <c r="E83" s="372"/>
      <c r="F83" s="373"/>
      <c r="G83" s="374" t="s">
        <v>0</v>
      </c>
      <c r="H83" s="373"/>
      <c r="I83" s="378"/>
      <c r="J83" s="375"/>
      <c r="K83" s="373"/>
      <c r="L83" s="376" t="s">
        <v>28</v>
      </c>
      <c r="M83" s="373" t="s">
        <v>28</v>
      </c>
      <c r="N83" s="378"/>
      <c r="O83" s="375"/>
      <c r="P83" s="373"/>
      <c r="Q83" s="376" t="s">
        <v>28</v>
      </c>
      <c r="R83" s="373"/>
      <c r="S83" s="378"/>
      <c r="T83" s="375"/>
      <c r="U83" s="373"/>
      <c r="V83" s="376" t="s">
        <v>28</v>
      </c>
      <c r="W83" s="377"/>
      <c r="X83" s="377"/>
      <c r="Y83" s="377"/>
      <c r="Z83" s="377"/>
      <c r="AA83" s="377"/>
      <c r="AB83" s="377"/>
    </row>
    <row r="84" spans="1:28" x14ac:dyDescent="0.25">
      <c r="A84" s="368" t="s">
        <v>270</v>
      </c>
      <c r="B84" s="369">
        <v>130</v>
      </c>
      <c r="C84" s="370">
        <v>131</v>
      </c>
      <c r="D84" s="371"/>
      <c r="E84" s="372"/>
      <c r="F84" s="373"/>
      <c r="G84" s="374" t="s">
        <v>0</v>
      </c>
      <c r="H84" s="373"/>
      <c r="I84" s="378"/>
      <c r="J84" s="375"/>
      <c r="K84" s="373"/>
      <c r="L84" s="376"/>
      <c r="M84" s="373" t="s">
        <v>28</v>
      </c>
      <c r="N84" s="378"/>
      <c r="O84" s="375"/>
      <c r="P84" s="373"/>
      <c r="Q84" s="376"/>
      <c r="R84" s="373"/>
      <c r="S84" s="378"/>
      <c r="T84" s="375"/>
      <c r="U84" s="373"/>
      <c r="V84" s="376"/>
      <c r="W84" s="377"/>
      <c r="X84" s="377"/>
      <c r="Y84" s="377"/>
      <c r="Z84" s="377"/>
      <c r="AA84" s="377"/>
      <c r="AB84" s="377"/>
    </row>
    <row r="85" spans="1:28" x14ac:dyDescent="0.25">
      <c r="A85" s="368" t="s">
        <v>96</v>
      </c>
      <c r="B85" s="369">
        <v>131</v>
      </c>
      <c r="C85" s="370"/>
      <c r="D85" s="371"/>
      <c r="E85" s="372">
        <v>0.12124500000000001</v>
      </c>
      <c r="F85" s="373"/>
      <c r="G85" s="374">
        <v>6.3911999999999997E-2</v>
      </c>
      <c r="H85" s="373"/>
      <c r="I85" s="378"/>
      <c r="J85" s="375"/>
      <c r="K85" s="373"/>
      <c r="L85" s="376"/>
      <c r="M85" s="373" t="s">
        <v>28</v>
      </c>
      <c r="N85" s="378"/>
      <c r="O85" s="375">
        <v>12.825371000000001</v>
      </c>
      <c r="P85" s="373"/>
      <c r="Q85" s="376">
        <v>0.88421099999999997</v>
      </c>
      <c r="R85" s="373" t="s">
        <v>30</v>
      </c>
      <c r="S85" s="378"/>
      <c r="T85" s="375"/>
      <c r="U85" s="373"/>
      <c r="V85" s="376"/>
      <c r="W85" s="373"/>
      <c r="X85" s="377"/>
      <c r="Y85" s="377"/>
      <c r="Z85" s="377"/>
      <c r="AA85" s="377"/>
      <c r="AB85" s="377"/>
    </row>
    <row r="86" spans="1:28" x14ac:dyDescent="0.25">
      <c r="A86" s="368" t="s">
        <v>472</v>
      </c>
      <c r="B86" s="369">
        <v>132</v>
      </c>
      <c r="C86" s="370"/>
      <c r="D86" s="371"/>
      <c r="E86" s="372">
        <v>1.0271000000000001E-2</v>
      </c>
      <c r="F86" s="373"/>
      <c r="G86" s="374">
        <v>5.4140000000000004E-3</v>
      </c>
      <c r="H86" s="373"/>
      <c r="I86" s="366"/>
      <c r="J86" s="375"/>
      <c r="K86" s="373"/>
      <c r="L86" s="376"/>
      <c r="M86" s="373" t="s">
        <v>28</v>
      </c>
      <c r="N86" s="366"/>
      <c r="O86" s="375"/>
      <c r="P86" s="373"/>
      <c r="Q86" s="376"/>
      <c r="R86" s="373"/>
      <c r="S86" s="366"/>
      <c r="T86" s="375"/>
      <c r="U86" s="373"/>
      <c r="V86" s="376"/>
      <c r="W86" s="312"/>
      <c r="X86" s="377"/>
      <c r="Y86" s="377"/>
      <c r="Z86" s="377"/>
      <c r="AA86" s="377"/>
      <c r="AB86" s="377"/>
    </row>
    <row r="87" spans="1:28" x14ac:dyDescent="0.25">
      <c r="A87" s="368" t="s">
        <v>251</v>
      </c>
      <c r="B87" s="369">
        <v>134</v>
      </c>
      <c r="C87" s="370"/>
      <c r="D87" s="371"/>
      <c r="E87" s="372">
        <v>5.0763999999999997E-2</v>
      </c>
      <c r="F87" s="373"/>
      <c r="G87" s="374">
        <v>2.6759000000000002E-2</v>
      </c>
      <c r="H87" s="373"/>
      <c r="I87" s="378"/>
      <c r="J87" s="375">
        <v>6.3174130000000002</v>
      </c>
      <c r="K87" s="373"/>
      <c r="L87" s="376">
        <v>0.48529899999999998</v>
      </c>
      <c r="M87" s="373" t="s">
        <v>28</v>
      </c>
      <c r="N87" s="378"/>
      <c r="O87" s="375">
        <v>6.3174130000000002</v>
      </c>
      <c r="P87" s="373"/>
      <c r="Q87" s="376">
        <v>0.43553700000000001</v>
      </c>
      <c r="R87" s="373"/>
      <c r="S87" s="378"/>
      <c r="T87" s="375"/>
      <c r="U87" s="373"/>
      <c r="V87" s="376"/>
      <c r="W87" s="377"/>
      <c r="X87" s="377"/>
      <c r="Y87" s="377"/>
      <c r="Z87" s="377"/>
      <c r="AA87" s="377"/>
      <c r="AB87" s="377"/>
    </row>
    <row r="88" spans="1:28" x14ac:dyDescent="0.25">
      <c r="A88" s="368" t="s">
        <v>279</v>
      </c>
      <c r="B88" s="369">
        <v>135</v>
      </c>
      <c r="C88" s="370"/>
      <c r="D88" s="371"/>
      <c r="E88" s="372">
        <v>0.143236</v>
      </c>
      <c r="F88" s="373"/>
      <c r="G88" s="374">
        <v>7.5504000000000002E-2</v>
      </c>
      <c r="H88" s="373"/>
      <c r="I88" s="366"/>
      <c r="J88" s="375">
        <v>17.825453</v>
      </c>
      <c r="K88" s="373"/>
      <c r="L88" s="376">
        <v>1.369337</v>
      </c>
      <c r="M88" s="373" t="s">
        <v>28</v>
      </c>
      <c r="N88" s="366"/>
      <c r="O88" s="375">
        <v>17.825453</v>
      </c>
      <c r="P88" s="373"/>
      <c r="Q88" s="376">
        <v>1.228928</v>
      </c>
      <c r="R88" s="373"/>
      <c r="S88" s="366"/>
      <c r="T88" s="375">
        <v>13.749453000000001</v>
      </c>
      <c r="U88" s="373"/>
      <c r="V88" s="376">
        <v>3.364045</v>
      </c>
      <c r="W88" s="377"/>
      <c r="X88" s="377"/>
      <c r="Y88" s="377"/>
      <c r="Z88" s="377"/>
      <c r="AA88" s="377"/>
      <c r="AB88" s="377"/>
    </row>
    <row r="89" spans="1:28" x14ac:dyDescent="0.25">
      <c r="A89" s="368" t="s">
        <v>253</v>
      </c>
      <c r="B89" s="369">
        <v>136</v>
      </c>
      <c r="C89" s="370"/>
      <c r="D89" s="371"/>
      <c r="E89" s="372">
        <v>0.69522700000000004</v>
      </c>
      <c r="F89" s="373"/>
      <c r="G89" s="374">
        <v>0.36647600000000002</v>
      </c>
      <c r="H89" s="373"/>
      <c r="I89" s="366"/>
      <c r="J89" s="375">
        <v>86.519435999999999</v>
      </c>
      <c r="K89" s="373"/>
      <c r="L89" s="376">
        <v>6.6463549999999998</v>
      </c>
      <c r="M89" s="373" t="s">
        <v>28</v>
      </c>
      <c r="N89" s="366"/>
      <c r="O89" s="375"/>
      <c r="P89" s="373"/>
      <c r="Q89" s="376"/>
      <c r="R89" s="373"/>
      <c r="S89" s="366"/>
      <c r="T89" s="375">
        <v>66.735816999999997</v>
      </c>
      <c r="U89" s="373"/>
      <c r="V89" s="376">
        <v>16.328087</v>
      </c>
      <c r="W89" s="377"/>
      <c r="X89" s="377"/>
      <c r="Y89" s="377"/>
      <c r="Z89" s="377"/>
      <c r="AA89" s="377"/>
      <c r="AB89" s="377"/>
    </row>
    <row r="90" spans="1:28" x14ac:dyDescent="0.25">
      <c r="A90" s="368" t="s">
        <v>97</v>
      </c>
      <c r="B90" s="369">
        <v>137</v>
      </c>
      <c r="C90" s="370"/>
      <c r="D90" s="371"/>
      <c r="E90" s="372">
        <v>0.49501200000000001</v>
      </c>
      <c r="F90" s="373"/>
      <c r="G90" s="374">
        <v>0.260936</v>
      </c>
      <c r="H90" s="373"/>
      <c r="I90" s="366"/>
      <c r="J90" s="375"/>
      <c r="K90" s="373"/>
      <c r="L90" s="376"/>
      <c r="M90" s="373" t="s">
        <v>28</v>
      </c>
      <c r="N90" s="366"/>
      <c r="O90" s="375"/>
      <c r="P90" s="373"/>
      <c r="Q90" s="376"/>
      <c r="R90" s="373"/>
      <c r="S90" s="366"/>
      <c r="T90" s="375"/>
      <c r="U90" s="373"/>
      <c r="V90" s="376"/>
      <c r="W90" s="377"/>
      <c r="X90" s="377"/>
      <c r="Y90" s="377"/>
      <c r="Z90" s="377"/>
      <c r="AA90" s="377"/>
      <c r="AB90" s="377"/>
    </row>
    <row r="91" spans="1:28" x14ac:dyDescent="0.25">
      <c r="A91" s="368" t="s">
        <v>324</v>
      </c>
      <c r="B91" s="369">
        <v>138</v>
      </c>
      <c r="C91" s="370"/>
      <c r="D91" s="371"/>
      <c r="E91" s="372">
        <v>1.8733E-2</v>
      </c>
      <c r="F91" s="373"/>
      <c r="G91" s="374">
        <v>9.8750000000000001E-3</v>
      </c>
      <c r="H91" s="373"/>
      <c r="I91" s="366"/>
      <c r="J91" s="375"/>
      <c r="K91" s="373"/>
      <c r="L91" s="376"/>
      <c r="M91" s="373" t="s">
        <v>28</v>
      </c>
      <c r="N91" s="366"/>
      <c r="O91" s="375"/>
      <c r="P91" s="373"/>
      <c r="Q91" s="376"/>
      <c r="R91" s="373"/>
      <c r="S91" s="366"/>
      <c r="T91" s="375"/>
      <c r="U91" s="373"/>
      <c r="V91" s="376"/>
      <c r="W91" s="377"/>
      <c r="X91" s="377"/>
      <c r="Y91" s="377"/>
      <c r="Z91" s="377"/>
      <c r="AA91" s="377"/>
      <c r="AB91" s="377"/>
    </row>
    <row r="92" spans="1:28" x14ac:dyDescent="0.25">
      <c r="A92" s="368" t="s">
        <v>98</v>
      </c>
      <c r="B92" s="369">
        <v>139</v>
      </c>
      <c r="C92" s="370"/>
      <c r="D92" s="371"/>
      <c r="E92" s="372">
        <v>1.6299999999999999E-3</v>
      </c>
      <c r="F92" s="373"/>
      <c r="G92" s="374">
        <v>8.5899999999999995E-4</v>
      </c>
      <c r="H92" s="373"/>
      <c r="I92" s="366"/>
      <c r="J92" s="375"/>
      <c r="K92" s="373"/>
      <c r="L92" s="376"/>
      <c r="M92" s="373" t="s">
        <v>28</v>
      </c>
      <c r="N92" s="366"/>
      <c r="O92" s="375"/>
      <c r="P92" s="373"/>
      <c r="Q92" s="376"/>
      <c r="R92" s="373"/>
      <c r="S92" s="366"/>
      <c r="T92" s="375"/>
      <c r="U92" s="373"/>
      <c r="V92" s="376"/>
      <c r="W92" s="377"/>
      <c r="X92" s="377"/>
      <c r="Y92" s="377"/>
      <c r="Z92" s="377"/>
      <c r="AA92" s="377"/>
      <c r="AB92" s="377"/>
    </row>
    <row r="93" spans="1:28" x14ac:dyDescent="0.25">
      <c r="A93" s="368" t="s">
        <v>280</v>
      </c>
      <c r="B93" s="369">
        <v>140</v>
      </c>
      <c r="C93" s="370"/>
      <c r="D93" s="371"/>
      <c r="E93" s="372">
        <v>0.14902299999999999</v>
      </c>
      <c r="F93" s="373"/>
      <c r="G93" s="374">
        <v>7.8555E-2</v>
      </c>
      <c r="H93" s="373"/>
      <c r="I93" s="366"/>
      <c r="J93" s="375">
        <v>18.545546999999999</v>
      </c>
      <c r="K93" s="373"/>
      <c r="L93" s="376">
        <v>1.4246540000000001</v>
      </c>
      <c r="M93" s="373" t="s">
        <v>28</v>
      </c>
      <c r="N93" s="366"/>
      <c r="O93" s="375"/>
      <c r="P93" s="373"/>
      <c r="Q93" s="376"/>
      <c r="R93" s="373"/>
      <c r="S93" s="366"/>
      <c r="T93" s="375">
        <v>14.304907</v>
      </c>
      <c r="U93" s="373"/>
      <c r="V93" s="376">
        <v>3.499946</v>
      </c>
      <c r="W93" s="377"/>
      <c r="X93" s="377"/>
      <c r="Y93" s="377"/>
      <c r="Z93" s="377"/>
      <c r="AA93" s="377"/>
      <c r="AB93" s="377"/>
    </row>
    <row r="94" spans="1:28" x14ac:dyDescent="0.25">
      <c r="A94" s="368" t="s">
        <v>281</v>
      </c>
      <c r="B94" s="369">
        <v>141</v>
      </c>
      <c r="C94" s="370"/>
      <c r="D94" s="371"/>
      <c r="E94" s="372">
        <v>2.0819000000000001E-2</v>
      </c>
      <c r="F94" s="373"/>
      <c r="G94" s="374">
        <v>1.0973999999999999E-2</v>
      </c>
      <c r="H94" s="373"/>
      <c r="I94" s="366"/>
      <c r="J94" s="375">
        <v>2.590827</v>
      </c>
      <c r="K94" s="373"/>
      <c r="L94" s="376">
        <v>0.19902500000000001</v>
      </c>
      <c r="M94" s="373" t="s">
        <v>28</v>
      </c>
      <c r="N94" s="366"/>
      <c r="O94" s="375">
        <v>2.590827</v>
      </c>
      <c r="P94" s="373"/>
      <c r="Q94" s="376">
        <v>0.178618</v>
      </c>
      <c r="R94" s="373"/>
      <c r="S94" s="366"/>
      <c r="T94" s="375">
        <v>4.1608939999999999</v>
      </c>
      <c r="U94" s="373"/>
      <c r="V94" s="376">
        <v>1.0180359999999999</v>
      </c>
      <c r="W94" s="377"/>
      <c r="X94" s="377"/>
      <c r="Y94" s="377"/>
      <c r="Z94" s="377"/>
      <c r="AA94" s="377"/>
      <c r="AB94" s="377"/>
    </row>
    <row r="95" spans="1:28" x14ac:dyDescent="0.25">
      <c r="A95" s="368" t="s">
        <v>99</v>
      </c>
      <c r="B95" s="369">
        <v>142</v>
      </c>
      <c r="C95" s="370"/>
      <c r="D95" s="371"/>
      <c r="E95" s="372">
        <v>0.129908</v>
      </c>
      <c r="F95" s="373"/>
      <c r="G95" s="374">
        <v>6.8478999999999998E-2</v>
      </c>
      <c r="H95" s="373"/>
      <c r="I95" s="378"/>
      <c r="J95" s="375"/>
      <c r="K95" s="373"/>
      <c r="L95" s="376"/>
      <c r="M95" s="373" t="s">
        <v>28</v>
      </c>
      <c r="N95" s="378"/>
      <c r="O95" s="375"/>
      <c r="P95" s="373"/>
      <c r="Q95" s="376"/>
      <c r="R95" s="373"/>
      <c r="S95" s="378"/>
      <c r="T95" s="375"/>
      <c r="U95" s="373"/>
      <c r="V95" s="376"/>
      <c r="W95" s="377"/>
      <c r="X95" s="377"/>
      <c r="Y95" s="377"/>
      <c r="Z95" s="377"/>
      <c r="AA95" s="377"/>
      <c r="AB95" s="377"/>
    </row>
    <row r="96" spans="1:28" x14ac:dyDescent="0.25">
      <c r="A96" s="368" t="s">
        <v>100</v>
      </c>
      <c r="B96" s="369">
        <v>143</v>
      </c>
      <c r="C96" s="370"/>
      <c r="D96" s="371"/>
      <c r="E96" s="372">
        <v>5.8600000000000004E-4</v>
      </c>
      <c r="F96" s="373"/>
      <c r="G96" s="374">
        <v>3.0899999999999998E-4</v>
      </c>
      <c r="H96" s="373"/>
      <c r="I96" s="378"/>
      <c r="J96" s="375"/>
      <c r="K96" s="373"/>
      <c r="L96" s="376"/>
      <c r="M96" s="373" t="s">
        <v>28</v>
      </c>
      <c r="N96" s="378"/>
      <c r="O96" s="375">
        <v>7.2978000000000001E-2</v>
      </c>
      <c r="P96" s="373"/>
      <c r="Q96" s="376">
        <v>5.0309999999999999E-3</v>
      </c>
      <c r="R96" s="373"/>
      <c r="S96" s="378"/>
      <c r="T96" s="375"/>
      <c r="U96" s="373"/>
      <c r="V96" s="376"/>
      <c r="W96" s="377"/>
      <c r="X96" s="377"/>
      <c r="Y96" s="377"/>
      <c r="Z96" s="377"/>
      <c r="AA96" s="377"/>
      <c r="AB96" s="377"/>
    </row>
    <row r="97" spans="1:28" x14ac:dyDescent="0.25">
      <c r="A97" s="368" t="s">
        <v>282</v>
      </c>
      <c r="B97" s="369">
        <v>145</v>
      </c>
      <c r="C97" s="370"/>
      <c r="D97" s="371"/>
      <c r="E97" s="372">
        <v>0.26246000000000003</v>
      </c>
      <c r="F97" s="373"/>
      <c r="G97" s="374">
        <v>0.138351</v>
      </c>
      <c r="H97" s="373"/>
      <c r="I97" s="378"/>
      <c r="J97" s="375">
        <v>32.662599999999998</v>
      </c>
      <c r="K97" s="373"/>
      <c r="L97" s="376">
        <v>2.509115</v>
      </c>
      <c r="M97" s="373" t="s">
        <v>28</v>
      </c>
      <c r="N97" s="378"/>
      <c r="O97" s="375">
        <v>32.662599999999998</v>
      </c>
      <c r="P97" s="373"/>
      <c r="Q97" s="376">
        <v>2.2518349999999998</v>
      </c>
      <c r="R97" s="373"/>
      <c r="S97" s="378"/>
      <c r="T97" s="375">
        <v>25.193961999999999</v>
      </c>
      <c r="U97" s="373"/>
      <c r="V97" s="376">
        <v>6.1641440000000003</v>
      </c>
      <c r="W97" s="377"/>
      <c r="X97" s="377"/>
      <c r="Y97" s="377"/>
      <c r="Z97" s="377"/>
      <c r="AA97" s="377"/>
      <c r="AB97" s="377"/>
    </row>
    <row r="98" spans="1:28" x14ac:dyDescent="0.25">
      <c r="A98" s="368" t="s">
        <v>101</v>
      </c>
      <c r="B98" s="369">
        <v>146</v>
      </c>
      <c r="C98" s="370"/>
      <c r="D98" s="371"/>
      <c r="E98" s="372">
        <v>0.62549500000000002</v>
      </c>
      <c r="F98" s="373"/>
      <c r="G98" s="374">
        <v>0.32971800000000001</v>
      </c>
      <c r="H98" s="373"/>
      <c r="I98" s="366"/>
      <c r="J98" s="375"/>
      <c r="K98" s="373"/>
      <c r="L98" s="376"/>
      <c r="M98" s="373" t="s">
        <v>28</v>
      </c>
      <c r="N98" s="366"/>
      <c r="O98" s="375"/>
      <c r="P98" s="373"/>
      <c r="Q98" s="376"/>
      <c r="R98" s="373"/>
      <c r="S98" s="366"/>
      <c r="T98" s="375"/>
      <c r="U98" s="373"/>
      <c r="V98" s="376"/>
      <c r="W98" s="377"/>
      <c r="X98" s="377"/>
      <c r="Y98" s="377"/>
      <c r="Z98" s="377"/>
      <c r="AA98" s="377"/>
      <c r="AB98" s="377"/>
    </row>
    <row r="99" spans="1:28" x14ac:dyDescent="0.25">
      <c r="A99" s="368" t="s">
        <v>338</v>
      </c>
      <c r="B99" s="369">
        <v>149</v>
      </c>
      <c r="C99" s="370"/>
      <c r="D99" s="371"/>
      <c r="E99" s="372">
        <v>3.9870000000000003E-2</v>
      </c>
      <c r="F99" s="373"/>
      <c r="G99" s="374">
        <v>2.1017000000000001E-2</v>
      </c>
      <c r="H99" s="373"/>
      <c r="I99" s="378"/>
      <c r="J99" s="375"/>
      <c r="K99" s="373"/>
      <c r="L99" s="376"/>
      <c r="M99" s="373" t="s">
        <v>28</v>
      </c>
      <c r="N99" s="378"/>
      <c r="O99" s="375"/>
      <c r="P99" s="373"/>
      <c r="Q99" s="376"/>
      <c r="R99" s="373"/>
      <c r="S99" s="378"/>
      <c r="T99" s="375"/>
      <c r="U99" s="373"/>
      <c r="V99" s="376"/>
      <c r="W99" s="377"/>
      <c r="X99" s="377"/>
      <c r="Y99" s="377"/>
      <c r="Z99" s="377"/>
      <c r="AA99" s="377"/>
      <c r="AB99" s="377"/>
    </row>
    <row r="100" spans="1:28" x14ac:dyDescent="0.25">
      <c r="A100" s="368" t="s">
        <v>29</v>
      </c>
      <c r="B100" s="369">
        <v>150</v>
      </c>
      <c r="C100" s="370">
        <v>157</v>
      </c>
      <c r="D100" s="371"/>
      <c r="E100" s="372"/>
      <c r="F100" s="373"/>
      <c r="G100" s="374" t="s">
        <v>0</v>
      </c>
      <c r="H100" s="373"/>
      <c r="I100" s="366"/>
      <c r="J100" s="375"/>
      <c r="K100" s="373"/>
      <c r="L100" s="376"/>
      <c r="M100" s="373" t="s">
        <v>28</v>
      </c>
      <c r="N100" s="366"/>
      <c r="O100" s="375"/>
      <c r="P100" s="373"/>
      <c r="Q100" s="376"/>
      <c r="R100" s="373"/>
      <c r="S100" s="366"/>
      <c r="T100" s="375"/>
      <c r="U100" s="373"/>
      <c r="V100" s="376"/>
      <c r="W100" s="377"/>
      <c r="X100" s="377"/>
      <c r="Y100" s="377"/>
      <c r="Z100" s="377"/>
      <c r="AA100" s="377"/>
      <c r="AB100" s="377"/>
    </row>
    <row r="101" spans="1:28" x14ac:dyDescent="0.25">
      <c r="A101" s="368" t="s">
        <v>102</v>
      </c>
      <c r="B101" s="369">
        <v>151</v>
      </c>
      <c r="C101" s="370"/>
      <c r="D101" s="371"/>
      <c r="E101" s="372">
        <v>1.0631E-2</v>
      </c>
      <c r="F101" s="373"/>
      <c r="G101" s="374">
        <v>5.6039999999999996E-3</v>
      </c>
      <c r="H101" s="373"/>
      <c r="I101" s="378"/>
      <c r="J101" s="375"/>
      <c r="K101" s="373"/>
      <c r="L101" s="376"/>
      <c r="M101" s="373" t="s">
        <v>28</v>
      </c>
      <c r="N101" s="378"/>
      <c r="O101" s="375"/>
      <c r="P101" s="373"/>
      <c r="Q101" s="376"/>
      <c r="R101" s="373"/>
      <c r="S101" s="378"/>
      <c r="T101" s="375"/>
      <c r="U101" s="373"/>
      <c r="V101" s="376"/>
      <c r="W101" s="377"/>
      <c r="X101" s="377"/>
      <c r="Y101" s="377"/>
      <c r="Z101" s="377"/>
      <c r="AA101" s="377"/>
      <c r="AB101" s="377"/>
    </row>
    <row r="102" spans="1:28" x14ac:dyDescent="0.25">
      <c r="A102" s="368" t="s">
        <v>266</v>
      </c>
      <c r="B102" s="369">
        <v>153</v>
      </c>
      <c r="C102" s="370"/>
      <c r="D102" s="371"/>
      <c r="E102" s="372">
        <v>2.7759999999999998E-3</v>
      </c>
      <c r="F102" s="373"/>
      <c r="G102" s="374">
        <v>1.4630000000000001E-3</v>
      </c>
      <c r="H102" s="373"/>
      <c r="I102" s="378"/>
      <c r="J102" s="375"/>
      <c r="K102" s="373"/>
      <c r="L102" s="376"/>
      <c r="M102" s="373" t="s">
        <v>28</v>
      </c>
      <c r="N102" s="378"/>
      <c r="O102" s="375"/>
      <c r="P102" s="373"/>
      <c r="Q102" s="376"/>
      <c r="R102" s="373"/>
      <c r="S102" s="378"/>
      <c r="T102" s="375"/>
      <c r="U102" s="373"/>
      <c r="V102" s="376"/>
      <c r="W102" s="377"/>
      <c r="X102" s="377"/>
      <c r="Y102" s="377"/>
      <c r="Z102" s="377"/>
      <c r="AA102" s="377"/>
      <c r="AB102" s="377"/>
    </row>
    <row r="103" spans="1:28" x14ac:dyDescent="0.25">
      <c r="A103" s="368" t="s">
        <v>103</v>
      </c>
      <c r="B103" s="369">
        <v>154</v>
      </c>
      <c r="C103" s="370"/>
      <c r="D103" s="371"/>
      <c r="E103" s="372">
        <v>1.4227999999999999E-2</v>
      </c>
      <c r="F103" s="373"/>
      <c r="G103" s="374">
        <v>7.4999999999999997E-3</v>
      </c>
      <c r="H103" s="373"/>
      <c r="I103" s="366"/>
      <c r="J103" s="375"/>
      <c r="K103" s="373"/>
      <c r="L103" s="376"/>
      <c r="M103" s="373" t="s">
        <v>28</v>
      </c>
      <c r="N103" s="366"/>
      <c r="O103" s="375">
        <v>1.7705949999999999</v>
      </c>
      <c r="P103" s="373"/>
      <c r="Q103" s="376">
        <v>0.122069</v>
      </c>
      <c r="R103" s="373"/>
      <c r="S103" s="366"/>
      <c r="T103" s="375"/>
      <c r="U103" s="373"/>
      <c r="V103" s="376"/>
      <c r="W103" s="377"/>
      <c r="X103" s="377"/>
      <c r="Y103" s="377"/>
      <c r="Z103" s="377"/>
      <c r="AA103" s="377"/>
      <c r="AB103" s="377"/>
    </row>
    <row r="104" spans="1:28" x14ac:dyDescent="0.25">
      <c r="A104" s="368" t="s">
        <v>104</v>
      </c>
      <c r="B104" s="369">
        <v>155</v>
      </c>
      <c r="C104" s="370"/>
      <c r="D104" s="371"/>
      <c r="E104" s="372">
        <v>1.475E-3</v>
      </c>
      <c r="F104" s="373"/>
      <c r="G104" s="374">
        <v>7.7800000000000005E-4</v>
      </c>
      <c r="H104" s="373"/>
      <c r="I104" s="378"/>
      <c r="J104" s="375"/>
      <c r="K104" s="373"/>
      <c r="L104" s="376"/>
      <c r="M104" s="373" t="s">
        <v>28</v>
      </c>
      <c r="N104" s="378"/>
      <c r="O104" s="375"/>
      <c r="P104" s="373"/>
      <c r="Q104" s="376"/>
      <c r="R104" s="373"/>
      <c r="S104" s="378"/>
      <c r="T104" s="375"/>
      <c r="U104" s="373"/>
      <c r="V104" s="376"/>
      <c r="W104" s="377"/>
      <c r="X104" s="377"/>
      <c r="Y104" s="377"/>
      <c r="Z104" s="377"/>
      <c r="AA104" s="377"/>
      <c r="AB104" s="377"/>
    </row>
    <row r="105" spans="1:28" x14ac:dyDescent="0.25">
      <c r="A105" s="368" t="s">
        <v>105</v>
      </c>
      <c r="B105" s="369">
        <v>156</v>
      </c>
      <c r="C105" s="370"/>
      <c r="D105" s="371"/>
      <c r="E105" s="372">
        <v>1.5449999999999999E-3</v>
      </c>
      <c r="F105" s="373"/>
      <c r="G105" s="374">
        <v>8.1400000000000005E-4</v>
      </c>
      <c r="H105" s="373"/>
      <c r="I105" s="378"/>
      <c r="J105" s="375"/>
      <c r="K105" s="373"/>
      <c r="L105" s="376"/>
      <c r="M105" s="373" t="s">
        <v>28</v>
      </c>
      <c r="N105" s="378"/>
      <c r="O105" s="375"/>
      <c r="P105" s="373"/>
      <c r="Q105" s="376"/>
      <c r="R105" s="373"/>
      <c r="S105" s="378"/>
      <c r="T105" s="375"/>
      <c r="U105" s="373"/>
      <c r="V105" s="376"/>
      <c r="W105" s="373"/>
      <c r="X105" s="377"/>
      <c r="Y105" s="377"/>
      <c r="Z105" s="377"/>
      <c r="AA105" s="377"/>
      <c r="AB105" s="377"/>
    </row>
    <row r="106" spans="1:28" x14ac:dyDescent="0.25">
      <c r="A106" s="368" t="s">
        <v>106</v>
      </c>
      <c r="B106" s="369">
        <v>157</v>
      </c>
      <c r="C106" s="370"/>
      <c r="D106" s="371"/>
      <c r="E106" s="372">
        <v>0.78352100000000002</v>
      </c>
      <c r="F106" s="373"/>
      <c r="G106" s="374">
        <v>0.41301900000000002</v>
      </c>
      <c r="H106" s="373"/>
      <c r="I106" s="366"/>
      <c r="J106" s="375">
        <v>48.753711000000003</v>
      </c>
      <c r="K106" s="373"/>
      <c r="L106" s="376">
        <v>3.7452220000000001</v>
      </c>
      <c r="M106" s="373" t="s">
        <v>30</v>
      </c>
      <c r="N106" s="366"/>
      <c r="O106" s="375"/>
      <c r="P106" s="373"/>
      <c r="Q106" s="376"/>
      <c r="R106" s="373"/>
      <c r="S106" s="366"/>
      <c r="T106" s="375">
        <v>37.605549000000003</v>
      </c>
      <c r="U106" s="373"/>
      <c r="V106" s="376">
        <v>9.2008569999999992</v>
      </c>
      <c r="W106" s="373" t="s">
        <v>30</v>
      </c>
      <c r="X106" s="377"/>
      <c r="Y106" s="377"/>
      <c r="Z106" s="377"/>
      <c r="AA106" s="377"/>
      <c r="AB106" s="377"/>
    </row>
    <row r="107" spans="1:28" x14ac:dyDescent="0.25">
      <c r="A107" s="368" t="s">
        <v>107</v>
      </c>
      <c r="B107" s="369">
        <v>158</v>
      </c>
      <c r="C107" s="370"/>
      <c r="D107" s="371"/>
      <c r="E107" s="372">
        <v>1.4940000000000001E-3</v>
      </c>
      <c r="F107" s="373"/>
      <c r="G107" s="374">
        <v>7.8799999999999996E-4</v>
      </c>
      <c r="H107" s="373"/>
      <c r="I107" s="366"/>
      <c r="J107" s="375"/>
      <c r="K107" s="373"/>
      <c r="L107" s="376"/>
      <c r="M107" s="373" t="s">
        <v>28</v>
      </c>
      <c r="N107" s="366"/>
      <c r="O107" s="375"/>
      <c r="P107" s="373"/>
      <c r="Q107" s="376"/>
      <c r="R107" s="373"/>
      <c r="S107" s="366"/>
      <c r="T107" s="375"/>
      <c r="U107" s="373"/>
      <c r="V107" s="376"/>
      <c r="W107" s="373"/>
      <c r="X107" s="377"/>
      <c r="Y107" s="377"/>
      <c r="Z107" s="377"/>
      <c r="AA107" s="377"/>
      <c r="AB107" s="377"/>
    </row>
    <row r="108" spans="1:28" x14ac:dyDescent="0.25">
      <c r="A108" s="368" t="s">
        <v>283</v>
      </c>
      <c r="B108" s="369">
        <v>159</v>
      </c>
      <c r="C108" s="370"/>
      <c r="D108" s="371"/>
      <c r="E108" s="372">
        <v>3.6836000000000001E-2</v>
      </c>
      <c r="F108" s="373"/>
      <c r="G108" s="374">
        <v>1.9417E-2</v>
      </c>
      <c r="H108" s="373"/>
      <c r="I108" s="366"/>
      <c r="J108" s="375">
        <v>4.5841329999999996</v>
      </c>
      <c r="K108" s="373"/>
      <c r="L108" s="376">
        <v>0.35214899999999999</v>
      </c>
      <c r="M108" s="373" t="s">
        <v>28</v>
      </c>
      <c r="N108" s="366"/>
      <c r="O108" s="375">
        <v>4.5841329999999996</v>
      </c>
      <c r="P108" s="373"/>
      <c r="Q108" s="376">
        <v>0.31604100000000002</v>
      </c>
      <c r="R108" s="373"/>
      <c r="S108" s="366"/>
      <c r="T108" s="375"/>
      <c r="U108" s="373"/>
      <c r="V108" s="376"/>
      <c r="W108" s="377"/>
      <c r="X108" s="377"/>
      <c r="Y108" s="377"/>
      <c r="Z108" s="377"/>
      <c r="AA108" s="377"/>
      <c r="AB108" s="377"/>
    </row>
    <row r="109" spans="1:28" x14ac:dyDescent="0.25">
      <c r="A109" s="368" t="s">
        <v>110</v>
      </c>
      <c r="B109" s="369">
        <v>179</v>
      </c>
      <c r="C109" s="370"/>
      <c r="D109" s="371"/>
      <c r="E109" s="372">
        <v>7.1830000000000001E-3</v>
      </c>
      <c r="F109" s="373"/>
      <c r="G109" s="374">
        <v>3.7859999999999999E-3</v>
      </c>
      <c r="H109" s="373"/>
      <c r="I109" s="366"/>
      <c r="J109" s="375"/>
      <c r="K109" s="373"/>
      <c r="L109" s="376"/>
      <c r="M109" s="373" t="s">
        <v>28</v>
      </c>
      <c r="N109" s="366"/>
      <c r="O109" s="375">
        <v>0.89391799999999999</v>
      </c>
      <c r="P109" s="373"/>
      <c r="Q109" s="376">
        <v>6.1629000000000003E-2</v>
      </c>
      <c r="R109" s="373"/>
      <c r="S109" s="366"/>
      <c r="T109" s="375"/>
      <c r="U109" s="373"/>
      <c r="V109" s="376"/>
      <c r="W109" s="377"/>
      <c r="X109" s="377"/>
      <c r="Y109" s="377"/>
      <c r="Z109" s="377"/>
      <c r="AA109" s="377"/>
      <c r="AB109" s="377"/>
    </row>
    <row r="110" spans="1:28" x14ac:dyDescent="0.25">
      <c r="A110" s="368" t="s">
        <v>111</v>
      </c>
      <c r="B110" s="369">
        <v>180</v>
      </c>
      <c r="C110" s="370"/>
      <c r="D110" s="371"/>
      <c r="E110" s="372">
        <v>1.0402E-2</v>
      </c>
      <c r="F110" s="373"/>
      <c r="G110" s="374">
        <v>5.483E-3</v>
      </c>
      <c r="H110" s="373"/>
      <c r="I110" s="378"/>
      <c r="J110" s="375">
        <v>1.2944690000000001</v>
      </c>
      <c r="K110" s="373"/>
      <c r="L110" s="376">
        <v>9.9440000000000001E-2</v>
      </c>
      <c r="M110" s="373" t="s">
        <v>28</v>
      </c>
      <c r="N110" s="378"/>
      <c r="O110" s="375">
        <v>1.2944690000000001</v>
      </c>
      <c r="P110" s="373"/>
      <c r="Q110" s="376">
        <v>8.9244000000000004E-2</v>
      </c>
      <c r="R110" s="373"/>
      <c r="S110" s="378"/>
      <c r="T110" s="375"/>
      <c r="U110" s="373"/>
      <c r="V110" s="376"/>
      <c r="W110" s="377"/>
      <c r="X110" s="377"/>
      <c r="Y110" s="377"/>
      <c r="Z110" s="377"/>
      <c r="AA110" s="377"/>
      <c r="AB110" s="377"/>
    </row>
    <row r="111" spans="1:28" x14ac:dyDescent="0.25">
      <c r="A111" s="368" t="s">
        <v>112</v>
      </c>
      <c r="B111" s="369">
        <v>181</v>
      </c>
      <c r="C111" s="370"/>
      <c r="D111" s="371"/>
      <c r="E111" s="372">
        <v>4.7995000000000003E-2</v>
      </c>
      <c r="F111" s="373"/>
      <c r="G111" s="374">
        <v>2.53E-2</v>
      </c>
      <c r="H111" s="373"/>
      <c r="I111" s="378"/>
      <c r="J111" s="375"/>
      <c r="K111" s="373"/>
      <c r="L111" s="376"/>
      <c r="M111" s="373" t="s">
        <v>28</v>
      </c>
      <c r="N111" s="378"/>
      <c r="O111" s="375"/>
      <c r="P111" s="373"/>
      <c r="Q111" s="376"/>
      <c r="R111" s="373"/>
      <c r="S111" s="378"/>
      <c r="T111" s="375"/>
      <c r="U111" s="373"/>
      <c r="V111" s="376"/>
      <c r="W111" s="377"/>
      <c r="X111" s="377"/>
      <c r="Y111" s="377"/>
      <c r="Z111" s="377"/>
      <c r="AA111" s="377"/>
      <c r="AB111" s="377"/>
    </row>
    <row r="112" spans="1:28" x14ac:dyDescent="0.25">
      <c r="A112" s="368" t="s">
        <v>113</v>
      </c>
      <c r="B112" s="369">
        <v>182</v>
      </c>
      <c r="C112" s="370"/>
      <c r="D112" s="371"/>
      <c r="E112" s="372">
        <v>0.17483299999999999</v>
      </c>
      <c r="F112" s="373"/>
      <c r="G112" s="374">
        <v>9.2160000000000006E-2</v>
      </c>
      <c r="H112" s="373"/>
      <c r="I112" s="366"/>
      <c r="J112" s="375"/>
      <c r="K112" s="373"/>
      <c r="L112" s="376"/>
      <c r="M112" s="373" t="s">
        <v>28</v>
      </c>
      <c r="N112" s="366"/>
      <c r="O112" s="375"/>
      <c r="P112" s="373"/>
      <c r="Q112" s="376"/>
      <c r="R112" s="373"/>
      <c r="S112" s="366"/>
      <c r="T112" s="375"/>
      <c r="U112" s="373"/>
      <c r="V112" s="376"/>
      <c r="W112" s="377"/>
      <c r="X112" s="377"/>
      <c r="Y112" s="377"/>
      <c r="Z112" s="377"/>
      <c r="AA112" s="377"/>
      <c r="AB112" s="377"/>
    </row>
    <row r="113" spans="1:28" x14ac:dyDescent="0.25">
      <c r="A113" s="368" t="s">
        <v>114</v>
      </c>
      <c r="B113" s="369">
        <v>183</v>
      </c>
      <c r="C113" s="370"/>
      <c r="D113" s="371"/>
      <c r="E113" s="372">
        <v>0.162966</v>
      </c>
      <c r="F113" s="373"/>
      <c r="G113" s="374">
        <v>8.5904999999999995E-2</v>
      </c>
      <c r="H113" s="373"/>
      <c r="I113" s="378"/>
      <c r="J113" s="375"/>
      <c r="K113" s="373"/>
      <c r="L113" s="376"/>
      <c r="M113" s="373" t="s">
        <v>28</v>
      </c>
      <c r="N113" s="378"/>
      <c r="O113" s="375"/>
      <c r="P113" s="373"/>
      <c r="Q113" s="376"/>
      <c r="R113" s="373"/>
      <c r="S113" s="378"/>
      <c r="T113" s="375"/>
      <c r="U113" s="373"/>
      <c r="V113" s="376"/>
      <c r="W113" s="377"/>
      <c r="X113" s="377"/>
      <c r="Y113" s="377"/>
      <c r="Z113" s="377"/>
      <c r="AA113" s="377"/>
      <c r="AB113" s="377"/>
    </row>
    <row r="114" spans="1:28" x14ac:dyDescent="0.25">
      <c r="A114" s="368" t="s">
        <v>115</v>
      </c>
      <c r="B114" s="369">
        <v>184</v>
      </c>
      <c r="C114" s="370"/>
      <c r="D114" s="371"/>
      <c r="E114" s="372">
        <v>0.55947899999999995</v>
      </c>
      <c r="F114" s="373"/>
      <c r="G114" s="374">
        <v>0.29491899999999999</v>
      </c>
      <c r="H114" s="373"/>
      <c r="I114" s="378"/>
      <c r="J114" s="375"/>
      <c r="K114" s="373"/>
      <c r="L114" s="376"/>
      <c r="M114" s="373" t="s">
        <v>28</v>
      </c>
      <c r="N114" s="378"/>
      <c r="O114" s="375"/>
      <c r="P114" s="373"/>
      <c r="Q114" s="376"/>
      <c r="R114" s="373"/>
      <c r="S114" s="378"/>
      <c r="T114" s="375"/>
      <c r="U114" s="373"/>
      <c r="V114" s="376"/>
      <c r="W114" s="377"/>
      <c r="X114" s="377"/>
      <c r="Y114" s="377"/>
      <c r="Z114" s="377"/>
      <c r="AA114" s="377"/>
      <c r="AB114" s="377"/>
    </row>
    <row r="115" spans="1:28" x14ac:dyDescent="0.25">
      <c r="A115" s="368" t="s">
        <v>116</v>
      </c>
      <c r="B115" s="369">
        <v>185</v>
      </c>
      <c r="C115" s="370"/>
      <c r="D115" s="371"/>
      <c r="E115" s="372">
        <v>1.2820419999999999</v>
      </c>
      <c r="F115" s="373"/>
      <c r="G115" s="374">
        <v>0.67580499999999999</v>
      </c>
      <c r="H115" s="373"/>
      <c r="I115" s="378"/>
      <c r="J115" s="375"/>
      <c r="K115" s="373"/>
      <c r="L115" s="376"/>
      <c r="M115" s="373" t="s">
        <v>28</v>
      </c>
      <c r="N115" s="378"/>
      <c r="O115" s="375"/>
      <c r="P115" s="373"/>
      <c r="Q115" s="376"/>
      <c r="R115" s="373"/>
      <c r="S115" s="378"/>
      <c r="T115" s="375"/>
      <c r="U115" s="373"/>
      <c r="V115" s="376"/>
      <c r="W115" s="377"/>
      <c r="X115" s="377"/>
      <c r="Y115" s="377"/>
      <c r="Z115" s="377"/>
      <c r="AA115" s="377"/>
      <c r="AB115" s="377"/>
    </row>
    <row r="116" spans="1:28" x14ac:dyDescent="0.25">
      <c r="A116" s="368" t="s">
        <v>117</v>
      </c>
      <c r="B116" s="369">
        <v>186</v>
      </c>
      <c r="C116" s="370"/>
      <c r="D116" s="371"/>
      <c r="E116" s="372">
        <v>4.2151000000000001E-2</v>
      </c>
      <c r="F116" s="373"/>
      <c r="G116" s="374">
        <v>2.2218999999999999E-2</v>
      </c>
      <c r="H116" s="373"/>
      <c r="I116" s="378"/>
      <c r="J116" s="375"/>
      <c r="K116" s="373"/>
      <c r="L116" s="376"/>
      <c r="M116" s="373" t="s">
        <v>28</v>
      </c>
      <c r="N116" s="378"/>
      <c r="O116" s="375"/>
      <c r="P116" s="373"/>
      <c r="Q116" s="376"/>
      <c r="R116" s="373"/>
      <c r="S116" s="378"/>
      <c r="T116" s="375"/>
      <c r="U116" s="373"/>
      <c r="V116" s="376"/>
      <c r="W116" s="377"/>
      <c r="X116" s="377"/>
      <c r="Y116" s="377"/>
      <c r="Z116" s="377"/>
      <c r="AA116" s="377"/>
      <c r="AB116" s="377"/>
    </row>
    <row r="117" spans="1:28" x14ac:dyDescent="0.25">
      <c r="A117" s="368" t="s">
        <v>255</v>
      </c>
      <c r="B117" s="369">
        <v>188</v>
      </c>
      <c r="C117" s="370"/>
      <c r="D117" s="371"/>
      <c r="E117" s="372">
        <v>0.10381</v>
      </c>
      <c r="F117" s="373"/>
      <c r="G117" s="374">
        <v>5.4722E-2</v>
      </c>
      <c r="H117" s="373"/>
      <c r="I117" s="378"/>
      <c r="J117" s="375"/>
      <c r="K117" s="373"/>
      <c r="L117" s="376"/>
      <c r="M117" s="373" t="s">
        <v>28</v>
      </c>
      <c r="N117" s="378"/>
      <c r="O117" s="375"/>
      <c r="P117" s="373"/>
      <c r="Q117" s="376"/>
      <c r="R117" s="373"/>
      <c r="S117" s="378"/>
      <c r="T117" s="375"/>
      <c r="U117" s="373"/>
      <c r="V117" s="376"/>
      <c r="W117" s="377"/>
      <c r="X117" s="377"/>
      <c r="Y117" s="377"/>
      <c r="Z117" s="377"/>
      <c r="AA117" s="377"/>
      <c r="AB117" s="377"/>
    </row>
    <row r="118" spans="1:28" x14ac:dyDescent="0.25">
      <c r="A118" s="368" t="s">
        <v>118</v>
      </c>
      <c r="B118" s="369">
        <v>189</v>
      </c>
      <c r="C118" s="370"/>
      <c r="D118" s="371"/>
      <c r="E118" s="372">
        <v>8.3109000000000002E-2</v>
      </c>
      <c r="F118" s="373"/>
      <c r="G118" s="374">
        <v>4.3809000000000001E-2</v>
      </c>
      <c r="H118" s="373"/>
      <c r="I118" s="378"/>
      <c r="J118" s="375"/>
      <c r="K118" s="373"/>
      <c r="L118" s="376"/>
      <c r="M118" s="373" t="s">
        <v>28</v>
      </c>
      <c r="N118" s="378"/>
      <c r="O118" s="375"/>
      <c r="P118" s="373"/>
      <c r="Q118" s="376"/>
      <c r="R118" s="373"/>
      <c r="S118" s="378"/>
      <c r="T118" s="375"/>
      <c r="U118" s="373"/>
      <c r="V118" s="376"/>
      <c r="W118" s="377"/>
      <c r="X118" s="377"/>
      <c r="Y118" s="377"/>
      <c r="Z118" s="377"/>
      <c r="AA118" s="377"/>
      <c r="AB118" s="377"/>
    </row>
    <row r="119" spans="1:28" x14ac:dyDescent="0.25">
      <c r="A119" s="368" t="s">
        <v>119</v>
      </c>
      <c r="B119" s="369">
        <v>191</v>
      </c>
      <c r="C119" s="370"/>
      <c r="D119" s="371"/>
      <c r="E119" s="372">
        <v>3.9299000000000001E-2</v>
      </c>
      <c r="F119" s="373"/>
      <c r="G119" s="374">
        <v>2.0715999999999998E-2</v>
      </c>
      <c r="H119" s="373"/>
      <c r="I119" s="378"/>
      <c r="J119" s="375"/>
      <c r="K119" s="373"/>
      <c r="L119" s="376"/>
      <c r="M119" s="373" t="s">
        <v>28</v>
      </c>
      <c r="N119" s="378"/>
      <c r="O119" s="375">
        <v>4.8906869999999998</v>
      </c>
      <c r="P119" s="373"/>
      <c r="Q119" s="376">
        <v>0.337175</v>
      </c>
      <c r="R119" s="373"/>
      <c r="S119" s="378"/>
      <c r="T119" s="375"/>
      <c r="U119" s="373"/>
      <c r="V119" s="376"/>
      <c r="W119" s="377"/>
      <c r="X119" s="377"/>
      <c r="Y119" s="377"/>
      <c r="Z119" s="377"/>
      <c r="AA119" s="377"/>
      <c r="AB119" s="377"/>
    </row>
    <row r="120" spans="1:28" x14ac:dyDescent="0.25">
      <c r="A120" s="368" t="s">
        <v>120</v>
      </c>
      <c r="B120" s="369">
        <v>192</v>
      </c>
      <c r="C120" s="370"/>
      <c r="D120" s="371"/>
      <c r="E120" s="372">
        <v>0.36181799999999997</v>
      </c>
      <c r="F120" s="373"/>
      <c r="G120" s="374">
        <v>0.19072600000000001</v>
      </c>
      <c r="H120" s="373"/>
      <c r="I120" s="378"/>
      <c r="J120" s="375"/>
      <c r="K120" s="373"/>
      <c r="L120" s="376"/>
      <c r="M120" s="373" t="s">
        <v>28</v>
      </c>
      <c r="N120" s="378"/>
      <c r="O120" s="375"/>
      <c r="P120" s="373"/>
      <c r="Q120" s="376"/>
      <c r="R120" s="373"/>
      <c r="S120" s="378"/>
      <c r="T120" s="375"/>
      <c r="U120" s="373"/>
      <c r="V120" s="376"/>
      <c r="W120" s="377"/>
      <c r="X120" s="377"/>
      <c r="Y120" s="377"/>
      <c r="Z120" s="377"/>
      <c r="AA120" s="377"/>
      <c r="AB120" s="377"/>
    </row>
    <row r="121" spans="1:28" x14ac:dyDescent="0.25">
      <c r="A121" s="368" t="s">
        <v>121</v>
      </c>
      <c r="B121" s="369">
        <v>193</v>
      </c>
      <c r="C121" s="370"/>
      <c r="D121" s="371"/>
      <c r="E121" s="372">
        <v>0.102343</v>
      </c>
      <c r="F121" s="373"/>
      <c r="G121" s="374">
        <v>5.3948000000000003E-2</v>
      </c>
      <c r="H121" s="373"/>
      <c r="I121" s="378"/>
      <c r="J121" s="375"/>
      <c r="K121" s="373"/>
      <c r="L121" s="376"/>
      <c r="M121" s="373" t="s">
        <v>28</v>
      </c>
      <c r="N121" s="378"/>
      <c r="O121" s="375"/>
      <c r="P121" s="373"/>
      <c r="Q121" s="376"/>
      <c r="R121" s="373"/>
      <c r="S121" s="378"/>
      <c r="T121" s="375"/>
      <c r="U121" s="373"/>
      <c r="V121" s="376"/>
      <c r="W121" s="377"/>
      <c r="X121" s="377"/>
      <c r="Y121" s="377"/>
      <c r="Z121" s="377"/>
      <c r="AA121" s="377"/>
      <c r="AB121" s="377"/>
    </row>
    <row r="122" spans="1:28" x14ac:dyDescent="0.25">
      <c r="A122" s="368" t="s">
        <v>122</v>
      </c>
      <c r="B122" s="369">
        <v>194</v>
      </c>
      <c r="C122" s="370">
        <v>490</v>
      </c>
      <c r="D122" s="371"/>
      <c r="E122" s="372"/>
      <c r="F122" s="373"/>
      <c r="G122" s="374" t="s">
        <v>0</v>
      </c>
      <c r="H122" s="373"/>
      <c r="I122" s="378"/>
      <c r="J122" s="375"/>
      <c r="K122" s="373"/>
      <c r="L122" s="376"/>
      <c r="M122" s="373" t="s">
        <v>28</v>
      </c>
      <c r="N122" s="378"/>
      <c r="O122" s="375"/>
      <c r="P122" s="373"/>
      <c r="Q122" s="376"/>
      <c r="R122" s="373"/>
      <c r="S122" s="378"/>
      <c r="T122" s="375"/>
      <c r="U122" s="373"/>
      <c r="V122" s="376"/>
      <c r="W122" s="377"/>
      <c r="X122" s="377"/>
      <c r="Y122" s="377"/>
      <c r="Z122" s="377"/>
      <c r="AA122" s="377"/>
      <c r="AB122" s="377"/>
    </row>
    <row r="123" spans="1:28" x14ac:dyDescent="0.25">
      <c r="A123" s="368" t="s">
        <v>123</v>
      </c>
      <c r="B123" s="369">
        <v>195</v>
      </c>
      <c r="C123" s="370"/>
      <c r="D123" s="371"/>
      <c r="E123" s="372">
        <v>0.12384100000000001</v>
      </c>
      <c r="F123" s="373"/>
      <c r="G123" s="374">
        <v>6.5280000000000005E-2</v>
      </c>
      <c r="H123" s="373"/>
      <c r="I123" s="378"/>
      <c r="J123" s="375"/>
      <c r="K123" s="373"/>
      <c r="L123" s="376"/>
      <c r="M123" s="373" t="s">
        <v>28</v>
      </c>
      <c r="N123" s="378"/>
      <c r="O123" s="375"/>
      <c r="P123" s="373"/>
      <c r="Q123" s="376"/>
      <c r="R123" s="373"/>
      <c r="S123" s="378"/>
      <c r="T123" s="375"/>
      <c r="U123" s="373"/>
      <c r="V123" s="376"/>
      <c r="W123" s="377"/>
      <c r="X123" s="377"/>
      <c r="Y123" s="377"/>
      <c r="Z123" s="377"/>
      <c r="AA123" s="377"/>
      <c r="AB123" s="377"/>
    </row>
    <row r="124" spans="1:28" x14ac:dyDescent="0.25">
      <c r="A124" s="368" t="s">
        <v>124</v>
      </c>
      <c r="B124" s="369">
        <v>196</v>
      </c>
      <c r="C124" s="370"/>
      <c r="D124" s="371"/>
      <c r="E124" s="372">
        <v>4.6999999999999997E-5</v>
      </c>
      <c r="F124" s="373"/>
      <c r="G124" s="374">
        <v>2.5000000000000001E-5</v>
      </c>
      <c r="H124" s="373"/>
      <c r="I124" s="378"/>
      <c r="J124" s="375"/>
      <c r="K124" s="373"/>
      <c r="L124" s="376"/>
      <c r="M124" s="373" t="s">
        <v>28</v>
      </c>
      <c r="N124" s="378"/>
      <c r="O124" s="375">
        <v>5.9040000000000004E-3</v>
      </c>
      <c r="P124" s="373"/>
      <c r="Q124" s="376">
        <v>4.0700000000000003E-4</v>
      </c>
      <c r="R124" s="373"/>
      <c r="S124" s="378"/>
      <c r="T124" s="375"/>
      <c r="U124" s="373"/>
      <c r="V124" s="376"/>
      <c r="W124" s="377"/>
      <c r="X124" s="377"/>
      <c r="Y124" s="377"/>
      <c r="Z124" s="377"/>
      <c r="AA124" s="377"/>
      <c r="AB124" s="377"/>
    </row>
    <row r="125" spans="1:28" x14ac:dyDescent="0.25">
      <c r="A125" s="368" t="s">
        <v>125</v>
      </c>
      <c r="B125" s="369">
        <v>199</v>
      </c>
      <c r="C125" s="370"/>
      <c r="D125" s="371"/>
      <c r="E125" s="372">
        <v>1.2300000000000001E-4</v>
      </c>
      <c r="F125" s="373"/>
      <c r="G125" s="374">
        <v>6.4999999999999994E-5</v>
      </c>
      <c r="H125" s="373"/>
      <c r="I125" s="366"/>
      <c r="J125" s="375"/>
      <c r="K125" s="373"/>
      <c r="L125" s="376"/>
      <c r="M125" s="373" t="s">
        <v>28</v>
      </c>
      <c r="N125" s="366"/>
      <c r="O125" s="375"/>
      <c r="P125" s="373"/>
      <c r="Q125" s="376"/>
      <c r="R125" s="373"/>
      <c r="S125" s="366"/>
      <c r="T125" s="375"/>
      <c r="U125" s="373"/>
      <c r="V125" s="376"/>
      <c r="W125" s="377"/>
      <c r="X125" s="377"/>
      <c r="Y125" s="377"/>
      <c r="Z125" s="377"/>
      <c r="AA125" s="377"/>
      <c r="AB125" s="377"/>
    </row>
    <row r="126" spans="1:28" x14ac:dyDescent="0.25">
      <c r="A126" s="368" t="s">
        <v>284</v>
      </c>
      <c r="B126" s="369">
        <v>201</v>
      </c>
      <c r="C126" s="370"/>
      <c r="D126" s="371"/>
      <c r="E126" s="372">
        <v>0.273619</v>
      </c>
      <c r="F126" s="373"/>
      <c r="G126" s="374">
        <v>0.144233</v>
      </c>
      <c r="H126" s="373"/>
      <c r="I126" s="378"/>
      <c r="J126" s="375">
        <v>34.051302</v>
      </c>
      <c r="K126" s="373"/>
      <c r="L126" s="376">
        <v>2.6157940000000002</v>
      </c>
      <c r="M126" s="373" t="s">
        <v>28</v>
      </c>
      <c r="N126" s="378"/>
      <c r="O126" s="375">
        <v>34.051302</v>
      </c>
      <c r="P126" s="373"/>
      <c r="Q126" s="376">
        <v>2.347575</v>
      </c>
      <c r="R126" s="373"/>
      <c r="S126" s="378"/>
      <c r="T126" s="375">
        <v>26.265131</v>
      </c>
      <c r="U126" s="373"/>
      <c r="V126" s="376">
        <v>6.4262249999999996</v>
      </c>
      <c r="W126" s="377"/>
      <c r="X126" s="377"/>
      <c r="Y126" s="377"/>
      <c r="Z126" s="377"/>
      <c r="AA126" s="377"/>
      <c r="AB126" s="377"/>
    </row>
    <row r="127" spans="1:28" x14ac:dyDescent="0.25">
      <c r="A127" s="368" t="s">
        <v>325</v>
      </c>
      <c r="B127" s="369">
        <v>202</v>
      </c>
      <c r="C127" s="370"/>
      <c r="D127" s="371"/>
      <c r="E127" s="372">
        <v>0.20899699999999999</v>
      </c>
      <c r="F127" s="373"/>
      <c r="G127" s="374">
        <v>0.110169</v>
      </c>
      <c r="H127" s="373"/>
      <c r="I127" s="378"/>
      <c r="J127" s="375">
        <v>26.009264000000002</v>
      </c>
      <c r="K127" s="373"/>
      <c r="L127" s="376">
        <v>1.998011</v>
      </c>
      <c r="M127" s="373" t="s">
        <v>28</v>
      </c>
      <c r="N127" s="378"/>
      <c r="O127" s="375">
        <v>26.009264000000002</v>
      </c>
      <c r="P127" s="373"/>
      <c r="Q127" s="376">
        <v>1.7931379999999999</v>
      </c>
      <c r="R127" s="373"/>
      <c r="S127" s="378"/>
      <c r="T127" s="375"/>
      <c r="U127" s="373"/>
      <c r="V127" s="376"/>
      <c r="W127" s="377"/>
      <c r="X127" s="377"/>
      <c r="Y127" s="377"/>
      <c r="Z127" s="377"/>
      <c r="AA127" s="377"/>
      <c r="AB127" s="377"/>
    </row>
    <row r="128" spans="1:28" x14ac:dyDescent="0.25">
      <c r="A128" s="368" t="s">
        <v>256</v>
      </c>
      <c r="B128" s="369">
        <v>203</v>
      </c>
      <c r="C128" s="370"/>
      <c r="D128" s="371"/>
      <c r="E128" s="372">
        <v>0.12828000000000001</v>
      </c>
      <c r="F128" s="373"/>
      <c r="G128" s="374">
        <v>6.762E-2</v>
      </c>
      <c r="H128" s="373"/>
      <c r="I128" s="378"/>
      <c r="J128" s="375">
        <v>15.964168000000001</v>
      </c>
      <c r="K128" s="373"/>
      <c r="L128" s="376">
        <v>1.2263550000000001</v>
      </c>
      <c r="M128" s="373" t="s">
        <v>28</v>
      </c>
      <c r="N128" s="378"/>
      <c r="O128" s="375">
        <v>15.964168000000001</v>
      </c>
      <c r="P128" s="373"/>
      <c r="Q128" s="376">
        <v>1.100606</v>
      </c>
      <c r="R128" s="373"/>
      <c r="S128" s="378"/>
      <c r="T128" s="375"/>
      <c r="U128" s="373"/>
      <c r="V128" s="376"/>
      <c r="W128" s="377"/>
      <c r="X128" s="377"/>
      <c r="Y128" s="377"/>
      <c r="Z128" s="377"/>
      <c r="AA128" s="377"/>
      <c r="AB128" s="377"/>
    </row>
    <row r="129" spans="1:28" x14ac:dyDescent="0.25">
      <c r="A129" s="368" t="s">
        <v>126</v>
      </c>
      <c r="B129" s="369">
        <v>204</v>
      </c>
      <c r="C129" s="370">
        <v>490</v>
      </c>
      <c r="D129" s="371"/>
      <c r="E129" s="372"/>
      <c r="F129" s="373"/>
      <c r="G129" s="374" t="s">
        <v>0</v>
      </c>
      <c r="H129" s="373"/>
      <c r="I129" s="378"/>
      <c r="J129" s="375"/>
      <c r="K129" s="373"/>
      <c r="L129" s="376"/>
      <c r="M129" s="373" t="s">
        <v>28</v>
      </c>
      <c r="N129" s="378"/>
      <c r="O129" s="375"/>
      <c r="P129" s="373"/>
      <c r="Q129" s="376"/>
      <c r="R129" s="373"/>
      <c r="S129" s="378"/>
      <c r="T129" s="375"/>
      <c r="U129" s="373"/>
      <c r="V129" s="376"/>
      <c r="W129" s="377"/>
      <c r="X129" s="377"/>
      <c r="Y129" s="377"/>
      <c r="Z129" s="377"/>
      <c r="AA129" s="377"/>
      <c r="AB129" s="377"/>
    </row>
    <row r="130" spans="1:28" x14ac:dyDescent="0.25">
      <c r="A130" s="368" t="s">
        <v>257</v>
      </c>
      <c r="B130" s="369">
        <v>205</v>
      </c>
      <c r="C130" s="370"/>
      <c r="D130" s="371"/>
      <c r="E130" s="372">
        <v>0.10469100000000001</v>
      </c>
      <c r="F130" s="373"/>
      <c r="G130" s="374">
        <v>5.5185999999999999E-2</v>
      </c>
      <c r="H130" s="373"/>
      <c r="I130" s="378"/>
      <c r="J130" s="375"/>
      <c r="K130" s="373"/>
      <c r="L130" s="376"/>
      <c r="M130" s="373" t="s">
        <v>28</v>
      </c>
      <c r="N130" s="378"/>
      <c r="O130" s="375">
        <v>13.028527</v>
      </c>
      <c r="P130" s="373"/>
      <c r="Q130" s="376">
        <v>0.89821700000000004</v>
      </c>
      <c r="R130" s="373"/>
      <c r="S130" s="378"/>
      <c r="T130" s="375"/>
      <c r="U130" s="373"/>
      <c r="V130" s="376"/>
      <c r="W130" s="377"/>
      <c r="X130" s="377"/>
      <c r="Y130" s="377"/>
      <c r="Z130" s="377"/>
      <c r="AA130" s="377"/>
      <c r="AB130" s="377"/>
    </row>
    <row r="131" spans="1:28" x14ac:dyDescent="0.25">
      <c r="A131" s="368" t="s">
        <v>127</v>
      </c>
      <c r="B131" s="369">
        <v>209</v>
      </c>
      <c r="C131" s="370"/>
      <c r="D131" s="371"/>
      <c r="E131" s="372">
        <v>0.10981100000000001</v>
      </c>
      <c r="F131" s="373"/>
      <c r="G131" s="374">
        <v>5.7884999999999999E-2</v>
      </c>
      <c r="H131" s="373"/>
      <c r="I131" s="366"/>
      <c r="J131" s="375">
        <v>6.8328620000000004</v>
      </c>
      <c r="K131" s="373"/>
      <c r="L131" s="376">
        <v>0.524895</v>
      </c>
      <c r="M131" s="373" t="s">
        <v>30</v>
      </c>
      <c r="N131" s="366"/>
      <c r="O131" s="375">
        <v>13.665724000000001</v>
      </c>
      <c r="P131" s="373"/>
      <c r="Q131" s="376">
        <v>0.94214600000000004</v>
      </c>
      <c r="R131" s="373"/>
      <c r="S131" s="366"/>
      <c r="T131" s="375"/>
      <c r="U131" s="373"/>
      <c r="V131" s="376"/>
      <c r="W131" s="377"/>
      <c r="X131" s="377"/>
      <c r="Y131" s="377"/>
      <c r="Z131" s="377"/>
      <c r="AA131" s="377"/>
      <c r="AB131" s="377"/>
    </row>
    <row r="132" spans="1:28" x14ac:dyDescent="0.25">
      <c r="A132" s="368" t="s">
        <v>128</v>
      </c>
      <c r="B132" s="369">
        <v>211</v>
      </c>
      <c r="C132" s="370"/>
      <c r="D132" s="371"/>
      <c r="E132" s="372">
        <v>8.8739999999999999E-3</v>
      </c>
      <c r="F132" s="373"/>
      <c r="G132" s="374">
        <v>4.6779999999999999E-3</v>
      </c>
      <c r="H132" s="373"/>
      <c r="I132" s="378"/>
      <c r="J132" s="375"/>
      <c r="K132" s="373"/>
      <c r="L132" s="376"/>
      <c r="M132" s="373" t="s">
        <v>28</v>
      </c>
      <c r="N132" s="378"/>
      <c r="O132" s="375"/>
      <c r="P132" s="373"/>
      <c r="Q132" s="376"/>
      <c r="R132" s="373"/>
      <c r="S132" s="378"/>
      <c r="T132" s="375"/>
      <c r="U132" s="373"/>
      <c r="V132" s="376"/>
      <c r="W132" s="377"/>
      <c r="X132" s="377"/>
      <c r="Y132" s="377"/>
      <c r="Z132" s="377"/>
      <c r="AA132" s="377"/>
      <c r="AB132" s="377"/>
    </row>
    <row r="133" spans="1:28" x14ac:dyDescent="0.25">
      <c r="A133" s="368" t="s">
        <v>129</v>
      </c>
      <c r="B133" s="369">
        <v>212</v>
      </c>
      <c r="C133" s="370"/>
      <c r="D133" s="371"/>
      <c r="E133" s="372">
        <v>1.4427000000000001E-2</v>
      </c>
      <c r="F133" s="373"/>
      <c r="G133" s="374">
        <v>7.6049999999999998E-3</v>
      </c>
      <c r="H133" s="373"/>
      <c r="I133" s="378"/>
      <c r="J133" s="375"/>
      <c r="K133" s="373"/>
      <c r="L133" s="376"/>
      <c r="M133" s="373" t="s">
        <v>28</v>
      </c>
      <c r="N133" s="378"/>
      <c r="O133" s="375">
        <v>1.795393</v>
      </c>
      <c r="P133" s="373"/>
      <c r="Q133" s="376">
        <v>0.123779</v>
      </c>
      <c r="R133" s="373"/>
      <c r="S133" s="378"/>
      <c r="T133" s="375"/>
      <c r="U133" s="373"/>
      <c r="V133" s="376"/>
      <c r="W133" s="377"/>
      <c r="X133" s="377"/>
      <c r="Y133" s="377"/>
      <c r="Z133" s="377"/>
      <c r="AA133" s="377"/>
      <c r="AB133" s="377"/>
    </row>
    <row r="134" spans="1:28" x14ac:dyDescent="0.25">
      <c r="A134" s="368" t="s">
        <v>254</v>
      </c>
      <c r="B134" s="369">
        <v>213</v>
      </c>
      <c r="C134" s="370"/>
      <c r="D134" s="371"/>
      <c r="E134" s="372">
        <v>0.29206799999999999</v>
      </c>
      <c r="F134" s="373"/>
      <c r="G134" s="374">
        <v>0.15395800000000001</v>
      </c>
      <c r="H134" s="373"/>
      <c r="I134" s="378"/>
      <c r="J134" s="375">
        <v>36.347147</v>
      </c>
      <c r="K134" s="373"/>
      <c r="L134" s="376">
        <v>2.7921589999999998</v>
      </c>
      <c r="M134" s="373" t="s">
        <v>28</v>
      </c>
      <c r="N134" s="378"/>
      <c r="O134" s="375">
        <v>36.347147</v>
      </c>
      <c r="P134" s="373"/>
      <c r="Q134" s="376">
        <v>2.5058560000000001</v>
      </c>
      <c r="R134" s="373"/>
      <c r="S134" s="378"/>
      <c r="T134" s="375"/>
      <c r="U134" s="373"/>
      <c r="V134" s="376"/>
      <c r="W134" s="377"/>
      <c r="X134" s="377"/>
      <c r="Y134" s="377"/>
      <c r="Z134" s="377"/>
      <c r="AA134" s="377"/>
      <c r="AB134" s="377"/>
    </row>
    <row r="135" spans="1:28" x14ac:dyDescent="0.25">
      <c r="A135" s="368" t="s">
        <v>130</v>
      </c>
      <c r="B135" s="369">
        <v>214</v>
      </c>
      <c r="C135" s="370"/>
      <c r="D135" s="371"/>
      <c r="E135" s="372">
        <v>2.97E-3</v>
      </c>
      <c r="F135" s="373"/>
      <c r="G135" s="374">
        <v>1.5659999999999999E-3</v>
      </c>
      <c r="H135" s="373"/>
      <c r="I135" s="378"/>
      <c r="J135" s="375"/>
      <c r="K135" s="373"/>
      <c r="L135" s="376"/>
      <c r="M135" s="373" t="s">
        <v>28</v>
      </c>
      <c r="N135" s="378"/>
      <c r="O135" s="375">
        <v>0.369612</v>
      </c>
      <c r="P135" s="373"/>
      <c r="Q135" s="376">
        <v>2.5482000000000001E-2</v>
      </c>
      <c r="R135" s="373"/>
      <c r="S135" s="378"/>
      <c r="T135" s="375"/>
      <c r="U135" s="373"/>
      <c r="V135" s="376"/>
      <c r="W135" s="377"/>
      <c r="X135" s="377"/>
      <c r="Y135" s="377"/>
      <c r="Z135" s="377"/>
      <c r="AA135" s="377"/>
      <c r="AB135" s="377"/>
    </row>
    <row r="136" spans="1:28" x14ac:dyDescent="0.25">
      <c r="A136" s="368" t="s">
        <v>258</v>
      </c>
      <c r="B136" s="369">
        <v>215</v>
      </c>
      <c r="C136" s="370"/>
      <c r="D136" s="371"/>
      <c r="E136" s="372">
        <v>0.123625</v>
      </c>
      <c r="F136" s="373"/>
      <c r="G136" s="374">
        <v>6.5167000000000003E-2</v>
      </c>
      <c r="H136" s="373"/>
      <c r="I136" s="378"/>
      <c r="J136" s="375">
        <v>15.384833</v>
      </c>
      <c r="K136" s="373"/>
      <c r="L136" s="376">
        <v>1.181851</v>
      </c>
      <c r="M136" s="373" t="s">
        <v>28</v>
      </c>
      <c r="N136" s="378"/>
      <c r="O136" s="375">
        <v>15.384833</v>
      </c>
      <c r="P136" s="373"/>
      <c r="Q136" s="376">
        <v>1.0606660000000001</v>
      </c>
      <c r="R136" s="373"/>
      <c r="S136" s="378"/>
      <c r="T136" s="375"/>
      <c r="U136" s="373"/>
      <c r="V136" s="376"/>
      <c r="W136" s="377"/>
      <c r="X136" s="377"/>
      <c r="Y136" s="377"/>
      <c r="Z136" s="377"/>
      <c r="AA136" s="377"/>
      <c r="AB136" s="377"/>
    </row>
    <row r="137" spans="1:28" x14ac:dyDescent="0.25">
      <c r="A137" s="368" t="s">
        <v>285</v>
      </c>
      <c r="B137" s="369">
        <v>216</v>
      </c>
      <c r="C137" s="370"/>
      <c r="D137" s="371"/>
      <c r="E137" s="372">
        <v>6.5498000000000001E-2</v>
      </c>
      <c r="F137" s="373"/>
      <c r="G137" s="374">
        <v>3.4526000000000001E-2</v>
      </c>
      <c r="H137" s="373"/>
      <c r="I137" s="378"/>
      <c r="J137" s="375">
        <v>8.1510660000000001</v>
      </c>
      <c r="K137" s="373"/>
      <c r="L137" s="376">
        <v>0.62615799999999999</v>
      </c>
      <c r="M137" s="373" t="s">
        <v>28</v>
      </c>
      <c r="N137" s="378"/>
      <c r="O137" s="375">
        <v>8.1510660000000001</v>
      </c>
      <c r="P137" s="373"/>
      <c r="Q137" s="376">
        <v>0.56195300000000004</v>
      </c>
      <c r="R137" s="373"/>
      <c r="S137" s="378"/>
      <c r="T137" s="375"/>
      <c r="U137" s="373"/>
      <c r="V137" s="376"/>
      <c r="W137" s="377"/>
      <c r="X137" s="377"/>
      <c r="Y137" s="377"/>
      <c r="Z137" s="377"/>
      <c r="AA137" s="377"/>
      <c r="AB137" s="377"/>
    </row>
    <row r="138" spans="1:28" x14ac:dyDescent="0.25">
      <c r="A138" s="368" t="s">
        <v>286</v>
      </c>
      <c r="B138" s="369">
        <v>217</v>
      </c>
      <c r="C138" s="370"/>
      <c r="D138" s="371"/>
      <c r="E138" s="372">
        <v>4.4409999999999996E-3</v>
      </c>
      <c r="F138" s="373"/>
      <c r="G138" s="374">
        <v>2.3410000000000002E-3</v>
      </c>
      <c r="H138" s="373"/>
      <c r="I138" s="366"/>
      <c r="J138" s="375">
        <v>0.552647</v>
      </c>
      <c r="K138" s="373"/>
      <c r="L138" s="376">
        <v>4.2453999999999999E-2</v>
      </c>
      <c r="M138" s="373" t="s">
        <v>28</v>
      </c>
      <c r="N138" s="366"/>
      <c r="O138" s="375">
        <v>0.552647</v>
      </c>
      <c r="P138" s="373"/>
      <c r="Q138" s="376">
        <v>3.8101000000000003E-2</v>
      </c>
      <c r="R138" s="373"/>
      <c r="S138" s="366"/>
      <c r="T138" s="375"/>
      <c r="U138" s="373"/>
      <c r="V138" s="376"/>
      <c r="W138" s="377"/>
      <c r="X138" s="377"/>
      <c r="Y138" s="377"/>
      <c r="Z138" s="377"/>
      <c r="AA138" s="377"/>
      <c r="AB138" s="377"/>
    </row>
    <row r="139" spans="1:28" x14ac:dyDescent="0.25">
      <c r="A139" s="368" t="s">
        <v>287</v>
      </c>
      <c r="B139" s="369">
        <v>220</v>
      </c>
      <c r="C139" s="370"/>
      <c r="D139" s="371"/>
      <c r="E139" s="372">
        <v>3.4112999999999997E-2</v>
      </c>
      <c r="F139" s="373"/>
      <c r="G139" s="374">
        <v>1.7982000000000001E-2</v>
      </c>
      <c r="H139" s="373"/>
      <c r="I139" s="378"/>
      <c r="J139" s="375">
        <v>4.2452240000000003</v>
      </c>
      <c r="K139" s="373"/>
      <c r="L139" s="376">
        <v>0.32611499999999999</v>
      </c>
      <c r="M139" s="373" t="s">
        <v>28</v>
      </c>
      <c r="N139" s="378"/>
      <c r="O139" s="375">
        <v>4.2452240000000003</v>
      </c>
      <c r="P139" s="373"/>
      <c r="Q139" s="376">
        <v>0.29267500000000002</v>
      </c>
      <c r="R139" s="373"/>
      <c r="S139" s="378"/>
      <c r="T139" s="375"/>
      <c r="U139" s="373"/>
      <c r="V139" s="376"/>
      <c r="W139" s="377"/>
      <c r="X139" s="377"/>
      <c r="Y139" s="377"/>
      <c r="Z139" s="377"/>
      <c r="AA139" s="377"/>
      <c r="AB139" s="377"/>
    </row>
    <row r="140" spans="1:28" x14ac:dyDescent="0.25">
      <c r="A140" s="368" t="s">
        <v>545</v>
      </c>
      <c r="B140" s="369">
        <v>221</v>
      </c>
      <c r="C140" s="370">
        <v>234</v>
      </c>
      <c r="D140" s="371"/>
      <c r="E140" s="372"/>
      <c r="F140" s="373"/>
      <c r="G140" s="374" t="s">
        <v>0</v>
      </c>
      <c r="H140" s="373"/>
      <c r="I140" s="378"/>
      <c r="J140" s="375"/>
      <c r="K140" s="373"/>
      <c r="L140" s="376"/>
      <c r="M140" s="373" t="s">
        <v>28</v>
      </c>
      <c r="N140" s="378"/>
      <c r="O140" s="375"/>
      <c r="P140" s="373"/>
      <c r="Q140" s="376"/>
      <c r="R140" s="373"/>
      <c r="S140" s="378"/>
      <c r="T140" s="375"/>
      <c r="U140" s="373"/>
      <c r="V140" s="376"/>
      <c r="W140" s="377"/>
      <c r="X140" s="377"/>
      <c r="Y140" s="377"/>
      <c r="Z140" s="377"/>
      <c r="AA140" s="377"/>
      <c r="AB140" s="377"/>
    </row>
    <row r="141" spans="1:28" x14ac:dyDescent="0.25">
      <c r="A141" s="368" t="s">
        <v>271</v>
      </c>
      <c r="B141" s="369">
        <v>222</v>
      </c>
      <c r="C141" s="370"/>
      <c r="D141" s="371"/>
      <c r="E141" s="372">
        <v>0.110428</v>
      </c>
      <c r="F141" s="373"/>
      <c r="G141" s="374">
        <v>5.8209999999999998E-2</v>
      </c>
      <c r="H141" s="373"/>
      <c r="I141" s="378"/>
      <c r="J141" s="375">
        <v>13.742481</v>
      </c>
      <c r="K141" s="373"/>
      <c r="L141" s="376">
        <v>1.055687</v>
      </c>
      <c r="M141" s="373" t="s">
        <v>28</v>
      </c>
      <c r="N141" s="378"/>
      <c r="O141" s="375">
        <v>13.742481</v>
      </c>
      <c r="P141" s="373"/>
      <c r="Q141" s="376">
        <v>0.947438</v>
      </c>
      <c r="R141" s="373"/>
      <c r="S141" s="378"/>
      <c r="T141" s="375"/>
      <c r="U141" s="373"/>
      <c r="V141" s="376"/>
      <c r="W141" s="377"/>
      <c r="X141" s="377"/>
      <c r="Y141" s="377"/>
      <c r="Z141" s="377"/>
      <c r="AA141" s="377"/>
      <c r="AB141" s="377"/>
    </row>
    <row r="142" spans="1:28" x14ac:dyDescent="0.25">
      <c r="A142" s="368" t="s">
        <v>288</v>
      </c>
      <c r="B142" s="369">
        <v>223</v>
      </c>
      <c r="C142" s="370"/>
      <c r="D142" s="371"/>
      <c r="E142" s="372">
        <v>5.5271000000000001E-2</v>
      </c>
      <c r="F142" s="373"/>
      <c r="G142" s="374">
        <v>2.9135000000000001E-2</v>
      </c>
      <c r="H142" s="373"/>
      <c r="I142" s="366"/>
      <c r="J142" s="375">
        <v>6.8783260000000004</v>
      </c>
      <c r="K142" s="373"/>
      <c r="L142" s="376">
        <v>0.52838799999999997</v>
      </c>
      <c r="M142" s="373" t="s">
        <v>28</v>
      </c>
      <c r="N142" s="366"/>
      <c r="O142" s="375">
        <v>6.8783260000000004</v>
      </c>
      <c r="P142" s="373"/>
      <c r="Q142" s="376">
        <v>0.47420800000000002</v>
      </c>
      <c r="R142" s="373"/>
      <c r="S142" s="366"/>
      <c r="T142" s="375"/>
      <c r="U142" s="373"/>
      <c r="V142" s="376"/>
      <c r="W142" s="377"/>
      <c r="X142" s="377"/>
      <c r="Y142" s="377"/>
      <c r="Z142" s="377"/>
      <c r="AA142" s="377"/>
      <c r="AB142" s="377"/>
    </row>
    <row r="143" spans="1:28" x14ac:dyDescent="0.25">
      <c r="A143" s="368" t="s">
        <v>289</v>
      </c>
      <c r="B143" s="369">
        <v>225</v>
      </c>
      <c r="C143" s="370"/>
      <c r="D143" s="371"/>
      <c r="E143" s="372">
        <v>0.117169</v>
      </c>
      <c r="F143" s="373"/>
      <c r="G143" s="374">
        <v>6.1762999999999998E-2</v>
      </c>
      <c r="H143" s="373"/>
      <c r="I143" s="378"/>
      <c r="J143" s="375">
        <v>14.58137</v>
      </c>
      <c r="K143" s="373"/>
      <c r="L143" s="376">
        <v>1.1201289999999999</v>
      </c>
      <c r="M143" s="373" t="s">
        <v>28</v>
      </c>
      <c r="N143" s="378"/>
      <c r="O143" s="375">
        <v>14.58137</v>
      </c>
      <c r="P143" s="373"/>
      <c r="Q143" s="376">
        <v>1.0052730000000001</v>
      </c>
      <c r="R143" s="373"/>
      <c r="S143" s="378"/>
      <c r="T143" s="375"/>
      <c r="U143" s="373"/>
      <c r="V143" s="376"/>
      <c r="W143" s="377"/>
      <c r="X143" s="377"/>
      <c r="Y143" s="377"/>
      <c r="Z143" s="377"/>
      <c r="AA143" s="377"/>
      <c r="AB143" s="377"/>
    </row>
    <row r="144" spans="1:28" x14ac:dyDescent="0.25">
      <c r="A144" s="368" t="s">
        <v>326</v>
      </c>
      <c r="B144" s="369">
        <v>226</v>
      </c>
      <c r="C144" s="370"/>
      <c r="D144" s="371"/>
      <c r="E144" s="372">
        <v>3.8560000000000001E-3</v>
      </c>
      <c r="F144" s="373"/>
      <c r="G144" s="374">
        <v>2.0330000000000001E-3</v>
      </c>
      <c r="H144" s="373"/>
      <c r="I144" s="378"/>
      <c r="J144" s="375">
        <v>0.47990500000000003</v>
      </c>
      <c r="K144" s="373"/>
      <c r="L144" s="376">
        <v>3.6866000000000003E-2</v>
      </c>
      <c r="M144" s="373" t="s">
        <v>28</v>
      </c>
      <c r="N144" s="378"/>
      <c r="O144" s="375">
        <v>0.47990500000000003</v>
      </c>
      <c r="P144" s="373"/>
      <c r="Q144" s="376">
        <v>3.3085999999999997E-2</v>
      </c>
      <c r="R144" s="373"/>
      <c r="S144" s="378"/>
      <c r="T144" s="375"/>
      <c r="U144" s="373"/>
      <c r="V144" s="376"/>
      <c r="W144" s="377"/>
      <c r="X144" s="377"/>
      <c r="Y144" s="377"/>
      <c r="Z144" s="377"/>
      <c r="AA144" s="377"/>
      <c r="AB144" s="377"/>
    </row>
    <row r="145" spans="1:28" x14ac:dyDescent="0.25">
      <c r="A145" s="368" t="s">
        <v>131</v>
      </c>
      <c r="B145" s="369">
        <v>227</v>
      </c>
      <c r="C145" s="370"/>
      <c r="D145" s="371"/>
      <c r="E145" s="372">
        <v>9.6839999999999999E-3</v>
      </c>
      <c r="F145" s="373"/>
      <c r="G145" s="374">
        <v>5.1050000000000002E-3</v>
      </c>
      <c r="H145" s="373"/>
      <c r="I145" s="378"/>
      <c r="J145" s="375"/>
      <c r="K145" s="373"/>
      <c r="L145" s="376"/>
      <c r="M145" s="373" t="s">
        <v>28</v>
      </c>
      <c r="N145" s="378"/>
      <c r="O145" s="375">
        <v>1.205195</v>
      </c>
      <c r="P145" s="373"/>
      <c r="Q145" s="376">
        <v>8.3088999999999996E-2</v>
      </c>
      <c r="R145" s="373"/>
      <c r="S145" s="378"/>
      <c r="T145" s="375"/>
      <c r="U145" s="373"/>
      <c r="V145" s="376"/>
      <c r="W145" s="377"/>
      <c r="X145" s="377"/>
      <c r="Y145" s="377"/>
      <c r="Z145" s="377"/>
      <c r="AA145" s="377"/>
      <c r="AB145" s="377"/>
    </row>
    <row r="146" spans="1:28" x14ac:dyDescent="0.25">
      <c r="A146" s="368" t="s">
        <v>290</v>
      </c>
      <c r="B146" s="369">
        <v>228</v>
      </c>
      <c r="C146" s="370"/>
      <c r="D146" s="371"/>
      <c r="E146" s="372">
        <v>7.9020999999999994E-2</v>
      </c>
      <c r="F146" s="373"/>
      <c r="G146" s="374">
        <v>4.1653999999999997E-2</v>
      </c>
      <c r="H146" s="373"/>
      <c r="I146" s="378"/>
      <c r="J146" s="375">
        <v>9.8340409999999991</v>
      </c>
      <c r="K146" s="373"/>
      <c r="L146" s="376">
        <v>0.75544299999999998</v>
      </c>
      <c r="M146" s="373" t="s">
        <v>28</v>
      </c>
      <c r="N146" s="378"/>
      <c r="O146" s="375">
        <v>9.8340409999999991</v>
      </c>
      <c r="P146" s="373"/>
      <c r="Q146" s="376">
        <v>0.67798099999999994</v>
      </c>
      <c r="R146" s="373"/>
      <c r="S146" s="378"/>
      <c r="T146" s="375"/>
      <c r="U146" s="373"/>
      <c r="V146" s="376"/>
      <c r="W146" s="377"/>
      <c r="X146" s="377"/>
      <c r="Y146" s="377"/>
      <c r="Z146" s="377"/>
      <c r="AA146" s="377"/>
      <c r="AB146" s="377"/>
    </row>
    <row r="147" spans="1:28" x14ac:dyDescent="0.25">
      <c r="A147" s="368" t="s">
        <v>259</v>
      </c>
      <c r="B147" s="369">
        <v>229</v>
      </c>
      <c r="C147" s="370"/>
      <c r="D147" s="371"/>
      <c r="E147" s="372">
        <v>0.101358</v>
      </c>
      <c r="F147" s="373"/>
      <c r="G147" s="374">
        <v>5.3428999999999997E-2</v>
      </c>
      <c r="H147" s="373"/>
      <c r="I147" s="366"/>
      <c r="J147" s="375">
        <v>12.613806</v>
      </c>
      <c r="K147" s="373"/>
      <c r="L147" s="376">
        <v>0.96898300000000004</v>
      </c>
      <c r="M147" s="373" t="s">
        <v>28</v>
      </c>
      <c r="N147" s="366"/>
      <c r="O147" s="375">
        <v>12.613806</v>
      </c>
      <c r="P147" s="373"/>
      <c r="Q147" s="376">
        <v>0.86962499999999998</v>
      </c>
      <c r="R147" s="373"/>
      <c r="S147" s="366"/>
      <c r="T147" s="375"/>
      <c r="U147" s="373"/>
      <c r="V147" s="376"/>
      <c r="W147" s="377"/>
      <c r="X147" s="377"/>
      <c r="Y147" s="377"/>
      <c r="Z147" s="377"/>
      <c r="AA147" s="377"/>
      <c r="AB147" s="377"/>
    </row>
    <row r="148" spans="1:28" x14ac:dyDescent="0.25">
      <c r="A148" s="368" t="s">
        <v>132</v>
      </c>
      <c r="B148" s="369">
        <v>232</v>
      </c>
      <c r="C148" s="370"/>
      <c r="D148" s="371"/>
      <c r="E148" s="372">
        <v>1.5004E-2</v>
      </c>
      <c r="F148" s="373"/>
      <c r="G148" s="374">
        <v>7.9089999999999994E-3</v>
      </c>
      <c r="H148" s="373"/>
      <c r="I148" s="378"/>
      <c r="J148" s="375"/>
      <c r="K148" s="373"/>
      <c r="L148" s="376"/>
      <c r="M148" s="373" t="s">
        <v>28</v>
      </c>
      <c r="N148" s="378"/>
      <c r="O148" s="375">
        <v>1.8671899999999999</v>
      </c>
      <c r="P148" s="373"/>
      <c r="Q148" s="376">
        <v>0.12872800000000001</v>
      </c>
      <c r="R148" s="373"/>
      <c r="S148" s="378"/>
      <c r="T148" s="375"/>
      <c r="U148" s="373"/>
      <c r="V148" s="376"/>
      <c r="W148" s="381"/>
      <c r="X148" s="377"/>
      <c r="Y148" s="377"/>
      <c r="Z148" s="377"/>
      <c r="AA148" s="377"/>
      <c r="AB148" s="377"/>
    </row>
    <row r="149" spans="1:28" x14ac:dyDescent="0.25">
      <c r="A149" s="368" t="s">
        <v>291</v>
      </c>
      <c r="B149" s="369">
        <v>234</v>
      </c>
      <c r="C149" s="370"/>
      <c r="D149" s="371"/>
      <c r="E149" s="372">
        <v>9.6226999999999993E-2</v>
      </c>
      <c r="F149" s="373"/>
      <c r="G149" s="374">
        <v>5.0723999999999998E-2</v>
      </c>
      <c r="H149" s="373"/>
      <c r="I149" s="378"/>
      <c r="J149" s="375">
        <v>11.975192</v>
      </c>
      <c r="K149" s="373"/>
      <c r="L149" s="376">
        <v>0.91992499999999999</v>
      </c>
      <c r="M149" s="373" t="s">
        <v>28</v>
      </c>
      <c r="N149" s="378"/>
      <c r="O149" s="375">
        <v>11.975192</v>
      </c>
      <c r="P149" s="373"/>
      <c r="Q149" s="376">
        <v>0.82559700000000003</v>
      </c>
      <c r="R149" s="373"/>
      <c r="S149" s="378"/>
      <c r="T149" s="375"/>
      <c r="U149" s="373"/>
      <c r="V149" s="376"/>
      <c r="W149" s="377"/>
      <c r="X149" s="377"/>
      <c r="Y149" s="377"/>
      <c r="Z149" s="377"/>
      <c r="AA149" s="377"/>
      <c r="AB149" s="377"/>
    </row>
    <row r="150" spans="1:28" x14ac:dyDescent="0.25">
      <c r="A150" s="368" t="s">
        <v>334</v>
      </c>
      <c r="B150" s="369">
        <v>235</v>
      </c>
      <c r="C150" s="370"/>
      <c r="D150" s="371"/>
      <c r="E150" s="372">
        <v>6.3423999999999994E-2</v>
      </c>
      <c r="F150" s="373"/>
      <c r="G150" s="374">
        <v>3.3432999999999997E-2</v>
      </c>
      <c r="H150" s="373"/>
      <c r="I150" s="378"/>
      <c r="J150" s="375">
        <v>7.8929280000000004</v>
      </c>
      <c r="K150" s="373"/>
      <c r="L150" s="376">
        <v>0.60632900000000001</v>
      </c>
      <c r="M150" s="373" t="s">
        <v>28</v>
      </c>
      <c r="N150" s="378"/>
      <c r="O150" s="375">
        <v>7.8929280000000004</v>
      </c>
      <c r="P150" s="373"/>
      <c r="Q150" s="376">
        <v>0.544157</v>
      </c>
      <c r="R150" s="373"/>
      <c r="S150" s="378"/>
      <c r="T150" s="375"/>
      <c r="U150" s="373"/>
      <c r="V150" s="376"/>
      <c r="W150" s="377"/>
      <c r="X150" s="377"/>
      <c r="Y150" s="377"/>
      <c r="Z150" s="377"/>
      <c r="AA150" s="377"/>
      <c r="AB150" s="377"/>
    </row>
    <row r="151" spans="1:28" x14ac:dyDescent="0.25">
      <c r="A151" s="368" t="s">
        <v>292</v>
      </c>
      <c r="B151" s="369">
        <v>236</v>
      </c>
      <c r="C151" s="370"/>
      <c r="D151" s="371"/>
      <c r="E151" s="372">
        <v>3.3688999999999997E-2</v>
      </c>
      <c r="F151" s="373"/>
      <c r="G151" s="374">
        <v>1.7759E-2</v>
      </c>
      <c r="H151" s="373"/>
      <c r="I151" s="378"/>
      <c r="J151" s="375">
        <v>4.1925569999999999</v>
      </c>
      <c r="K151" s="373"/>
      <c r="L151" s="376">
        <v>0.32206899999999999</v>
      </c>
      <c r="M151" s="373" t="s">
        <v>28</v>
      </c>
      <c r="N151" s="378"/>
      <c r="O151" s="375">
        <v>4.1925569999999999</v>
      </c>
      <c r="P151" s="373"/>
      <c r="Q151" s="376">
        <v>0.289045</v>
      </c>
      <c r="R151" s="373"/>
      <c r="S151" s="378"/>
      <c r="T151" s="375"/>
      <c r="U151" s="373"/>
      <c r="V151" s="376"/>
      <c r="W151" s="377"/>
      <c r="X151" s="377"/>
      <c r="Y151" s="377"/>
      <c r="Z151" s="377"/>
      <c r="AA151" s="377"/>
      <c r="AB151" s="377"/>
    </row>
    <row r="152" spans="1:28" x14ac:dyDescent="0.25">
      <c r="A152" s="368" t="s">
        <v>339</v>
      </c>
      <c r="B152" s="369">
        <v>239</v>
      </c>
      <c r="C152" s="370"/>
      <c r="D152" s="371"/>
      <c r="E152" s="372">
        <v>0.16505700000000001</v>
      </c>
      <c r="F152" s="373"/>
      <c r="G152" s="374">
        <v>8.7007000000000001E-2</v>
      </c>
      <c r="H152" s="373"/>
      <c r="I152" s="378"/>
      <c r="J152" s="375">
        <v>20.540980000000001</v>
      </c>
      <c r="K152" s="373"/>
      <c r="L152" s="376">
        <v>1.577942</v>
      </c>
      <c r="M152" s="373" t="s">
        <v>28</v>
      </c>
      <c r="N152" s="378"/>
      <c r="O152" s="375">
        <v>20.540980000000001</v>
      </c>
      <c r="P152" s="373"/>
      <c r="Q152" s="376">
        <v>1.416142</v>
      </c>
      <c r="R152" s="373"/>
      <c r="S152" s="378"/>
      <c r="T152" s="375"/>
      <c r="U152" s="373"/>
      <c r="V152" s="376"/>
      <c r="W152" s="377"/>
      <c r="X152" s="377"/>
      <c r="Y152" s="377"/>
      <c r="Z152" s="377"/>
      <c r="AA152" s="377"/>
      <c r="AB152" s="377"/>
    </row>
    <row r="153" spans="1:28" x14ac:dyDescent="0.25">
      <c r="A153" s="368" t="s">
        <v>293</v>
      </c>
      <c r="B153" s="369">
        <v>240</v>
      </c>
      <c r="C153" s="370"/>
      <c r="D153" s="371"/>
      <c r="E153" s="372">
        <v>8.6101999999999998E-2</v>
      </c>
      <c r="F153" s="373"/>
      <c r="G153" s="374">
        <v>4.5386999999999997E-2</v>
      </c>
      <c r="H153" s="373"/>
      <c r="I153" s="378"/>
      <c r="J153" s="375">
        <v>10.715204999999999</v>
      </c>
      <c r="K153" s="373"/>
      <c r="L153" s="376">
        <v>0.82313400000000003</v>
      </c>
      <c r="M153" s="373" t="s">
        <v>28</v>
      </c>
      <c r="N153" s="378"/>
      <c r="O153" s="375">
        <v>10.715204999999999</v>
      </c>
      <c r="P153" s="373"/>
      <c r="Q153" s="376">
        <v>0.73873100000000003</v>
      </c>
      <c r="R153" s="373"/>
      <c r="S153" s="378"/>
      <c r="T153" s="375"/>
      <c r="U153" s="373"/>
      <c r="V153" s="376"/>
      <c r="W153" s="377"/>
      <c r="X153" s="377"/>
      <c r="Y153" s="377"/>
      <c r="Z153" s="377"/>
      <c r="AA153" s="377"/>
      <c r="AB153" s="377"/>
    </row>
    <row r="154" spans="1:28" x14ac:dyDescent="0.25">
      <c r="A154" s="368" t="s">
        <v>294</v>
      </c>
      <c r="B154" s="369">
        <v>244</v>
      </c>
      <c r="C154" s="370"/>
      <c r="D154" s="371"/>
      <c r="E154" s="372">
        <v>2.1523E-2</v>
      </c>
      <c r="F154" s="373"/>
      <c r="G154" s="374">
        <v>1.1344999999999999E-2</v>
      </c>
      <c r="H154" s="373"/>
      <c r="I154" s="378"/>
      <c r="J154" s="375">
        <v>2.6784469999999998</v>
      </c>
      <c r="K154" s="373"/>
      <c r="L154" s="376">
        <v>0.20575599999999999</v>
      </c>
      <c r="M154" s="373" t="s">
        <v>28</v>
      </c>
      <c r="N154" s="378"/>
      <c r="O154" s="375">
        <v>2.6784469999999998</v>
      </c>
      <c r="P154" s="373"/>
      <c r="Q154" s="376">
        <v>0.18465799999999999</v>
      </c>
      <c r="R154" s="373"/>
      <c r="S154" s="378"/>
      <c r="T154" s="375"/>
      <c r="U154" s="373"/>
      <c r="V154" s="376"/>
      <c r="W154" s="377"/>
      <c r="X154" s="377"/>
      <c r="Y154" s="377"/>
      <c r="Z154" s="377"/>
      <c r="AA154" s="377"/>
      <c r="AB154" s="377"/>
    </row>
    <row r="155" spans="1:28" x14ac:dyDescent="0.25">
      <c r="A155" s="368" t="s">
        <v>295</v>
      </c>
      <c r="B155" s="369">
        <v>248</v>
      </c>
      <c r="C155" s="370"/>
      <c r="D155" s="371"/>
      <c r="E155" s="372">
        <v>5.6772000000000003E-2</v>
      </c>
      <c r="F155" s="373"/>
      <c r="G155" s="374">
        <v>2.9926000000000001E-2</v>
      </c>
      <c r="H155" s="373"/>
      <c r="I155" s="378"/>
      <c r="J155" s="375">
        <v>7.0651390000000003</v>
      </c>
      <c r="K155" s="373"/>
      <c r="L155" s="376">
        <v>0.54273800000000005</v>
      </c>
      <c r="M155" s="373" t="s">
        <v>28</v>
      </c>
      <c r="N155" s="378"/>
      <c r="O155" s="375">
        <v>7.0651390000000003</v>
      </c>
      <c r="P155" s="373"/>
      <c r="Q155" s="376">
        <v>0.48708699999999999</v>
      </c>
      <c r="R155" s="373"/>
      <c r="S155" s="378"/>
      <c r="T155" s="375"/>
      <c r="U155" s="373"/>
      <c r="V155" s="376"/>
      <c r="W155" s="377"/>
      <c r="X155" s="377"/>
      <c r="Y155" s="377"/>
      <c r="Z155" s="377"/>
      <c r="AA155" s="377"/>
      <c r="AB155" s="377"/>
    </row>
    <row r="156" spans="1:28" x14ac:dyDescent="0.25">
      <c r="A156" s="368" t="s">
        <v>260</v>
      </c>
      <c r="B156" s="369">
        <v>249</v>
      </c>
      <c r="C156" s="370"/>
      <c r="D156" s="371"/>
      <c r="E156" s="372">
        <v>4.2311000000000001E-2</v>
      </c>
      <c r="F156" s="373"/>
      <c r="G156" s="374">
        <v>2.2303E-2</v>
      </c>
      <c r="H156" s="373"/>
      <c r="I156" s="378"/>
      <c r="J156" s="375">
        <v>5.2654949999999996</v>
      </c>
      <c r="K156" s="373"/>
      <c r="L156" s="376">
        <v>0.40449099999999999</v>
      </c>
      <c r="M156" s="373" t="s">
        <v>28</v>
      </c>
      <c r="N156" s="378"/>
      <c r="O156" s="375">
        <v>5.2654949999999996</v>
      </c>
      <c r="P156" s="373"/>
      <c r="Q156" s="376">
        <v>0.36301499999999998</v>
      </c>
      <c r="R156" s="373"/>
      <c r="S156" s="378"/>
      <c r="T156" s="375"/>
      <c r="U156" s="373"/>
      <c r="V156" s="376"/>
      <c r="W156" s="377"/>
      <c r="X156" s="377"/>
      <c r="Y156" s="377"/>
      <c r="Z156" s="377"/>
      <c r="AA156" s="377"/>
      <c r="AB156" s="377"/>
    </row>
    <row r="157" spans="1:28" x14ac:dyDescent="0.25">
      <c r="A157" s="368" t="s">
        <v>133</v>
      </c>
      <c r="B157" s="369">
        <v>250</v>
      </c>
      <c r="C157" s="370"/>
      <c r="D157" s="371"/>
      <c r="E157" s="372">
        <v>4.8261999999999999E-2</v>
      </c>
      <c r="F157" s="373"/>
      <c r="G157" s="374">
        <v>2.5440000000000001E-2</v>
      </c>
      <c r="H157" s="373"/>
      <c r="I157" s="378"/>
      <c r="J157" s="375"/>
      <c r="K157" s="373"/>
      <c r="L157" s="376"/>
      <c r="M157" s="373" t="s">
        <v>28</v>
      </c>
      <c r="N157" s="378"/>
      <c r="O157" s="375">
        <v>6.0061359999999997</v>
      </c>
      <c r="P157" s="373"/>
      <c r="Q157" s="376">
        <v>0.41407699999999997</v>
      </c>
      <c r="R157" s="373"/>
      <c r="S157" s="378"/>
      <c r="T157" s="375"/>
      <c r="U157" s="373"/>
      <c r="V157" s="376"/>
      <c r="W157" s="377"/>
      <c r="X157" s="377"/>
      <c r="Y157" s="377"/>
      <c r="Z157" s="377"/>
      <c r="AA157" s="377"/>
      <c r="AB157" s="377"/>
    </row>
    <row r="158" spans="1:28" x14ac:dyDescent="0.25">
      <c r="A158" s="368" t="s">
        <v>296</v>
      </c>
      <c r="B158" s="369">
        <v>251</v>
      </c>
      <c r="C158" s="370"/>
      <c r="D158" s="371"/>
      <c r="E158" s="372">
        <v>1.6299999999999999E-3</v>
      </c>
      <c r="F158" s="373"/>
      <c r="G158" s="374">
        <v>8.5899999999999995E-4</v>
      </c>
      <c r="H158" s="373"/>
      <c r="I158" s="378"/>
      <c r="J158" s="375">
        <v>0.202873</v>
      </c>
      <c r="K158" s="373"/>
      <c r="L158" s="376">
        <v>1.5585E-2</v>
      </c>
      <c r="M158" s="373" t="s">
        <v>28</v>
      </c>
      <c r="N158" s="378"/>
      <c r="O158" s="375">
        <v>0.202873</v>
      </c>
      <c r="P158" s="373"/>
      <c r="Q158" s="376">
        <v>1.3986999999999999E-2</v>
      </c>
      <c r="R158" s="373"/>
      <c r="S158" s="378"/>
      <c r="T158" s="375"/>
      <c r="U158" s="373"/>
      <c r="V158" s="376"/>
      <c r="W158" s="377"/>
      <c r="X158" s="377"/>
      <c r="Y158" s="377"/>
      <c r="Z158" s="377"/>
      <c r="AA158" s="377"/>
      <c r="AB158" s="377"/>
    </row>
    <row r="159" spans="1:28" x14ac:dyDescent="0.25">
      <c r="A159" s="368" t="s">
        <v>297</v>
      </c>
      <c r="B159" s="369">
        <v>252</v>
      </c>
      <c r="C159" s="370"/>
      <c r="D159" s="371"/>
      <c r="E159" s="372">
        <v>7.6162999999999995E-2</v>
      </c>
      <c r="F159" s="373"/>
      <c r="G159" s="374">
        <v>4.0148000000000003E-2</v>
      </c>
      <c r="H159" s="373"/>
      <c r="I159" s="378"/>
      <c r="J159" s="375">
        <v>9.4783629999999999</v>
      </c>
      <c r="K159" s="373"/>
      <c r="L159" s="376">
        <v>0.72811999999999999</v>
      </c>
      <c r="M159" s="373" t="s">
        <v>28</v>
      </c>
      <c r="N159" s="378"/>
      <c r="O159" s="375">
        <v>9.4783629999999999</v>
      </c>
      <c r="P159" s="373"/>
      <c r="Q159" s="376">
        <v>0.65346000000000004</v>
      </c>
      <c r="R159" s="373"/>
      <c r="S159" s="378"/>
      <c r="T159" s="375"/>
      <c r="U159" s="373"/>
      <c r="V159" s="376"/>
      <c r="W159" s="377"/>
      <c r="X159" s="377"/>
      <c r="Y159" s="377"/>
      <c r="Z159" s="377"/>
      <c r="AA159" s="377"/>
      <c r="AB159" s="377"/>
    </row>
    <row r="160" spans="1:28" x14ac:dyDescent="0.25">
      <c r="A160" s="368" t="s">
        <v>261</v>
      </c>
      <c r="B160" s="369">
        <v>253</v>
      </c>
      <c r="C160" s="370"/>
      <c r="D160" s="371"/>
      <c r="E160" s="372">
        <v>8.7500999999999995E-2</v>
      </c>
      <c r="F160" s="373"/>
      <c r="G160" s="374">
        <v>4.6124999999999999E-2</v>
      </c>
      <c r="H160" s="373"/>
      <c r="I160" s="378"/>
      <c r="J160" s="375">
        <v>10.889265</v>
      </c>
      <c r="K160" s="373"/>
      <c r="L160" s="376">
        <v>0.83650500000000005</v>
      </c>
      <c r="M160" s="373" t="s">
        <v>28</v>
      </c>
      <c r="N160" s="378"/>
      <c r="O160" s="375">
        <v>10.889265</v>
      </c>
      <c r="P160" s="373"/>
      <c r="Q160" s="376">
        <v>0.75073100000000004</v>
      </c>
      <c r="R160" s="373"/>
      <c r="S160" s="378"/>
      <c r="T160" s="375"/>
      <c r="U160" s="373"/>
      <c r="V160" s="376"/>
      <c r="W160" s="377"/>
      <c r="X160" s="377"/>
      <c r="Y160" s="377"/>
      <c r="Z160" s="377"/>
      <c r="AA160" s="377"/>
      <c r="AB160" s="377"/>
    </row>
    <row r="161" spans="1:28" x14ac:dyDescent="0.25">
      <c r="A161" s="368" t="s">
        <v>134</v>
      </c>
      <c r="B161" s="369">
        <v>254</v>
      </c>
      <c r="C161" s="370"/>
      <c r="D161" s="371"/>
      <c r="E161" s="372">
        <v>4.3017E-2</v>
      </c>
      <c r="F161" s="373"/>
      <c r="G161" s="374">
        <v>2.2676000000000002E-2</v>
      </c>
      <c r="H161" s="373"/>
      <c r="I161" s="378"/>
      <c r="J161" s="375"/>
      <c r="K161" s="373"/>
      <c r="L161" s="376"/>
      <c r="M161" s="373" t="s">
        <v>28</v>
      </c>
      <c r="N161" s="378"/>
      <c r="O161" s="375">
        <v>5.353351</v>
      </c>
      <c r="P161" s="373"/>
      <c r="Q161" s="376">
        <v>0.36907200000000001</v>
      </c>
      <c r="R161" s="373"/>
      <c r="S161" s="378"/>
      <c r="T161" s="375"/>
      <c r="U161" s="373"/>
      <c r="V161" s="376"/>
      <c r="W161" s="373"/>
      <c r="X161" s="377"/>
      <c r="Y161" s="377"/>
      <c r="Z161" s="377"/>
      <c r="AA161" s="377"/>
      <c r="AB161" s="377"/>
    </row>
    <row r="162" spans="1:28" x14ac:dyDescent="0.25">
      <c r="A162" s="368" t="s">
        <v>262</v>
      </c>
      <c r="B162" s="369">
        <v>255</v>
      </c>
      <c r="C162" s="370"/>
      <c r="D162" s="371"/>
      <c r="E162" s="372">
        <v>0.10428999999999999</v>
      </c>
      <c r="F162" s="373"/>
      <c r="G162" s="374">
        <v>5.4975000000000003E-2</v>
      </c>
      <c r="H162" s="373"/>
      <c r="I162" s="378"/>
      <c r="J162" s="375">
        <v>12.978695</v>
      </c>
      <c r="K162" s="373"/>
      <c r="L162" s="376">
        <v>0.99701300000000004</v>
      </c>
      <c r="M162" s="373" t="s">
        <v>28</v>
      </c>
      <c r="N162" s="378"/>
      <c r="O162" s="375">
        <v>12.978695</v>
      </c>
      <c r="P162" s="373"/>
      <c r="Q162" s="376">
        <v>0.89478100000000005</v>
      </c>
      <c r="R162" s="373"/>
      <c r="S162" s="378"/>
      <c r="T162" s="375"/>
      <c r="U162" s="373"/>
      <c r="V162" s="376"/>
      <c r="W162" s="373"/>
      <c r="X162" s="377"/>
      <c r="Y162" s="377"/>
      <c r="Z162" s="377"/>
      <c r="AA162" s="377"/>
      <c r="AB162" s="377"/>
    </row>
    <row r="163" spans="1:28" x14ac:dyDescent="0.25">
      <c r="A163" s="368" t="s">
        <v>135</v>
      </c>
      <c r="B163" s="369">
        <v>256</v>
      </c>
      <c r="C163" s="370"/>
      <c r="D163" s="371"/>
      <c r="E163" s="372">
        <v>0.419325</v>
      </c>
      <c r="F163" s="373"/>
      <c r="G163" s="374">
        <v>0.22103900000000001</v>
      </c>
      <c r="H163" s="373"/>
      <c r="I163" s="378"/>
      <c r="J163" s="375">
        <v>26.092009000000001</v>
      </c>
      <c r="K163" s="373"/>
      <c r="L163" s="376">
        <v>2.0043679999999999</v>
      </c>
      <c r="M163" s="373" t="s">
        <v>30</v>
      </c>
      <c r="N163" s="378"/>
      <c r="O163" s="375">
        <v>26.092009000000001</v>
      </c>
      <c r="P163" s="373"/>
      <c r="Q163" s="376">
        <v>1.798843</v>
      </c>
      <c r="R163" s="373" t="s">
        <v>30</v>
      </c>
      <c r="S163" s="378"/>
      <c r="T163" s="375"/>
      <c r="U163" s="373"/>
      <c r="V163" s="376"/>
      <c r="W163" s="377"/>
      <c r="X163" s="377"/>
      <c r="Y163" s="377"/>
      <c r="Z163" s="377"/>
      <c r="AA163" s="377"/>
      <c r="AB163" s="377"/>
    </row>
    <row r="164" spans="1:28" x14ac:dyDescent="0.25">
      <c r="A164" s="368" t="s">
        <v>298</v>
      </c>
      <c r="B164" s="369">
        <v>257</v>
      </c>
      <c r="C164" s="370"/>
      <c r="D164" s="371"/>
      <c r="E164" s="372">
        <v>2.4652E-2</v>
      </c>
      <c r="F164" s="373"/>
      <c r="G164" s="374">
        <v>1.2995E-2</v>
      </c>
      <c r="H164" s="373"/>
      <c r="I164" s="378"/>
      <c r="J164" s="375">
        <v>3.067898</v>
      </c>
      <c r="K164" s="373"/>
      <c r="L164" s="376">
        <v>0.23567399999999999</v>
      </c>
      <c r="M164" s="373" t="s">
        <v>28</v>
      </c>
      <c r="N164" s="378"/>
      <c r="O164" s="375">
        <v>3.067898</v>
      </c>
      <c r="P164" s="373"/>
      <c r="Q164" s="376">
        <v>0.211508</v>
      </c>
      <c r="R164" s="373"/>
      <c r="S164" s="378"/>
      <c r="T164" s="375"/>
      <c r="U164" s="373"/>
      <c r="V164" s="376"/>
      <c r="W164" s="377"/>
      <c r="X164" s="377"/>
      <c r="Y164" s="377"/>
      <c r="Z164" s="377"/>
      <c r="AA164" s="377"/>
      <c r="AB164" s="377"/>
    </row>
    <row r="165" spans="1:28" x14ac:dyDescent="0.25">
      <c r="A165" s="368" t="s">
        <v>300</v>
      </c>
      <c r="B165" s="369">
        <v>261</v>
      </c>
      <c r="C165" s="370"/>
      <c r="D165" s="371"/>
      <c r="E165" s="372">
        <v>0.10552</v>
      </c>
      <c r="F165" s="373"/>
      <c r="G165" s="374">
        <v>5.5622999999999999E-2</v>
      </c>
      <c r="H165" s="373"/>
      <c r="I165" s="366"/>
      <c r="J165" s="375">
        <v>13.131735000000001</v>
      </c>
      <c r="K165" s="373"/>
      <c r="L165" s="376">
        <v>1.0087699999999999</v>
      </c>
      <c r="M165" s="373" t="s">
        <v>28</v>
      </c>
      <c r="N165" s="366"/>
      <c r="O165" s="375">
        <v>13.131735000000001</v>
      </c>
      <c r="P165" s="373"/>
      <c r="Q165" s="376">
        <v>0.90533200000000003</v>
      </c>
      <c r="R165" s="373"/>
      <c r="S165" s="366"/>
      <c r="T165" s="375"/>
      <c r="U165" s="373"/>
      <c r="V165" s="376"/>
      <c r="W165" s="377"/>
      <c r="X165" s="377"/>
      <c r="Y165" s="377"/>
      <c r="Z165" s="377"/>
      <c r="AA165" s="377"/>
      <c r="AB165" s="377"/>
    </row>
    <row r="166" spans="1:28" x14ac:dyDescent="0.25">
      <c r="A166" s="368" t="s">
        <v>136</v>
      </c>
      <c r="B166" s="369">
        <v>262</v>
      </c>
      <c r="C166" s="370"/>
      <c r="D166" s="371"/>
      <c r="E166" s="372">
        <v>0.122376</v>
      </c>
      <c r="F166" s="373"/>
      <c r="G166" s="374">
        <v>6.4507999999999996E-2</v>
      </c>
      <c r="H166" s="373"/>
      <c r="I166" s="378"/>
      <c r="J166" s="375">
        <v>7.6147159999999996</v>
      </c>
      <c r="K166" s="373"/>
      <c r="L166" s="376">
        <v>0.58495600000000003</v>
      </c>
      <c r="M166" s="373" t="s">
        <v>30</v>
      </c>
      <c r="N166" s="378"/>
      <c r="O166" s="375">
        <v>15.229431</v>
      </c>
      <c r="P166" s="373"/>
      <c r="Q166" s="376">
        <v>1.049952</v>
      </c>
      <c r="R166" s="373"/>
      <c r="S166" s="378"/>
      <c r="T166" s="375"/>
      <c r="U166" s="373"/>
      <c r="V166" s="376"/>
      <c r="W166" s="377"/>
      <c r="X166" s="377"/>
      <c r="Y166" s="377"/>
      <c r="Z166" s="377"/>
      <c r="AA166" s="377"/>
      <c r="AB166" s="377"/>
    </row>
    <row r="167" spans="1:28" x14ac:dyDescent="0.25">
      <c r="A167" s="368" t="s">
        <v>31</v>
      </c>
      <c r="B167" s="369">
        <v>263</v>
      </c>
      <c r="C167" s="370"/>
      <c r="D167" s="371"/>
      <c r="E167" s="372">
        <v>9.6220000000000003E-3</v>
      </c>
      <c r="F167" s="373"/>
      <c r="G167" s="374">
        <v>5.0720000000000001E-3</v>
      </c>
      <c r="H167" s="373"/>
      <c r="I167" s="378"/>
      <c r="J167" s="375"/>
      <c r="K167" s="373"/>
      <c r="L167" s="376"/>
      <c r="M167" s="373" t="s">
        <v>28</v>
      </c>
      <c r="N167" s="378"/>
      <c r="O167" s="375">
        <v>1.1974009999999999</v>
      </c>
      <c r="P167" s="373"/>
      <c r="Q167" s="376">
        <v>8.2552E-2</v>
      </c>
      <c r="R167" s="373"/>
      <c r="S167" s="378"/>
      <c r="T167" s="375"/>
      <c r="U167" s="373"/>
      <c r="V167" s="376"/>
      <c r="W167" s="377"/>
      <c r="X167" s="377"/>
      <c r="Y167" s="377"/>
      <c r="Z167" s="377"/>
      <c r="AA167" s="377"/>
      <c r="AB167" s="377"/>
    </row>
    <row r="168" spans="1:28" x14ac:dyDescent="0.25">
      <c r="A168" s="368" t="s">
        <v>263</v>
      </c>
      <c r="B168" s="369">
        <v>264</v>
      </c>
      <c r="C168" s="370"/>
      <c r="D168" s="371"/>
      <c r="E168" s="372">
        <v>0.151558</v>
      </c>
      <c r="F168" s="373"/>
      <c r="G168" s="374">
        <v>7.9891000000000004E-2</v>
      </c>
      <c r="H168" s="373"/>
      <c r="I168" s="366"/>
      <c r="J168" s="375">
        <v>18.861075</v>
      </c>
      <c r="K168" s="373"/>
      <c r="L168" s="376">
        <v>1.448893</v>
      </c>
      <c r="M168" s="373" t="s">
        <v>28</v>
      </c>
      <c r="N168" s="366"/>
      <c r="O168" s="375">
        <v>18.861075</v>
      </c>
      <c r="P168" s="373"/>
      <c r="Q168" s="376">
        <v>1.3003260000000001</v>
      </c>
      <c r="R168" s="373"/>
      <c r="S168" s="366"/>
      <c r="T168" s="375"/>
      <c r="U168" s="373"/>
      <c r="V168" s="376"/>
      <c r="W168" s="377"/>
      <c r="X168" s="377"/>
      <c r="Y168" s="377"/>
      <c r="Z168" s="377"/>
      <c r="AA168" s="377"/>
      <c r="AB168" s="377"/>
    </row>
    <row r="169" spans="1:28" x14ac:dyDescent="0.25">
      <c r="A169" s="368" t="s">
        <v>301</v>
      </c>
      <c r="B169" s="369">
        <v>265</v>
      </c>
      <c r="C169" s="370"/>
      <c r="D169" s="371"/>
      <c r="E169" s="372">
        <v>5.7008999999999997E-2</v>
      </c>
      <c r="F169" s="373"/>
      <c r="G169" s="374">
        <v>3.0051000000000001E-2</v>
      </c>
      <c r="H169" s="373"/>
      <c r="I169" s="366"/>
      <c r="J169" s="375">
        <v>7.0946610000000003</v>
      </c>
      <c r="K169" s="373"/>
      <c r="L169" s="376">
        <v>0.54500599999999999</v>
      </c>
      <c r="M169" s="373" t="s">
        <v>28</v>
      </c>
      <c r="N169" s="366"/>
      <c r="O169" s="375">
        <v>7.0946610000000003</v>
      </c>
      <c r="P169" s="373"/>
      <c r="Q169" s="376">
        <v>0.489122</v>
      </c>
      <c r="R169" s="373"/>
      <c r="S169" s="366"/>
      <c r="T169" s="375"/>
      <c r="U169" s="373"/>
      <c r="V169" s="376"/>
      <c r="W169" s="377"/>
      <c r="X169" s="377"/>
      <c r="Y169" s="377"/>
      <c r="Z169" s="377"/>
      <c r="AA169" s="377"/>
      <c r="AB169" s="377"/>
    </row>
    <row r="170" spans="1:28" x14ac:dyDescent="0.25">
      <c r="A170" s="368" t="s">
        <v>302</v>
      </c>
      <c r="B170" s="369">
        <v>266</v>
      </c>
      <c r="C170" s="370">
        <v>269</v>
      </c>
      <c r="D170" s="371"/>
      <c r="E170" s="372"/>
      <c r="F170" s="373"/>
      <c r="G170" s="374" t="s">
        <v>0</v>
      </c>
      <c r="H170" s="373"/>
      <c r="I170" s="378"/>
      <c r="J170" s="375"/>
      <c r="K170" s="373"/>
      <c r="L170" s="376"/>
      <c r="M170" s="373" t="s">
        <v>28</v>
      </c>
      <c r="N170" s="378"/>
      <c r="O170" s="375"/>
      <c r="P170" s="373"/>
      <c r="Q170" s="376"/>
      <c r="R170" s="373"/>
      <c r="S170" s="378"/>
      <c r="T170" s="375"/>
      <c r="U170" s="373"/>
      <c r="V170" s="376"/>
      <c r="W170" s="377"/>
      <c r="X170" s="377"/>
      <c r="Y170" s="377"/>
      <c r="Z170" s="377"/>
      <c r="AA170" s="377"/>
      <c r="AB170" s="377"/>
    </row>
    <row r="171" spans="1:28" x14ac:dyDescent="0.25">
      <c r="A171" s="368" t="s">
        <v>303</v>
      </c>
      <c r="B171" s="369">
        <v>268</v>
      </c>
      <c r="C171" s="370">
        <v>256</v>
      </c>
      <c r="D171" s="371"/>
      <c r="E171" s="372"/>
      <c r="F171" s="373"/>
      <c r="G171" s="374" t="s">
        <v>0</v>
      </c>
      <c r="H171" s="373"/>
      <c r="I171" s="366"/>
      <c r="J171" s="375"/>
      <c r="K171" s="373"/>
      <c r="L171" s="376"/>
      <c r="M171" s="373" t="s">
        <v>28</v>
      </c>
      <c r="N171" s="366"/>
      <c r="O171" s="375"/>
      <c r="P171" s="373"/>
      <c r="Q171" s="376"/>
      <c r="R171" s="373"/>
      <c r="S171" s="366"/>
      <c r="T171" s="375"/>
      <c r="U171" s="373"/>
      <c r="V171" s="376"/>
      <c r="W171" s="377"/>
      <c r="X171" s="377"/>
      <c r="Y171" s="377"/>
      <c r="Z171" s="377"/>
      <c r="AA171" s="377"/>
      <c r="AB171" s="377"/>
    </row>
    <row r="172" spans="1:28" x14ac:dyDescent="0.25">
      <c r="A172" s="368" t="s">
        <v>137</v>
      </c>
      <c r="B172" s="369">
        <v>269</v>
      </c>
      <c r="C172" s="370"/>
      <c r="D172" s="371"/>
      <c r="E172" s="372">
        <v>9.0887999999999997E-2</v>
      </c>
      <c r="F172" s="373"/>
      <c r="G172" s="374">
        <v>4.7910000000000001E-2</v>
      </c>
      <c r="H172" s="373"/>
      <c r="I172" s="378"/>
      <c r="J172" s="375">
        <v>3.9587919999999999</v>
      </c>
      <c r="K172" s="373"/>
      <c r="L172" s="376">
        <v>0.30411100000000002</v>
      </c>
      <c r="M172" s="373" t="s">
        <v>30</v>
      </c>
      <c r="N172" s="378"/>
      <c r="O172" s="375">
        <v>11.310835000000001</v>
      </c>
      <c r="P172" s="373"/>
      <c r="Q172" s="376">
        <v>0.77979500000000002</v>
      </c>
      <c r="R172" s="373"/>
      <c r="S172" s="378"/>
      <c r="T172" s="375"/>
      <c r="U172" s="373"/>
      <c r="V172" s="376"/>
      <c r="W172" s="377"/>
      <c r="X172" s="377"/>
      <c r="Y172" s="377"/>
      <c r="Z172" s="377"/>
      <c r="AA172" s="377"/>
      <c r="AB172" s="377"/>
    </row>
    <row r="173" spans="1:28" x14ac:dyDescent="0.25">
      <c r="A173" s="368" t="s">
        <v>138</v>
      </c>
      <c r="B173" s="369">
        <v>270</v>
      </c>
      <c r="C173" s="370"/>
      <c r="D173" s="371"/>
      <c r="E173" s="372">
        <v>1.8088E-2</v>
      </c>
      <c r="F173" s="373"/>
      <c r="G173" s="374">
        <v>9.5350000000000001E-3</v>
      </c>
      <c r="H173" s="373"/>
      <c r="I173" s="366"/>
      <c r="J173" s="375"/>
      <c r="K173" s="373"/>
      <c r="L173" s="376"/>
      <c r="M173" s="373" t="s">
        <v>28</v>
      </c>
      <c r="N173" s="366"/>
      <c r="O173" s="375">
        <v>2.250972</v>
      </c>
      <c r="P173" s="373"/>
      <c r="Q173" s="376">
        <v>0.15518699999999999</v>
      </c>
      <c r="R173" s="373"/>
      <c r="S173" s="366"/>
      <c r="T173" s="375"/>
      <c r="U173" s="373"/>
      <c r="V173" s="376"/>
      <c r="W173" s="377"/>
      <c r="X173" s="377"/>
      <c r="Y173" s="377"/>
      <c r="Z173" s="377"/>
      <c r="AA173" s="377"/>
      <c r="AB173" s="377"/>
    </row>
    <row r="174" spans="1:28" x14ac:dyDescent="0.25">
      <c r="A174" s="368" t="s">
        <v>340</v>
      </c>
      <c r="B174" s="369">
        <v>272</v>
      </c>
      <c r="C174" s="370"/>
      <c r="D174" s="371"/>
      <c r="E174" s="372">
        <v>2.4771999999999999E-2</v>
      </c>
      <c r="F174" s="373"/>
      <c r="G174" s="374">
        <v>1.3058E-2</v>
      </c>
      <c r="H174" s="373"/>
      <c r="I174" s="378"/>
      <c r="J174" s="375">
        <v>3.0827770000000001</v>
      </c>
      <c r="K174" s="373"/>
      <c r="L174" s="376">
        <v>0.236816</v>
      </c>
      <c r="M174" s="373" t="s">
        <v>28</v>
      </c>
      <c r="N174" s="378"/>
      <c r="O174" s="375">
        <v>3.0827770000000001</v>
      </c>
      <c r="P174" s="373"/>
      <c r="Q174" s="376">
        <v>0.212534</v>
      </c>
      <c r="R174" s="373"/>
      <c r="S174" s="378"/>
      <c r="T174" s="375"/>
      <c r="U174" s="373"/>
      <c r="V174" s="376"/>
      <c r="W174" s="377"/>
      <c r="X174" s="377"/>
      <c r="Y174" s="377"/>
      <c r="Z174" s="377"/>
      <c r="AA174" s="377"/>
      <c r="AB174" s="377"/>
    </row>
    <row r="175" spans="1:28" x14ac:dyDescent="0.25">
      <c r="A175" s="368" t="s">
        <v>304</v>
      </c>
      <c r="B175" s="369">
        <v>273</v>
      </c>
      <c r="C175" s="370"/>
      <c r="D175" s="371"/>
      <c r="E175" s="372">
        <v>2.4841999999999999E-2</v>
      </c>
      <c r="F175" s="373"/>
      <c r="G175" s="374">
        <v>1.3095000000000001E-2</v>
      </c>
      <c r="H175" s="373"/>
      <c r="I175" s="378"/>
      <c r="J175" s="375">
        <v>3.0915149999999998</v>
      </c>
      <c r="K175" s="373"/>
      <c r="L175" s="376">
        <v>0.237488</v>
      </c>
      <c r="M175" s="373" t="s">
        <v>28</v>
      </c>
      <c r="N175" s="378"/>
      <c r="O175" s="375">
        <v>3.0915149999999998</v>
      </c>
      <c r="P175" s="373"/>
      <c r="Q175" s="376">
        <v>0.21313599999999999</v>
      </c>
      <c r="R175" s="373"/>
      <c r="S175" s="378"/>
      <c r="T175" s="375"/>
      <c r="U175" s="373"/>
      <c r="V175" s="376"/>
      <c r="W175" s="377"/>
      <c r="X175" s="377"/>
      <c r="Y175" s="377"/>
      <c r="Z175" s="377"/>
      <c r="AA175" s="377"/>
      <c r="AB175" s="377"/>
    </row>
    <row r="176" spans="1:28" x14ac:dyDescent="0.25">
      <c r="A176" s="368" t="s">
        <v>305</v>
      </c>
      <c r="B176" s="369">
        <v>274</v>
      </c>
      <c r="C176" s="370"/>
      <c r="D176" s="371"/>
      <c r="E176" s="372">
        <v>7.1299000000000001E-2</v>
      </c>
      <c r="F176" s="373"/>
      <c r="G176" s="374">
        <v>3.7583999999999999E-2</v>
      </c>
      <c r="H176" s="373"/>
      <c r="I176" s="378"/>
      <c r="J176" s="375">
        <v>8.8730499999999992</v>
      </c>
      <c r="K176" s="373"/>
      <c r="L176" s="376">
        <v>0.68162100000000003</v>
      </c>
      <c r="M176" s="373" t="s">
        <v>28</v>
      </c>
      <c r="N176" s="378"/>
      <c r="O176" s="375">
        <v>8.873049</v>
      </c>
      <c r="P176" s="373"/>
      <c r="Q176" s="376">
        <v>0.61172800000000005</v>
      </c>
      <c r="R176" s="373"/>
      <c r="S176" s="378"/>
      <c r="T176" s="375"/>
      <c r="U176" s="373"/>
      <c r="V176" s="376"/>
      <c r="W176" s="377"/>
      <c r="X176" s="377"/>
      <c r="Y176" s="377"/>
      <c r="Z176" s="377"/>
      <c r="AA176" s="377"/>
      <c r="AB176" s="377"/>
    </row>
    <row r="177" spans="1:28" x14ac:dyDescent="0.25">
      <c r="A177" s="368" t="s">
        <v>306</v>
      </c>
      <c r="B177" s="369">
        <v>276</v>
      </c>
      <c r="C177" s="370"/>
      <c r="D177" s="371"/>
      <c r="E177" s="372">
        <v>1.9238000000000002E-2</v>
      </c>
      <c r="F177" s="373"/>
      <c r="G177" s="374">
        <v>1.0141000000000001E-2</v>
      </c>
      <c r="H177" s="373"/>
      <c r="I177" s="366"/>
      <c r="J177" s="375">
        <v>2.3940939999999999</v>
      </c>
      <c r="K177" s="373"/>
      <c r="L177" s="376">
        <v>0.18391199999999999</v>
      </c>
      <c r="M177" s="373" t="s">
        <v>28</v>
      </c>
      <c r="N177" s="366"/>
      <c r="O177" s="375">
        <v>2.3940939999999999</v>
      </c>
      <c r="P177" s="373"/>
      <c r="Q177" s="376">
        <v>0.16505400000000001</v>
      </c>
      <c r="R177" s="373"/>
      <c r="S177" s="366"/>
      <c r="T177" s="375"/>
      <c r="U177" s="373"/>
      <c r="V177" s="376"/>
      <c r="W177" s="377"/>
      <c r="X177" s="377"/>
      <c r="Y177" s="377"/>
      <c r="Z177" s="377"/>
      <c r="AA177" s="377"/>
      <c r="AB177" s="377"/>
    </row>
    <row r="178" spans="1:28" x14ac:dyDescent="0.25">
      <c r="A178" s="368" t="s">
        <v>330</v>
      </c>
      <c r="B178" s="369">
        <v>277</v>
      </c>
      <c r="C178" s="370"/>
      <c r="D178" s="371"/>
      <c r="E178" s="372">
        <v>1.372E-3</v>
      </c>
      <c r="F178" s="373"/>
      <c r="G178" s="374">
        <v>7.2300000000000001E-4</v>
      </c>
      <c r="H178" s="373"/>
      <c r="I178" s="378"/>
      <c r="J178" s="375"/>
      <c r="K178" s="373"/>
      <c r="L178" s="376"/>
      <c r="M178" s="373" t="s">
        <v>28</v>
      </c>
      <c r="N178" s="378"/>
      <c r="O178" s="375">
        <v>0.17075399999999999</v>
      </c>
      <c r="P178" s="373"/>
      <c r="Q178" s="376">
        <v>1.1771999999999999E-2</v>
      </c>
      <c r="R178" s="373"/>
      <c r="S178" s="378"/>
      <c r="T178" s="375"/>
      <c r="U178" s="373"/>
      <c r="V178" s="376"/>
      <c r="W178" s="377"/>
      <c r="X178" s="377"/>
      <c r="Y178" s="377"/>
      <c r="Z178" s="377"/>
      <c r="AA178" s="377"/>
      <c r="AB178" s="377"/>
    </row>
    <row r="179" spans="1:28" x14ac:dyDescent="0.25">
      <c r="A179" s="368" t="s">
        <v>139</v>
      </c>
      <c r="B179" s="369">
        <v>280</v>
      </c>
      <c r="C179" s="370"/>
      <c r="D179" s="371"/>
      <c r="E179" s="372">
        <v>2.7585999999999999E-2</v>
      </c>
      <c r="F179" s="373"/>
      <c r="G179" s="374">
        <v>1.4541E-2</v>
      </c>
      <c r="H179" s="373"/>
      <c r="I179" s="378"/>
      <c r="J179" s="375">
        <v>1.7165109999999999</v>
      </c>
      <c r="K179" s="373"/>
      <c r="L179" s="376">
        <v>0.13186100000000001</v>
      </c>
      <c r="M179" s="373" t="s">
        <v>30</v>
      </c>
      <c r="N179" s="378"/>
      <c r="O179" s="375">
        <v>3.4330219999999998</v>
      </c>
      <c r="P179" s="373"/>
      <c r="Q179" s="376">
        <v>0.23668</v>
      </c>
      <c r="R179" s="373"/>
      <c r="S179" s="378"/>
      <c r="T179" s="375"/>
      <c r="U179" s="373"/>
      <c r="V179" s="376"/>
      <c r="W179" s="377"/>
      <c r="X179" s="377"/>
      <c r="Y179" s="377"/>
      <c r="Z179" s="377"/>
      <c r="AA179" s="377"/>
      <c r="AB179" s="377"/>
    </row>
    <row r="180" spans="1:28" x14ac:dyDescent="0.25">
      <c r="A180" s="368" t="s">
        <v>32</v>
      </c>
      <c r="B180" s="369">
        <v>281</v>
      </c>
      <c r="C180" s="370"/>
      <c r="D180" s="371"/>
      <c r="E180" s="372">
        <v>1.8783999999999999E-2</v>
      </c>
      <c r="F180" s="373"/>
      <c r="G180" s="374">
        <v>9.9019999999999993E-3</v>
      </c>
      <c r="H180" s="373"/>
      <c r="I180" s="378"/>
      <c r="J180" s="375">
        <v>2.3376480000000002</v>
      </c>
      <c r="K180" s="373"/>
      <c r="L180" s="376">
        <v>0.17957600000000001</v>
      </c>
      <c r="M180" s="373" t="s">
        <v>28</v>
      </c>
      <c r="N180" s="378"/>
      <c r="O180" s="375">
        <v>2.3376480000000002</v>
      </c>
      <c r="P180" s="373"/>
      <c r="Q180" s="376">
        <v>0.161163</v>
      </c>
      <c r="R180" s="373"/>
      <c r="S180" s="378"/>
      <c r="T180" s="375"/>
      <c r="U180" s="373"/>
      <c r="V180" s="376"/>
      <c r="W180" s="377"/>
      <c r="X180" s="377"/>
      <c r="Y180" s="377"/>
      <c r="Z180" s="377"/>
      <c r="AA180" s="377"/>
      <c r="AB180" s="377"/>
    </row>
    <row r="181" spans="1:28" x14ac:dyDescent="0.25">
      <c r="A181" s="368" t="s">
        <v>307</v>
      </c>
      <c r="B181" s="369">
        <v>282</v>
      </c>
      <c r="C181" s="370"/>
      <c r="D181" s="371"/>
      <c r="E181" s="372">
        <v>6.361E-2</v>
      </c>
      <c r="F181" s="373"/>
      <c r="G181" s="374">
        <v>3.3530999999999998E-2</v>
      </c>
      <c r="H181" s="373"/>
      <c r="I181" s="366"/>
      <c r="J181" s="375">
        <v>7.9160729999999999</v>
      </c>
      <c r="K181" s="373"/>
      <c r="L181" s="376">
        <v>0.60810600000000004</v>
      </c>
      <c r="M181" s="373" t="s">
        <v>28</v>
      </c>
      <c r="N181" s="366"/>
      <c r="O181" s="375">
        <v>7.9160729999999999</v>
      </c>
      <c r="P181" s="373"/>
      <c r="Q181" s="376">
        <v>0.54575200000000001</v>
      </c>
      <c r="R181" s="373"/>
      <c r="S181" s="366"/>
      <c r="T181" s="375"/>
      <c r="U181" s="373"/>
      <c r="V181" s="376"/>
      <c r="W181" s="377"/>
      <c r="X181" s="377"/>
      <c r="Y181" s="377"/>
      <c r="Z181" s="377"/>
      <c r="AA181" s="377"/>
      <c r="AB181" s="377"/>
    </row>
    <row r="182" spans="1:28" x14ac:dyDescent="0.25">
      <c r="A182" s="368" t="s">
        <v>327</v>
      </c>
      <c r="B182" s="369">
        <v>283</v>
      </c>
      <c r="C182" s="370"/>
      <c r="D182" s="371"/>
      <c r="E182" s="372">
        <v>5.5148999999999997E-2</v>
      </c>
      <c r="F182" s="373"/>
      <c r="G182" s="374">
        <v>2.9071E-2</v>
      </c>
      <c r="H182" s="373"/>
      <c r="I182" s="378"/>
      <c r="J182" s="375">
        <v>6.8632099999999996</v>
      </c>
      <c r="K182" s="373"/>
      <c r="L182" s="376">
        <v>0.52722599999999997</v>
      </c>
      <c r="M182" s="373" t="s">
        <v>28</v>
      </c>
      <c r="N182" s="378"/>
      <c r="O182" s="375">
        <v>6.8632099999999996</v>
      </c>
      <c r="P182" s="373"/>
      <c r="Q182" s="376">
        <v>0.473165</v>
      </c>
      <c r="R182" s="373"/>
      <c r="S182" s="378"/>
      <c r="T182" s="375"/>
      <c r="U182" s="373"/>
      <c r="V182" s="376"/>
      <c r="W182" s="377"/>
      <c r="X182" s="377"/>
      <c r="Y182" s="377"/>
      <c r="Z182" s="377"/>
      <c r="AA182" s="377"/>
      <c r="AB182" s="377"/>
    </row>
    <row r="183" spans="1:28" x14ac:dyDescent="0.25">
      <c r="A183" s="368" t="s">
        <v>308</v>
      </c>
      <c r="B183" s="369">
        <v>286</v>
      </c>
      <c r="C183" s="370"/>
      <c r="D183" s="371"/>
      <c r="E183" s="372">
        <v>0.11948599999999999</v>
      </c>
      <c r="F183" s="373"/>
      <c r="G183" s="374">
        <v>6.2984999999999999E-2</v>
      </c>
      <c r="H183" s="373"/>
      <c r="I183" s="378"/>
      <c r="J183" s="375">
        <v>14.869738</v>
      </c>
      <c r="K183" s="373"/>
      <c r="L183" s="376">
        <v>1.142282</v>
      </c>
      <c r="M183" s="373" t="s">
        <v>28</v>
      </c>
      <c r="N183" s="378"/>
      <c r="O183" s="375">
        <v>14.869738</v>
      </c>
      <c r="P183" s="373"/>
      <c r="Q183" s="376">
        <v>1.0251539999999999</v>
      </c>
      <c r="R183" s="373"/>
      <c r="S183" s="378"/>
      <c r="T183" s="375"/>
      <c r="U183" s="373"/>
      <c r="V183" s="376"/>
      <c r="W183" s="377"/>
      <c r="X183" s="377"/>
      <c r="Y183" s="377"/>
      <c r="Z183" s="377"/>
      <c r="AA183" s="377"/>
      <c r="AB183" s="377"/>
    </row>
    <row r="184" spans="1:28" x14ac:dyDescent="0.25">
      <c r="A184" s="368" t="s">
        <v>309</v>
      </c>
      <c r="B184" s="369">
        <v>287</v>
      </c>
      <c r="C184" s="370"/>
      <c r="D184" s="371"/>
      <c r="E184" s="372">
        <v>8.7166999999999994E-2</v>
      </c>
      <c r="F184" s="373"/>
      <c r="G184" s="374">
        <v>4.5948000000000003E-2</v>
      </c>
      <c r="H184" s="373"/>
      <c r="I184" s="378"/>
      <c r="J184" s="375">
        <v>10.847699</v>
      </c>
      <c r="K184" s="373"/>
      <c r="L184" s="376">
        <v>0.83331200000000005</v>
      </c>
      <c r="M184" s="373" t="s">
        <v>28</v>
      </c>
      <c r="N184" s="378"/>
      <c r="O184" s="375">
        <v>10.847699</v>
      </c>
      <c r="P184" s="373"/>
      <c r="Q184" s="376">
        <v>0.747865</v>
      </c>
      <c r="R184" s="373"/>
      <c r="S184" s="378"/>
      <c r="T184" s="375"/>
      <c r="U184" s="373"/>
      <c r="V184" s="376"/>
      <c r="W184" s="377"/>
      <c r="X184" s="377"/>
      <c r="Y184" s="377"/>
      <c r="Z184" s="377"/>
      <c r="AA184" s="377"/>
      <c r="AB184" s="377"/>
    </row>
    <row r="185" spans="1:28" x14ac:dyDescent="0.25">
      <c r="A185" s="368" t="s">
        <v>310</v>
      </c>
      <c r="B185" s="369">
        <v>288</v>
      </c>
      <c r="C185" s="370"/>
      <c r="D185" s="371"/>
      <c r="E185" s="372">
        <v>3.3319000000000001E-2</v>
      </c>
      <c r="F185" s="373"/>
      <c r="G185" s="374">
        <v>1.7562999999999999E-2</v>
      </c>
      <c r="H185" s="373"/>
      <c r="I185" s="378"/>
      <c r="J185" s="375">
        <v>4.146503</v>
      </c>
      <c r="K185" s="373"/>
      <c r="L185" s="376">
        <v>0.31853100000000001</v>
      </c>
      <c r="M185" s="373" t="s">
        <v>28</v>
      </c>
      <c r="N185" s="378"/>
      <c r="O185" s="375">
        <v>4.146503</v>
      </c>
      <c r="P185" s="373"/>
      <c r="Q185" s="376">
        <v>0.28586899999999998</v>
      </c>
      <c r="R185" s="373"/>
      <c r="S185" s="378"/>
      <c r="T185" s="375"/>
      <c r="U185" s="373"/>
      <c r="V185" s="376"/>
      <c r="W185" s="377"/>
      <c r="X185" s="377"/>
      <c r="Y185" s="377"/>
      <c r="Z185" s="377"/>
      <c r="AA185" s="377"/>
      <c r="AB185" s="377"/>
    </row>
    <row r="186" spans="1:28" x14ac:dyDescent="0.25">
      <c r="A186" s="368" t="s">
        <v>140</v>
      </c>
      <c r="B186" s="369">
        <v>290</v>
      </c>
      <c r="C186" s="370"/>
      <c r="D186" s="371"/>
      <c r="E186" s="372">
        <v>4.7650000000000001E-3</v>
      </c>
      <c r="F186" s="373"/>
      <c r="G186" s="374">
        <v>2.5119999999999999E-3</v>
      </c>
      <c r="H186" s="373"/>
      <c r="I186" s="378"/>
      <c r="J186" s="375"/>
      <c r="K186" s="373"/>
      <c r="L186" s="376"/>
      <c r="M186" s="373" t="s">
        <v>28</v>
      </c>
      <c r="N186" s="378"/>
      <c r="O186" s="375">
        <v>0.593032</v>
      </c>
      <c r="P186" s="373"/>
      <c r="Q186" s="376">
        <v>4.0884999999999998E-2</v>
      </c>
      <c r="R186" s="373"/>
      <c r="S186" s="378"/>
      <c r="T186" s="375"/>
      <c r="U186" s="373"/>
      <c r="V186" s="376"/>
      <c r="W186" s="377"/>
      <c r="X186" s="377"/>
      <c r="Y186" s="377"/>
      <c r="Z186" s="377"/>
      <c r="AA186" s="377"/>
      <c r="AB186" s="377"/>
    </row>
    <row r="187" spans="1:28" x14ac:dyDescent="0.25">
      <c r="A187" s="368" t="s">
        <v>311</v>
      </c>
      <c r="B187" s="369">
        <v>294</v>
      </c>
      <c r="C187" s="370"/>
      <c r="D187" s="371"/>
      <c r="E187" s="372">
        <v>4.0159999999999996E-3</v>
      </c>
      <c r="F187" s="373"/>
      <c r="G187" s="374">
        <v>2.117E-3</v>
      </c>
      <c r="H187" s="373"/>
      <c r="I187" s="378"/>
      <c r="J187" s="375">
        <v>0.49974400000000002</v>
      </c>
      <c r="K187" s="373"/>
      <c r="L187" s="376">
        <v>3.8390000000000001E-2</v>
      </c>
      <c r="M187" s="373" t="s">
        <v>28</v>
      </c>
      <c r="N187" s="378"/>
      <c r="O187" s="375">
        <v>0.49974400000000002</v>
      </c>
      <c r="P187" s="373"/>
      <c r="Q187" s="376">
        <v>3.4452999999999998E-2</v>
      </c>
      <c r="R187" s="373"/>
      <c r="S187" s="378"/>
      <c r="T187" s="375"/>
      <c r="U187" s="373"/>
      <c r="V187" s="376"/>
      <c r="W187" s="377"/>
      <c r="X187" s="377"/>
      <c r="Y187" s="377"/>
      <c r="Z187" s="377"/>
      <c r="AA187" s="377"/>
      <c r="AB187" s="377"/>
    </row>
    <row r="188" spans="1:28" x14ac:dyDescent="0.25">
      <c r="A188" s="368" t="s">
        <v>265</v>
      </c>
      <c r="B188" s="369">
        <v>297</v>
      </c>
      <c r="C188" s="370"/>
      <c r="D188" s="371"/>
      <c r="E188" s="372">
        <v>2.5950000000000001E-2</v>
      </c>
      <c r="F188" s="373"/>
      <c r="G188" s="374">
        <v>1.3679E-2</v>
      </c>
      <c r="H188" s="373"/>
      <c r="I188" s="378"/>
      <c r="J188" s="375">
        <v>3.2294399999999999</v>
      </c>
      <c r="K188" s="373"/>
      <c r="L188" s="376">
        <v>0.248083</v>
      </c>
      <c r="M188" s="373" t="s">
        <v>28</v>
      </c>
      <c r="N188" s="378"/>
      <c r="O188" s="375">
        <v>3.2294399999999999</v>
      </c>
      <c r="P188" s="373"/>
      <c r="Q188" s="376">
        <v>0.22264500000000001</v>
      </c>
      <c r="R188" s="373"/>
      <c r="S188" s="366"/>
      <c r="T188" s="375"/>
      <c r="U188" s="373"/>
      <c r="V188" s="376"/>
      <c r="W188" s="377"/>
      <c r="X188" s="377"/>
      <c r="Y188" s="377"/>
      <c r="Z188" s="377"/>
      <c r="AA188" s="377"/>
      <c r="AB188" s="377"/>
    </row>
    <row r="189" spans="1:28" x14ac:dyDescent="0.25">
      <c r="A189" s="368" t="s">
        <v>312</v>
      </c>
      <c r="B189" s="369">
        <v>299</v>
      </c>
      <c r="C189" s="370"/>
      <c r="D189" s="371"/>
      <c r="E189" s="372">
        <v>0.80354999999999999</v>
      </c>
      <c r="F189" s="373"/>
      <c r="G189" s="374">
        <v>0.42357699999999998</v>
      </c>
      <c r="H189" s="373"/>
      <c r="I189" s="379"/>
      <c r="J189" s="373">
        <v>100</v>
      </c>
      <c r="K189" s="375"/>
      <c r="L189" s="377">
        <v>7.6819199999999483</v>
      </c>
      <c r="M189" s="380" t="s">
        <v>33</v>
      </c>
      <c r="N189" s="379"/>
      <c r="O189" s="373">
        <v>100</v>
      </c>
      <c r="P189" s="375"/>
      <c r="Q189" s="377">
        <v>6.8942309999999765</v>
      </c>
      <c r="R189" s="380" t="s">
        <v>33</v>
      </c>
      <c r="S189" s="366"/>
      <c r="T189" s="375"/>
      <c r="U189" s="373"/>
      <c r="V189" s="376"/>
      <c r="W189" s="377"/>
      <c r="X189" s="377"/>
      <c r="Y189" s="377"/>
      <c r="Z189" s="377"/>
      <c r="AA189" s="377"/>
      <c r="AB189" s="377"/>
    </row>
    <row r="190" spans="1:28" x14ac:dyDescent="0.25">
      <c r="A190" s="368" t="s">
        <v>313</v>
      </c>
      <c r="B190" s="369">
        <v>306</v>
      </c>
      <c r="C190" s="370"/>
      <c r="D190" s="371"/>
      <c r="E190" s="372">
        <v>6.5428E-2</v>
      </c>
      <c r="F190" s="373"/>
      <c r="G190" s="374">
        <v>3.4488999999999999E-2</v>
      </c>
      <c r="H190" s="373"/>
      <c r="I190" s="378"/>
      <c r="J190" s="375">
        <v>8.1423279999999991</v>
      </c>
      <c r="K190" s="373"/>
      <c r="L190" s="376">
        <v>0.62548700000000002</v>
      </c>
      <c r="M190" s="373" t="s">
        <v>28</v>
      </c>
      <c r="N190" s="378"/>
      <c r="O190" s="375">
        <v>8.1423279999999991</v>
      </c>
      <c r="P190" s="373"/>
      <c r="Q190" s="376">
        <v>0.56135100000000004</v>
      </c>
      <c r="R190" s="373"/>
      <c r="S190" s="378"/>
      <c r="T190" s="375"/>
      <c r="U190" s="373"/>
      <c r="V190" s="376"/>
      <c r="W190" s="377"/>
      <c r="X190" s="377"/>
      <c r="Y190" s="377"/>
      <c r="Z190" s="377"/>
      <c r="AA190" s="377"/>
      <c r="AB190" s="377"/>
    </row>
    <row r="191" spans="1:28" x14ac:dyDescent="0.25">
      <c r="A191" s="368" t="s">
        <v>141</v>
      </c>
      <c r="B191" s="369">
        <v>307</v>
      </c>
      <c r="C191" s="370"/>
      <c r="D191" s="371"/>
      <c r="E191" s="372">
        <v>0.18352399999999999</v>
      </c>
      <c r="F191" s="373"/>
      <c r="G191" s="374">
        <v>9.6740999999999994E-2</v>
      </c>
      <c r="H191" s="373"/>
      <c r="I191" s="378"/>
      <c r="J191" s="375">
        <v>11.419593000000001</v>
      </c>
      <c r="K191" s="373"/>
      <c r="L191" s="376">
        <v>0.87724400000000002</v>
      </c>
      <c r="M191" s="373" t="s">
        <v>30</v>
      </c>
      <c r="N191" s="378"/>
      <c r="O191" s="375">
        <v>22.839186999999999</v>
      </c>
      <c r="P191" s="373"/>
      <c r="Q191" s="376">
        <v>1.574586</v>
      </c>
      <c r="R191" s="373"/>
      <c r="S191" s="378"/>
      <c r="T191" s="375"/>
      <c r="U191" s="373"/>
      <c r="V191" s="376"/>
      <c r="W191" s="377"/>
      <c r="X191" s="377"/>
      <c r="Y191" s="377"/>
      <c r="Z191" s="377"/>
      <c r="AA191" s="377"/>
      <c r="AB191" s="377"/>
    </row>
    <row r="192" spans="1:28" x14ac:dyDescent="0.25">
      <c r="A192" s="368" t="s">
        <v>142</v>
      </c>
      <c r="B192" s="369">
        <v>310</v>
      </c>
      <c r="C192" s="370"/>
      <c r="D192" s="371"/>
      <c r="E192" s="372">
        <v>2.4610000000000001E-3</v>
      </c>
      <c r="F192" s="373"/>
      <c r="G192" s="374">
        <v>1.297E-3</v>
      </c>
      <c r="H192" s="373"/>
      <c r="I192" s="378"/>
      <c r="J192" s="375"/>
      <c r="K192" s="373"/>
      <c r="L192" s="376"/>
      <c r="M192" s="373" t="s">
        <v>28</v>
      </c>
      <c r="N192" s="378"/>
      <c r="O192" s="375">
        <v>0.30631700000000001</v>
      </c>
      <c r="P192" s="373"/>
      <c r="Q192" s="376">
        <v>2.1118000000000001E-2</v>
      </c>
      <c r="R192" s="373"/>
      <c r="S192" s="378"/>
      <c r="T192" s="375"/>
      <c r="U192" s="373"/>
      <c r="V192" s="376"/>
      <c r="W192" s="377"/>
      <c r="X192" s="377"/>
      <c r="Y192" s="377"/>
      <c r="Z192" s="377"/>
      <c r="AA192" s="377"/>
      <c r="AB192" s="377"/>
    </row>
    <row r="193" spans="1:28" x14ac:dyDescent="0.25">
      <c r="A193" s="368" t="s">
        <v>314</v>
      </c>
      <c r="B193" s="369">
        <v>312</v>
      </c>
      <c r="C193" s="370"/>
      <c r="D193" s="371"/>
      <c r="E193" s="372">
        <v>9.5897999999999997E-2</v>
      </c>
      <c r="F193" s="373"/>
      <c r="G193" s="374">
        <v>5.0550999999999999E-2</v>
      </c>
      <c r="H193" s="373"/>
      <c r="I193" s="378"/>
      <c r="J193" s="375">
        <v>11.934334</v>
      </c>
      <c r="K193" s="373"/>
      <c r="L193" s="376">
        <v>0.91678599999999999</v>
      </c>
      <c r="M193" s="373" t="s">
        <v>28</v>
      </c>
      <c r="N193" s="378"/>
      <c r="O193" s="375">
        <v>11.934334</v>
      </c>
      <c r="P193" s="373"/>
      <c r="Q193" s="376">
        <v>0.82277999999999996</v>
      </c>
      <c r="R193" s="373"/>
      <c r="S193" s="378"/>
      <c r="T193" s="375"/>
      <c r="U193" s="373"/>
      <c r="V193" s="376"/>
      <c r="W193" s="377"/>
      <c r="X193" s="377"/>
      <c r="Y193" s="377"/>
      <c r="Z193" s="377"/>
      <c r="AA193" s="377"/>
      <c r="AB193" s="377"/>
    </row>
    <row r="194" spans="1:28" x14ac:dyDescent="0.25">
      <c r="A194" s="368" t="s">
        <v>315</v>
      </c>
      <c r="B194" s="369">
        <v>315</v>
      </c>
      <c r="C194" s="370"/>
      <c r="D194" s="371"/>
      <c r="E194" s="372">
        <v>2.8233000000000001E-2</v>
      </c>
      <c r="F194" s="373"/>
      <c r="G194" s="374">
        <v>1.4883E-2</v>
      </c>
      <c r="H194" s="373"/>
      <c r="I194" s="378"/>
      <c r="J194" s="375">
        <v>3.5135580000000002</v>
      </c>
      <c r="K194" s="373"/>
      <c r="L194" s="376">
        <v>0.26990900000000001</v>
      </c>
      <c r="M194" s="373" t="s">
        <v>28</v>
      </c>
      <c r="N194" s="378"/>
      <c r="O194" s="375">
        <v>3.5135580000000002</v>
      </c>
      <c r="P194" s="373"/>
      <c r="Q194" s="376">
        <v>0.242233</v>
      </c>
      <c r="R194" s="373"/>
      <c r="S194" s="378"/>
      <c r="T194" s="375"/>
      <c r="U194" s="373"/>
      <c r="V194" s="376"/>
      <c r="W194" s="377"/>
      <c r="X194" s="377"/>
      <c r="Y194" s="377"/>
      <c r="Z194" s="377"/>
      <c r="AA194" s="377"/>
      <c r="AB194" s="377"/>
    </row>
    <row r="195" spans="1:28" x14ac:dyDescent="0.25">
      <c r="A195" s="368" t="s">
        <v>143</v>
      </c>
      <c r="B195" s="369">
        <v>319</v>
      </c>
      <c r="C195" s="370"/>
      <c r="D195" s="371"/>
      <c r="E195" s="372">
        <v>2.6081E-2</v>
      </c>
      <c r="F195" s="373"/>
      <c r="G195" s="374">
        <v>1.3748E-2</v>
      </c>
      <c r="H195" s="373"/>
      <c r="I195" s="378"/>
      <c r="J195" s="375"/>
      <c r="K195" s="373"/>
      <c r="L195" s="376"/>
      <c r="M195" s="373" t="s">
        <v>28</v>
      </c>
      <c r="N195" s="378"/>
      <c r="O195" s="375"/>
      <c r="P195" s="373"/>
      <c r="Q195" s="376"/>
      <c r="R195" s="373"/>
      <c r="S195" s="378"/>
      <c r="T195" s="375"/>
      <c r="U195" s="373"/>
      <c r="V195" s="376"/>
      <c r="W195" s="377"/>
      <c r="X195" s="377"/>
      <c r="Y195" s="377"/>
      <c r="Z195" s="377"/>
      <c r="AA195" s="377"/>
      <c r="AB195" s="377"/>
    </row>
    <row r="196" spans="1:28" x14ac:dyDescent="0.25">
      <c r="A196" s="368" t="s">
        <v>316</v>
      </c>
      <c r="B196" s="369">
        <v>323</v>
      </c>
      <c r="C196" s="370"/>
      <c r="D196" s="371"/>
      <c r="E196" s="372">
        <v>0.13220299999999999</v>
      </c>
      <c r="F196" s="373"/>
      <c r="G196" s="374">
        <v>6.9688E-2</v>
      </c>
      <c r="H196" s="373"/>
      <c r="I196" s="366"/>
      <c r="J196" s="375">
        <v>16.452338999999998</v>
      </c>
      <c r="K196" s="373"/>
      <c r="L196" s="376">
        <v>1.2638560000000001</v>
      </c>
      <c r="M196" s="373" t="s">
        <v>28</v>
      </c>
      <c r="N196" s="366"/>
      <c r="O196" s="375">
        <v>16.452338999999998</v>
      </c>
      <c r="P196" s="373"/>
      <c r="Q196" s="376">
        <v>1.1342620000000001</v>
      </c>
      <c r="R196" s="373"/>
      <c r="S196" s="366"/>
      <c r="T196" s="375"/>
      <c r="U196" s="373"/>
      <c r="V196" s="376"/>
      <c r="W196" s="377"/>
      <c r="X196" s="377"/>
      <c r="Y196" s="377"/>
      <c r="Z196" s="377"/>
      <c r="AA196" s="377"/>
      <c r="AB196" s="377"/>
    </row>
    <row r="197" spans="1:28" x14ac:dyDescent="0.25">
      <c r="A197" s="368" t="s">
        <v>344</v>
      </c>
      <c r="B197" s="369">
        <v>330</v>
      </c>
      <c r="C197" s="370"/>
      <c r="D197" s="371"/>
      <c r="E197" s="372">
        <v>1.6509999999999999E-3</v>
      </c>
      <c r="F197" s="373"/>
      <c r="G197" s="374">
        <v>8.7000000000000001E-4</v>
      </c>
      <c r="H197" s="373"/>
      <c r="I197" s="378"/>
      <c r="J197" s="375">
        <v>0.20547099999999999</v>
      </c>
      <c r="K197" s="373"/>
      <c r="L197" s="376">
        <v>1.5783999999999999E-2</v>
      </c>
      <c r="M197" s="373" t="s">
        <v>28</v>
      </c>
      <c r="N197" s="378"/>
      <c r="O197" s="375">
        <v>0.20547099999999999</v>
      </c>
      <c r="P197" s="373"/>
      <c r="Q197" s="376">
        <v>1.4166E-2</v>
      </c>
      <c r="R197" s="373"/>
      <c r="S197" s="378"/>
      <c r="T197" s="375"/>
      <c r="U197" s="373"/>
      <c r="V197" s="376"/>
      <c r="W197" s="377"/>
      <c r="X197" s="377"/>
      <c r="Y197" s="377"/>
      <c r="Z197" s="377"/>
      <c r="AA197" s="377"/>
      <c r="AB197" s="377"/>
    </row>
    <row r="198" spans="1:28" x14ac:dyDescent="0.25">
      <c r="A198" s="368" t="s">
        <v>144</v>
      </c>
      <c r="B198" s="369">
        <v>332</v>
      </c>
      <c r="C198" s="370"/>
      <c r="D198" s="371"/>
      <c r="E198" s="372">
        <v>4.0749999999999996E-3</v>
      </c>
      <c r="F198" s="373"/>
      <c r="G198" s="374">
        <v>2.1480000000000002E-3</v>
      </c>
      <c r="H198" s="373"/>
      <c r="I198" s="378"/>
      <c r="J198" s="375"/>
      <c r="K198" s="373"/>
      <c r="L198" s="376"/>
      <c r="M198" s="373" t="s">
        <v>28</v>
      </c>
      <c r="N198" s="378"/>
      <c r="O198" s="375">
        <v>0.50706499999999999</v>
      </c>
      <c r="P198" s="373"/>
      <c r="Q198" s="376">
        <v>3.4958000000000003E-2</v>
      </c>
      <c r="R198" s="373"/>
      <c r="S198" s="378"/>
      <c r="T198" s="375"/>
      <c r="U198" s="373"/>
      <c r="V198" s="376"/>
      <c r="W198" s="377"/>
      <c r="X198" s="377"/>
      <c r="Y198" s="377"/>
      <c r="Z198" s="377"/>
      <c r="AA198" s="377"/>
      <c r="AB198" s="377"/>
    </row>
    <row r="199" spans="1:28" x14ac:dyDescent="0.25">
      <c r="A199" s="368" t="s">
        <v>659</v>
      </c>
      <c r="B199" s="369">
        <v>333</v>
      </c>
      <c r="C199" s="370"/>
      <c r="D199" s="371"/>
      <c r="E199" s="372">
        <v>4.6999999999999997E-5</v>
      </c>
      <c r="F199" s="373"/>
      <c r="G199" s="374">
        <v>2.5000000000000001E-5</v>
      </c>
      <c r="H199" s="373"/>
      <c r="I199" s="366"/>
      <c r="J199" s="375">
        <v>5.9040000000000004E-3</v>
      </c>
      <c r="K199" s="373"/>
      <c r="L199" s="376">
        <v>4.5399999999999998E-4</v>
      </c>
      <c r="M199" s="373" t="s">
        <v>28</v>
      </c>
      <c r="N199" s="366"/>
      <c r="O199" s="375">
        <v>5.9040000000000004E-3</v>
      </c>
      <c r="P199" s="373"/>
      <c r="Q199" s="376">
        <v>4.0700000000000003E-4</v>
      </c>
      <c r="R199" s="373"/>
      <c r="S199" s="366"/>
      <c r="T199" s="375"/>
      <c r="U199" s="373"/>
      <c r="V199" s="376"/>
      <c r="W199" s="377"/>
      <c r="X199" s="377"/>
      <c r="Y199" s="377"/>
      <c r="Z199" s="377"/>
      <c r="AA199" s="377"/>
      <c r="AB199" s="377"/>
    </row>
    <row r="200" spans="1:28" x14ac:dyDescent="0.25">
      <c r="A200" s="368" t="s">
        <v>341</v>
      </c>
      <c r="B200" s="369">
        <v>342</v>
      </c>
      <c r="C200" s="370"/>
      <c r="D200" s="371"/>
      <c r="E200" s="372">
        <v>7.0670000000000004E-3</v>
      </c>
      <c r="F200" s="373"/>
      <c r="G200" s="374">
        <v>3.725E-3</v>
      </c>
      <c r="H200" s="373"/>
      <c r="I200" s="366"/>
      <c r="J200" s="375">
        <v>0.87951100000000004</v>
      </c>
      <c r="K200" s="373"/>
      <c r="L200" s="376">
        <v>6.7562999999999998E-2</v>
      </c>
      <c r="M200" s="373" t="s">
        <v>28</v>
      </c>
      <c r="N200" s="366"/>
      <c r="O200" s="375">
        <v>0.87951100000000004</v>
      </c>
      <c r="P200" s="373"/>
      <c r="Q200" s="376">
        <v>6.0636000000000002E-2</v>
      </c>
      <c r="R200" s="373"/>
      <c r="S200" s="366"/>
      <c r="T200" s="375"/>
      <c r="U200" s="373"/>
      <c r="V200" s="376"/>
      <c r="W200" s="377"/>
      <c r="X200" s="377"/>
      <c r="Y200" s="377"/>
      <c r="Z200" s="377"/>
      <c r="AA200" s="377"/>
      <c r="AB200" s="377"/>
    </row>
    <row r="201" spans="1:28" x14ac:dyDescent="0.25">
      <c r="A201" s="368" t="s">
        <v>327</v>
      </c>
      <c r="B201" s="369">
        <v>343</v>
      </c>
      <c r="C201" s="370">
        <v>283</v>
      </c>
      <c r="D201" s="371"/>
      <c r="E201" s="372"/>
      <c r="F201" s="373"/>
      <c r="G201" s="374" t="s">
        <v>0</v>
      </c>
      <c r="H201" s="373"/>
      <c r="I201" s="378"/>
      <c r="J201" s="375"/>
      <c r="K201" s="373"/>
      <c r="L201" s="376"/>
      <c r="M201" s="373" t="s">
        <v>28</v>
      </c>
      <c r="N201" s="378"/>
      <c r="O201" s="375"/>
      <c r="P201" s="373"/>
      <c r="Q201" s="376"/>
      <c r="R201" s="373"/>
      <c r="S201" s="378"/>
      <c r="T201" s="375"/>
      <c r="U201" s="373"/>
      <c r="V201" s="376"/>
      <c r="W201" s="377"/>
      <c r="X201" s="377"/>
      <c r="Y201" s="377"/>
      <c r="Z201" s="377"/>
      <c r="AA201" s="377"/>
      <c r="AB201" s="377"/>
    </row>
    <row r="202" spans="1:28" x14ac:dyDescent="0.25">
      <c r="A202" s="368" t="s">
        <v>145</v>
      </c>
      <c r="B202" s="369">
        <v>344</v>
      </c>
      <c r="C202" s="370"/>
      <c r="D202" s="371"/>
      <c r="E202" s="372">
        <v>1.065E-3</v>
      </c>
      <c r="F202" s="373"/>
      <c r="G202" s="374">
        <v>5.6099999999999998E-4</v>
      </c>
      <c r="H202" s="373"/>
      <c r="I202" s="378"/>
      <c r="J202" s="375"/>
      <c r="K202" s="373"/>
      <c r="L202" s="376"/>
      <c r="M202" s="373" t="s">
        <v>28</v>
      </c>
      <c r="N202" s="378"/>
      <c r="O202" s="375">
        <v>0.132493</v>
      </c>
      <c r="P202" s="373"/>
      <c r="Q202" s="376">
        <v>9.1339999999999998E-3</v>
      </c>
      <c r="R202" s="373"/>
      <c r="S202" s="378"/>
      <c r="T202" s="375"/>
      <c r="U202" s="373"/>
      <c r="V202" s="376"/>
      <c r="W202" s="377"/>
      <c r="X202" s="377"/>
      <c r="Y202" s="377"/>
      <c r="Z202" s="377"/>
      <c r="AA202" s="377"/>
      <c r="AB202" s="377"/>
    </row>
    <row r="203" spans="1:28" x14ac:dyDescent="0.25">
      <c r="A203" s="368" t="s">
        <v>146</v>
      </c>
      <c r="B203" s="369">
        <v>347</v>
      </c>
      <c r="C203" s="370"/>
      <c r="D203" s="371"/>
      <c r="E203" s="372">
        <v>1.173E-3</v>
      </c>
      <c r="F203" s="373"/>
      <c r="G203" s="374">
        <v>6.1799999999999995E-4</v>
      </c>
      <c r="H203" s="373"/>
      <c r="I203" s="378"/>
      <c r="J203" s="375"/>
      <c r="K203" s="373"/>
      <c r="L203" s="376"/>
      <c r="M203" s="373" t="s">
        <v>28</v>
      </c>
      <c r="N203" s="378"/>
      <c r="O203" s="375">
        <v>0.145955</v>
      </c>
      <c r="P203" s="373"/>
      <c r="Q203" s="376">
        <v>1.0062E-2</v>
      </c>
      <c r="R203" s="373"/>
      <c r="S203" s="378"/>
      <c r="T203" s="375"/>
      <c r="U203" s="373"/>
      <c r="V203" s="376"/>
      <c r="W203" s="377"/>
      <c r="X203" s="377"/>
      <c r="Y203" s="377"/>
      <c r="Z203" s="377"/>
      <c r="AA203" s="377"/>
      <c r="AB203" s="377"/>
    </row>
    <row r="204" spans="1:28" x14ac:dyDescent="0.25">
      <c r="A204" s="368" t="s">
        <v>331</v>
      </c>
      <c r="B204" s="369">
        <v>348</v>
      </c>
      <c r="C204" s="370"/>
      <c r="D204" s="371"/>
      <c r="E204" s="372">
        <v>3.9782999999999999E-2</v>
      </c>
      <c r="F204" s="373"/>
      <c r="G204" s="374">
        <v>2.0971E-2</v>
      </c>
      <c r="H204" s="373"/>
      <c r="I204" s="366"/>
      <c r="J204" s="375">
        <v>4.9509109999999996</v>
      </c>
      <c r="K204" s="373"/>
      <c r="L204" s="376">
        <v>0.38032500000000002</v>
      </c>
      <c r="M204" s="373" t="s">
        <v>28</v>
      </c>
      <c r="N204" s="366"/>
      <c r="O204" s="375">
        <v>4.9509109999999996</v>
      </c>
      <c r="P204" s="373"/>
      <c r="Q204" s="376">
        <v>0.34132699999999999</v>
      </c>
      <c r="R204" s="373"/>
      <c r="S204" s="366"/>
      <c r="T204" s="375"/>
      <c r="U204" s="373"/>
      <c r="V204" s="376"/>
      <c r="W204" s="377"/>
      <c r="X204" s="377"/>
      <c r="Y204" s="377"/>
      <c r="Z204" s="377"/>
      <c r="AA204" s="377"/>
      <c r="AB204" s="377"/>
    </row>
    <row r="205" spans="1:28" x14ac:dyDescent="0.25">
      <c r="A205" s="368" t="s">
        <v>674</v>
      </c>
      <c r="B205" s="369">
        <v>349</v>
      </c>
      <c r="C205" s="370"/>
      <c r="D205" s="371"/>
      <c r="E205" s="372">
        <v>4.6999999999999997E-5</v>
      </c>
      <c r="F205" s="373"/>
      <c r="G205" s="374">
        <v>2.5000000000000001E-5</v>
      </c>
      <c r="H205" s="373"/>
      <c r="I205" s="378"/>
      <c r="J205" s="375">
        <v>5.9040000000000004E-3</v>
      </c>
      <c r="K205" s="373"/>
      <c r="L205" s="376">
        <v>4.5399999999999998E-4</v>
      </c>
      <c r="M205" s="373" t="s">
        <v>28</v>
      </c>
      <c r="N205" s="378"/>
      <c r="O205" s="375">
        <v>5.9040000000000004E-3</v>
      </c>
      <c r="P205" s="373"/>
      <c r="Q205" s="376">
        <v>4.0700000000000003E-4</v>
      </c>
      <c r="R205" s="373"/>
      <c r="S205" s="378"/>
      <c r="T205" s="375"/>
      <c r="U205" s="373"/>
      <c r="V205" s="376"/>
      <c r="W205" s="377"/>
      <c r="X205" s="377"/>
      <c r="Y205" s="377"/>
      <c r="Z205" s="377"/>
      <c r="AA205" s="377"/>
      <c r="AB205" s="377"/>
    </row>
    <row r="206" spans="1:28" x14ac:dyDescent="0.25">
      <c r="A206" s="368" t="s">
        <v>345</v>
      </c>
      <c r="B206" s="369">
        <v>351</v>
      </c>
      <c r="C206" s="370">
        <v>11</v>
      </c>
      <c r="D206" s="371"/>
      <c r="E206" s="372"/>
      <c r="F206" s="373"/>
      <c r="G206" s="374" t="s">
        <v>0</v>
      </c>
      <c r="H206" s="373"/>
      <c r="I206" s="378"/>
      <c r="J206" s="375"/>
      <c r="K206" s="373"/>
      <c r="L206" s="376"/>
      <c r="M206" s="373" t="s">
        <v>28</v>
      </c>
      <c r="N206" s="378"/>
      <c r="O206" s="375"/>
      <c r="P206" s="373"/>
      <c r="Q206" s="376"/>
      <c r="R206" s="373"/>
      <c r="S206" s="378"/>
      <c r="T206" s="375"/>
      <c r="U206" s="373"/>
      <c r="V206" s="376"/>
      <c r="W206" s="377"/>
      <c r="X206" s="377"/>
      <c r="Y206" s="377"/>
      <c r="Z206" s="377"/>
      <c r="AA206" s="377"/>
      <c r="AB206" s="377"/>
    </row>
    <row r="207" spans="1:28" x14ac:dyDescent="0.25">
      <c r="A207" s="368" t="s">
        <v>147</v>
      </c>
      <c r="B207" s="369">
        <v>353</v>
      </c>
      <c r="C207" s="370"/>
      <c r="D207" s="371"/>
      <c r="E207" s="372">
        <v>7.79E-3</v>
      </c>
      <c r="F207" s="373"/>
      <c r="G207" s="374">
        <v>4.1060000000000003E-3</v>
      </c>
      <c r="H207" s="373"/>
      <c r="I207" s="382"/>
      <c r="J207" s="375"/>
      <c r="K207" s="373"/>
      <c r="L207" s="376"/>
      <c r="M207" s="373" t="s">
        <v>28</v>
      </c>
      <c r="N207" s="382"/>
      <c r="O207" s="375"/>
      <c r="P207" s="373"/>
      <c r="Q207" s="376"/>
      <c r="R207" s="373"/>
      <c r="S207" s="382"/>
      <c r="T207" s="375"/>
      <c r="U207" s="373"/>
      <c r="V207" s="376"/>
      <c r="W207" s="377"/>
      <c r="X207" s="377"/>
      <c r="Y207" s="377"/>
      <c r="Z207" s="377"/>
      <c r="AA207" s="377"/>
      <c r="AB207" s="377"/>
    </row>
    <row r="208" spans="1:28" x14ac:dyDescent="0.25">
      <c r="A208" s="368" t="s">
        <v>148</v>
      </c>
      <c r="B208" s="369">
        <v>354</v>
      </c>
      <c r="C208" s="370"/>
      <c r="D208" s="371"/>
      <c r="E208" s="372">
        <v>8.2039999999999995E-3</v>
      </c>
      <c r="F208" s="373"/>
      <c r="G208" s="374">
        <v>4.3249999999999999E-3</v>
      </c>
      <c r="H208" s="373"/>
      <c r="I208" s="378"/>
      <c r="J208" s="375"/>
      <c r="K208" s="373"/>
      <c r="L208" s="376"/>
      <c r="M208" s="373" t="s">
        <v>28</v>
      </c>
      <c r="N208" s="378"/>
      <c r="O208" s="375"/>
      <c r="P208" s="373"/>
      <c r="Q208" s="376"/>
      <c r="R208" s="373"/>
      <c r="S208" s="378"/>
      <c r="T208" s="375"/>
      <c r="U208" s="373"/>
      <c r="V208" s="376"/>
      <c r="W208" s="377"/>
      <c r="X208" s="377"/>
      <c r="Y208" s="377"/>
      <c r="Z208" s="377"/>
      <c r="AA208" s="377"/>
      <c r="AB208" s="377"/>
    </row>
    <row r="209" spans="1:28" x14ac:dyDescent="0.25">
      <c r="A209" s="368" t="s">
        <v>34</v>
      </c>
      <c r="B209" s="369">
        <v>360</v>
      </c>
      <c r="C209" s="370"/>
      <c r="D209" s="371"/>
      <c r="E209" s="372">
        <v>3.2444000000000001E-2</v>
      </c>
      <c r="F209" s="373"/>
      <c r="G209" s="374">
        <v>1.7101999999999999E-2</v>
      </c>
      <c r="H209" s="373"/>
      <c r="I209" s="378"/>
      <c r="J209" s="375"/>
      <c r="K209" s="373"/>
      <c r="L209" s="376"/>
      <c r="M209" s="373" t="s">
        <v>28</v>
      </c>
      <c r="N209" s="378"/>
      <c r="O209" s="375">
        <v>4.0376269999999996</v>
      </c>
      <c r="P209" s="373"/>
      <c r="Q209" s="376">
        <v>0.27836300000000003</v>
      </c>
      <c r="R209" s="373"/>
      <c r="S209" s="378"/>
      <c r="T209" s="375"/>
      <c r="U209" s="373"/>
      <c r="V209" s="376"/>
      <c r="W209" s="377"/>
      <c r="X209" s="377"/>
      <c r="Y209" s="377"/>
      <c r="Z209" s="377"/>
      <c r="AA209" s="377"/>
      <c r="AB209" s="377"/>
    </row>
    <row r="210" spans="1:28" x14ac:dyDescent="0.25">
      <c r="A210" s="368" t="s">
        <v>149</v>
      </c>
      <c r="B210" s="369">
        <v>361</v>
      </c>
      <c r="C210" s="370"/>
      <c r="D210" s="371"/>
      <c r="E210" s="372">
        <v>1.0453E-2</v>
      </c>
      <c r="F210" s="373"/>
      <c r="G210" s="374">
        <v>5.5100000000000001E-3</v>
      </c>
      <c r="H210" s="373"/>
      <c r="I210" s="378"/>
      <c r="J210" s="375"/>
      <c r="K210" s="373"/>
      <c r="L210" s="376"/>
      <c r="M210" s="373" t="s">
        <v>28</v>
      </c>
      <c r="N210" s="378"/>
      <c r="O210" s="375">
        <v>1.300845</v>
      </c>
      <c r="P210" s="373"/>
      <c r="Q210" s="376">
        <v>8.9682999999999999E-2</v>
      </c>
      <c r="R210" s="373"/>
      <c r="S210" s="378"/>
      <c r="T210" s="375"/>
      <c r="U210" s="373"/>
      <c r="V210" s="376"/>
      <c r="W210" s="377"/>
      <c r="X210" s="377"/>
      <c r="Y210" s="377"/>
      <c r="Z210" s="377"/>
      <c r="AA210" s="377"/>
      <c r="AB210" s="377"/>
    </row>
    <row r="211" spans="1:28" x14ac:dyDescent="0.25">
      <c r="A211" s="368" t="s">
        <v>150</v>
      </c>
      <c r="B211" s="369">
        <v>422</v>
      </c>
      <c r="C211" s="370"/>
      <c r="D211" s="371"/>
      <c r="E211" s="372">
        <v>9.7300999999999999E-2</v>
      </c>
      <c r="F211" s="373"/>
      <c r="G211" s="374">
        <v>5.1290000000000002E-2</v>
      </c>
      <c r="H211" s="373"/>
      <c r="I211" s="378"/>
      <c r="J211" s="375"/>
      <c r="K211" s="373"/>
      <c r="L211" s="376"/>
      <c r="M211" s="373" t="s">
        <v>28</v>
      </c>
      <c r="N211" s="378"/>
      <c r="O211" s="375"/>
      <c r="P211" s="373"/>
      <c r="Q211" s="376"/>
      <c r="R211" s="373"/>
      <c r="S211" s="378"/>
      <c r="T211" s="375"/>
      <c r="U211" s="373"/>
      <c r="V211" s="376"/>
      <c r="W211" s="377"/>
      <c r="X211" s="377"/>
      <c r="Y211" s="377"/>
      <c r="Z211" s="377"/>
      <c r="AA211" s="377"/>
      <c r="AB211" s="377"/>
    </row>
    <row r="212" spans="1:28" x14ac:dyDescent="0.25">
      <c r="A212" s="368" t="s">
        <v>151</v>
      </c>
      <c r="B212" s="369">
        <v>423</v>
      </c>
      <c r="C212" s="370"/>
      <c r="D212" s="371"/>
      <c r="E212" s="372">
        <v>6.1390000000000004E-3</v>
      </c>
      <c r="F212" s="373"/>
      <c r="G212" s="374">
        <v>3.2360000000000002E-3</v>
      </c>
      <c r="H212" s="373"/>
      <c r="I212" s="378"/>
      <c r="J212" s="375"/>
      <c r="K212" s="373"/>
      <c r="L212" s="376"/>
      <c r="M212" s="373" t="s">
        <v>28</v>
      </c>
      <c r="N212" s="378"/>
      <c r="O212" s="375">
        <v>0.76402199999999998</v>
      </c>
      <c r="P212" s="373"/>
      <c r="Q212" s="376">
        <v>5.2672999999999998E-2</v>
      </c>
      <c r="R212" s="373"/>
      <c r="S212" s="378"/>
      <c r="T212" s="375"/>
      <c r="U212" s="373"/>
      <c r="V212" s="376"/>
      <c r="W212" s="377"/>
      <c r="X212" s="377"/>
      <c r="Y212" s="377"/>
      <c r="Z212" s="377"/>
      <c r="AA212" s="377"/>
      <c r="AB212" s="377"/>
    </row>
    <row r="213" spans="1:28" x14ac:dyDescent="0.25">
      <c r="A213" s="368" t="s">
        <v>152</v>
      </c>
      <c r="B213" s="369">
        <v>424</v>
      </c>
      <c r="C213" s="370"/>
      <c r="D213" s="371"/>
      <c r="E213" s="372">
        <v>8.2197999999999993E-2</v>
      </c>
      <c r="F213" s="373"/>
      <c r="G213" s="374">
        <v>4.3328999999999999E-2</v>
      </c>
      <c r="H213" s="373"/>
      <c r="I213" s="378"/>
      <c r="J213" s="375"/>
      <c r="K213" s="373"/>
      <c r="L213" s="376"/>
      <c r="M213" s="373" t="s">
        <v>28</v>
      </c>
      <c r="N213" s="378"/>
      <c r="O213" s="375"/>
      <c r="P213" s="373"/>
      <c r="Q213" s="376"/>
      <c r="R213" s="373"/>
      <c r="S213" s="378"/>
      <c r="T213" s="375"/>
      <c r="U213" s="373"/>
      <c r="V213" s="376"/>
      <c r="W213" s="377"/>
      <c r="X213" s="377"/>
      <c r="Y213" s="377"/>
      <c r="Z213" s="377"/>
      <c r="AA213" s="377"/>
      <c r="AB213" s="377"/>
    </row>
    <row r="214" spans="1:28" x14ac:dyDescent="0.25">
      <c r="A214" s="368" t="s">
        <v>346</v>
      </c>
      <c r="B214" s="369">
        <v>431</v>
      </c>
      <c r="C214" s="370"/>
      <c r="D214" s="371"/>
      <c r="E214" s="372">
        <v>0.38067699999999999</v>
      </c>
      <c r="F214" s="373"/>
      <c r="G214" s="374">
        <v>0.20066700000000001</v>
      </c>
      <c r="H214" s="373"/>
      <c r="I214" s="366"/>
      <c r="J214" s="375"/>
      <c r="K214" s="373"/>
      <c r="L214" s="376"/>
      <c r="M214" s="373" t="s">
        <v>28</v>
      </c>
      <c r="N214" s="366"/>
      <c r="O214" s="375"/>
      <c r="P214" s="373"/>
      <c r="Q214" s="376"/>
      <c r="R214" s="373"/>
      <c r="S214" s="366"/>
      <c r="T214" s="375"/>
      <c r="U214" s="373"/>
      <c r="V214" s="376"/>
      <c r="W214" s="377"/>
      <c r="X214" s="377"/>
      <c r="Y214" s="377"/>
      <c r="Z214" s="377"/>
      <c r="AA214" s="377"/>
      <c r="AB214" s="377"/>
    </row>
    <row r="215" spans="1:28" x14ac:dyDescent="0.25">
      <c r="A215" s="312" t="s">
        <v>347</v>
      </c>
      <c r="B215" s="369">
        <v>435</v>
      </c>
      <c r="C215" s="370"/>
      <c r="D215" s="371"/>
      <c r="E215" s="372">
        <v>2.8076469999999998</v>
      </c>
      <c r="F215" s="373"/>
      <c r="G215" s="374">
        <v>1.4799990000000001</v>
      </c>
      <c r="H215" s="373"/>
      <c r="I215" s="378"/>
      <c r="J215" s="375"/>
      <c r="K215" s="373"/>
      <c r="L215" s="376"/>
      <c r="M215" s="373" t="s">
        <v>28</v>
      </c>
      <c r="N215" s="378"/>
      <c r="O215" s="375"/>
      <c r="P215" s="373"/>
      <c r="Q215" s="376"/>
      <c r="R215" s="373"/>
      <c r="S215" s="378"/>
      <c r="T215" s="375"/>
      <c r="U215" s="373"/>
      <c r="V215" s="376"/>
      <c r="W215" s="377"/>
      <c r="X215" s="377"/>
      <c r="Y215" s="377"/>
      <c r="Z215" s="377"/>
      <c r="AA215" s="377"/>
      <c r="AB215" s="377"/>
    </row>
    <row r="216" spans="1:28" x14ac:dyDescent="0.25">
      <c r="A216" s="368" t="s">
        <v>348</v>
      </c>
      <c r="B216" s="369">
        <v>436</v>
      </c>
      <c r="C216" s="370"/>
      <c r="D216" s="371"/>
      <c r="E216" s="372">
        <v>0.55010999999999999</v>
      </c>
      <c r="F216" s="373"/>
      <c r="G216" s="374">
        <v>0.28998000000000002</v>
      </c>
      <c r="H216" s="373"/>
      <c r="I216" s="378"/>
      <c r="J216" s="375"/>
      <c r="K216" s="373"/>
      <c r="L216" s="376"/>
      <c r="M216" s="373" t="s">
        <v>28</v>
      </c>
      <c r="N216" s="378"/>
      <c r="O216" s="375"/>
      <c r="P216" s="373"/>
      <c r="Q216" s="376"/>
      <c r="R216" s="373"/>
      <c r="S216" s="378"/>
      <c r="T216" s="375"/>
      <c r="U216" s="373"/>
      <c r="V216" s="376"/>
      <c r="W216" s="377"/>
      <c r="X216" s="377"/>
      <c r="Y216" s="377"/>
      <c r="Z216" s="377"/>
      <c r="AA216" s="377"/>
      <c r="AB216" s="377"/>
    </row>
    <row r="217" spans="1:28" x14ac:dyDescent="0.25">
      <c r="A217" s="368" t="s">
        <v>349</v>
      </c>
      <c r="B217" s="369">
        <v>439</v>
      </c>
      <c r="C217" s="370"/>
      <c r="D217" s="371"/>
      <c r="E217" s="372">
        <v>0.611429</v>
      </c>
      <c r="F217" s="373"/>
      <c r="G217" s="374">
        <v>0.32230300000000001</v>
      </c>
      <c r="H217" s="373"/>
      <c r="I217" s="378"/>
      <c r="J217" s="375"/>
      <c r="K217" s="373"/>
      <c r="L217" s="376"/>
      <c r="M217" s="373" t="s">
        <v>28</v>
      </c>
      <c r="N217" s="378"/>
      <c r="O217" s="375"/>
      <c r="P217" s="373"/>
      <c r="Q217" s="376"/>
      <c r="R217" s="373"/>
      <c r="S217" s="378"/>
      <c r="T217" s="375"/>
      <c r="U217" s="373"/>
      <c r="V217" s="376"/>
      <c r="W217" s="377"/>
      <c r="X217" s="377"/>
      <c r="Y217" s="377"/>
      <c r="Z217" s="377"/>
      <c r="AA217" s="377"/>
      <c r="AB217" s="377"/>
    </row>
    <row r="218" spans="1:28" x14ac:dyDescent="0.25">
      <c r="A218" s="368" t="s">
        <v>350</v>
      </c>
      <c r="B218" s="369">
        <v>449</v>
      </c>
      <c r="C218" s="370"/>
      <c r="D218" s="371"/>
      <c r="E218" s="372">
        <v>4.6549110000000002</v>
      </c>
      <c r="F218" s="373"/>
      <c r="G218" s="374">
        <v>2.4537499999999999</v>
      </c>
      <c r="H218" s="373"/>
      <c r="I218" s="378"/>
      <c r="J218" s="375"/>
      <c r="K218" s="373"/>
      <c r="L218" s="376"/>
      <c r="M218" s="373" t="s">
        <v>28</v>
      </c>
      <c r="N218" s="378"/>
      <c r="O218" s="375"/>
      <c r="P218" s="373"/>
      <c r="Q218" s="376"/>
      <c r="R218" s="373"/>
      <c r="S218" s="378"/>
      <c r="T218" s="375"/>
      <c r="U218" s="373"/>
      <c r="V218" s="376"/>
      <c r="W218" s="377"/>
      <c r="X218" s="377"/>
      <c r="Y218" s="377"/>
      <c r="Z218" s="377"/>
      <c r="AA218" s="377"/>
      <c r="AB218" s="377"/>
    </row>
    <row r="219" spans="1:28" x14ac:dyDescent="0.25">
      <c r="A219" s="368" t="s">
        <v>317</v>
      </c>
      <c r="B219" s="369">
        <v>451</v>
      </c>
      <c r="C219" s="370"/>
      <c r="D219" s="371"/>
      <c r="E219" s="372">
        <v>0.221271</v>
      </c>
      <c r="F219" s="373"/>
      <c r="G219" s="374">
        <v>0.11663900000000001</v>
      </c>
      <c r="H219" s="373"/>
      <c r="I219" s="378"/>
      <c r="J219" s="375"/>
      <c r="K219" s="373"/>
      <c r="L219" s="376"/>
      <c r="M219" s="373" t="s">
        <v>28</v>
      </c>
      <c r="N219" s="378"/>
      <c r="O219" s="375"/>
      <c r="P219" s="373"/>
      <c r="Q219" s="376"/>
      <c r="R219" s="373"/>
      <c r="S219" s="378"/>
      <c r="T219" s="375"/>
      <c r="U219" s="373"/>
      <c r="V219" s="376"/>
      <c r="W219" s="377"/>
      <c r="X219" s="377"/>
      <c r="Y219" s="377"/>
      <c r="Z219" s="377"/>
      <c r="AA219" s="377"/>
      <c r="AB219" s="377"/>
    </row>
    <row r="220" spans="1:28" x14ac:dyDescent="0.25">
      <c r="A220" s="368" t="s">
        <v>351</v>
      </c>
      <c r="B220" s="369">
        <v>452</v>
      </c>
      <c r="C220" s="370"/>
      <c r="D220" s="371"/>
      <c r="E220" s="372">
        <v>6.5027840000000001</v>
      </c>
      <c r="F220" s="373"/>
      <c r="G220" s="374">
        <v>3.4278219999999999</v>
      </c>
      <c r="H220" s="373"/>
      <c r="I220" s="378"/>
      <c r="J220" s="375"/>
      <c r="K220" s="373"/>
      <c r="L220" s="376"/>
      <c r="M220" s="373" t="s">
        <v>28</v>
      </c>
      <c r="N220" s="378"/>
      <c r="O220" s="375"/>
      <c r="P220" s="373"/>
      <c r="Q220" s="376"/>
      <c r="R220" s="373"/>
      <c r="S220" s="378"/>
      <c r="T220" s="375"/>
      <c r="U220" s="373"/>
      <c r="V220" s="376"/>
      <c r="W220" s="377"/>
      <c r="X220" s="377"/>
      <c r="Y220" s="377"/>
      <c r="Z220" s="377"/>
      <c r="AA220" s="377"/>
      <c r="AB220" s="377"/>
    </row>
    <row r="221" spans="1:28" x14ac:dyDescent="0.25">
      <c r="A221" s="368" t="s">
        <v>318</v>
      </c>
      <c r="B221" s="369">
        <v>460</v>
      </c>
      <c r="C221" s="370"/>
      <c r="D221" s="371"/>
      <c r="E221" s="372">
        <v>2.1951049999999999</v>
      </c>
      <c r="F221" s="373"/>
      <c r="G221" s="374">
        <v>1.1571089999999999</v>
      </c>
      <c r="H221" s="373"/>
      <c r="I221" s="378"/>
      <c r="J221" s="375"/>
      <c r="K221" s="373"/>
      <c r="L221" s="376"/>
      <c r="M221" s="373" t="s">
        <v>28</v>
      </c>
      <c r="N221" s="378"/>
      <c r="O221" s="375"/>
      <c r="P221" s="373"/>
      <c r="Q221" s="376"/>
      <c r="R221" s="373"/>
      <c r="S221" s="378"/>
      <c r="T221" s="375"/>
      <c r="U221" s="373"/>
      <c r="V221" s="376"/>
      <c r="W221" s="377"/>
      <c r="X221" s="377"/>
      <c r="Y221" s="377"/>
      <c r="Z221" s="377"/>
      <c r="AA221" s="377"/>
      <c r="AB221" s="377"/>
    </row>
    <row r="222" spans="1:28" x14ac:dyDescent="0.25">
      <c r="A222" s="368" t="s">
        <v>322</v>
      </c>
      <c r="B222" s="369">
        <v>463</v>
      </c>
      <c r="C222" s="370"/>
      <c r="D222" s="371"/>
      <c r="E222" s="372">
        <v>0.71497200000000005</v>
      </c>
      <c r="F222" s="373"/>
      <c r="G222" s="374">
        <v>0.376884</v>
      </c>
      <c r="H222" s="373"/>
      <c r="I222" s="378"/>
      <c r="J222" s="375"/>
      <c r="K222" s="373"/>
      <c r="L222" s="376"/>
      <c r="M222" s="373" t="s">
        <v>28</v>
      </c>
      <c r="N222" s="378"/>
      <c r="O222" s="375"/>
      <c r="P222" s="373"/>
      <c r="Q222" s="376"/>
      <c r="R222" s="373"/>
      <c r="S222" s="378"/>
      <c r="T222" s="375"/>
      <c r="U222" s="373"/>
      <c r="V222" s="376"/>
      <c r="W222" s="377"/>
      <c r="X222" s="377"/>
      <c r="Y222" s="377"/>
      <c r="Z222" s="377"/>
      <c r="AA222" s="377"/>
      <c r="AB222" s="377"/>
    </row>
    <row r="223" spans="1:28" x14ac:dyDescent="0.25">
      <c r="A223" s="368" t="s">
        <v>352</v>
      </c>
      <c r="B223" s="369">
        <v>466</v>
      </c>
      <c r="C223" s="370"/>
      <c r="D223" s="371"/>
      <c r="E223" s="372">
        <v>3.2362700000000002</v>
      </c>
      <c r="F223" s="373"/>
      <c r="G223" s="374">
        <v>1.70594</v>
      </c>
      <c r="H223" s="373"/>
      <c r="I223" s="378"/>
      <c r="J223" s="375"/>
      <c r="K223" s="373"/>
      <c r="L223" s="376"/>
      <c r="M223" s="373" t="s">
        <v>28</v>
      </c>
      <c r="N223" s="378"/>
      <c r="O223" s="375"/>
      <c r="P223" s="373"/>
      <c r="Q223" s="376"/>
      <c r="R223" s="373"/>
      <c r="S223" s="378"/>
      <c r="T223" s="375"/>
      <c r="U223" s="373"/>
      <c r="V223" s="376"/>
      <c r="W223" s="377"/>
      <c r="X223" s="377"/>
      <c r="Y223" s="377"/>
      <c r="Z223" s="377"/>
      <c r="AA223" s="377"/>
      <c r="AB223" s="377"/>
    </row>
    <row r="224" spans="1:28" x14ac:dyDescent="0.25">
      <c r="A224" s="368" t="s">
        <v>353</v>
      </c>
      <c r="B224" s="369">
        <v>467</v>
      </c>
      <c r="C224" s="370"/>
      <c r="D224" s="371"/>
      <c r="E224" s="372">
        <v>4.7424470000000003</v>
      </c>
      <c r="F224" s="373"/>
      <c r="G224" s="374">
        <v>2.4998930000000001</v>
      </c>
      <c r="H224" s="373"/>
      <c r="I224" s="378"/>
      <c r="J224" s="375"/>
      <c r="K224" s="373"/>
      <c r="L224" s="376"/>
      <c r="M224" s="373" t="s">
        <v>28</v>
      </c>
      <c r="N224" s="378"/>
      <c r="O224" s="375"/>
      <c r="P224" s="373"/>
      <c r="Q224" s="376"/>
      <c r="R224" s="373"/>
      <c r="S224" s="378"/>
      <c r="T224" s="375"/>
      <c r="U224" s="373"/>
      <c r="V224" s="376"/>
      <c r="W224" s="377"/>
      <c r="X224" s="377"/>
      <c r="Y224" s="377"/>
      <c r="Z224" s="377"/>
      <c r="AA224" s="377"/>
      <c r="AB224" s="377"/>
    </row>
    <row r="225" spans="1:28" x14ac:dyDescent="0.25">
      <c r="A225" s="368" t="s">
        <v>354</v>
      </c>
      <c r="B225" s="369">
        <v>468</v>
      </c>
      <c r="C225" s="370"/>
      <c r="D225" s="371"/>
      <c r="E225" s="372">
        <v>2.5952109999999999</v>
      </c>
      <c r="F225" s="373"/>
      <c r="G225" s="374">
        <v>1.368018</v>
      </c>
      <c r="H225" s="373"/>
      <c r="I225" s="378"/>
      <c r="J225" s="375"/>
      <c r="K225" s="373"/>
      <c r="L225" s="376"/>
      <c r="M225" s="373" t="s">
        <v>28</v>
      </c>
      <c r="N225" s="378"/>
      <c r="O225" s="375"/>
      <c r="P225" s="373"/>
      <c r="Q225" s="376"/>
      <c r="R225" s="373"/>
      <c r="S225" s="378"/>
      <c r="T225" s="375"/>
      <c r="U225" s="373"/>
      <c r="V225" s="376"/>
      <c r="W225" s="377"/>
      <c r="X225" s="377"/>
      <c r="Y225" s="377"/>
      <c r="Z225" s="377"/>
      <c r="AA225" s="377"/>
      <c r="AB225" s="377"/>
    </row>
    <row r="226" spans="1:28" x14ac:dyDescent="0.25">
      <c r="A226" s="368" t="s">
        <v>355</v>
      </c>
      <c r="B226" s="369">
        <v>469</v>
      </c>
      <c r="C226" s="370"/>
      <c r="D226" s="371"/>
      <c r="E226" s="372">
        <v>1.1472910000000001</v>
      </c>
      <c r="F226" s="373"/>
      <c r="G226" s="374">
        <v>0.60477300000000001</v>
      </c>
      <c r="H226" s="373"/>
      <c r="I226" s="378"/>
      <c r="J226" s="375"/>
      <c r="K226" s="373"/>
      <c r="L226" s="376"/>
      <c r="M226" s="373" t="s">
        <v>28</v>
      </c>
      <c r="N226" s="378"/>
      <c r="O226" s="375"/>
      <c r="P226" s="373"/>
      <c r="Q226" s="376"/>
      <c r="R226" s="373"/>
      <c r="S226" s="378"/>
      <c r="T226" s="375"/>
      <c r="U226" s="373"/>
      <c r="V226" s="376"/>
      <c r="W226" s="377"/>
      <c r="X226" s="377"/>
      <c r="Y226" s="377"/>
      <c r="Z226" s="377"/>
      <c r="AA226" s="377"/>
      <c r="AB226" s="377"/>
    </row>
    <row r="227" spans="1:28" x14ac:dyDescent="0.25">
      <c r="A227" s="368" t="s">
        <v>356</v>
      </c>
      <c r="B227" s="369">
        <v>470</v>
      </c>
      <c r="C227" s="370"/>
      <c r="D227" s="371"/>
      <c r="E227" s="372">
        <v>9.3008030000000002</v>
      </c>
      <c r="F227" s="373"/>
      <c r="G227" s="374">
        <v>4.9027459999999996</v>
      </c>
      <c r="H227" s="373"/>
      <c r="I227" s="378"/>
      <c r="J227" s="375"/>
      <c r="K227" s="373"/>
      <c r="L227" s="376"/>
      <c r="M227" s="373" t="s">
        <v>28</v>
      </c>
      <c r="N227" s="378"/>
      <c r="O227" s="375"/>
      <c r="P227" s="373"/>
      <c r="Q227" s="376"/>
      <c r="R227" s="373"/>
      <c r="S227" s="378"/>
      <c r="T227" s="375"/>
      <c r="U227" s="373"/>
      <c r="V227" s="376"/>
      <c r="W227" s="377"/>
      <c r="X227" s="377"/>
      <c r="Y227" s="377"/>
      <c r="Z227" s="377"/>
      <c r="AA227" s="377"/>
      <c r="AB227" s="377"/>
    </row>
    <row r="228" spans="1:28" x14ac:dyDescent="0.25">
      <c r="A228" s="368" t="s">
        <v>335</v>
      </c>
      <c r="B228" s="369">
        <v>473</v>
      </c>
      <c r="C228" s="370"/>
      <c r="D228" s="371"/>
      <c r="E228" s="372">
        <v>2.8630080000000002</v>
      </c>
      <c r="F228" s="373"/>
      <c r="G228" s="374">
        <v>1.509182</v>
      </c>
      <c r="H228" s="373"/>
      <c r="I228" s="366"/>
      <c r="J228" s="375"/>
      <c r="K228" s="373"/>
      <c r="L228" s="376"/>
      <c r="M228" s="373" t="s">
        <v>28</v>
      </c>
      <c r="N228" s="366"/>
      <c r="O228" s="375"/>
      <c r="P228" s="373"/>
      <c r="Q228" s="376"/>
      <c r="R228" s="373"/>
      <c r="S228" s="366"/>
      <c r="T228" s="375"/>
      <c r="U228" s="373"/>
      <c r="V228" s="376"/>
      <c r="W228" s="377"/>
      <c r="X228" s="377"/>
      <c r="Y228" s="377"/>
      <c r="Z228" s="377"/>
      <c r="AA228" s="377"/>
      <c r="AB228" s="377"/>
    </row>
    <row r="229" spans="1:28" x14ac:dyDescent="0.25">
      <c r="A229" s="368" t="s">
        <v>319</v>
      </c>
      <c r="B229" s="369">
        <v>475</v>
      </c>
      <c r="C229" s="370"/>
      <c r="D229" s="371"/>
      <c r="E229" s="372">
        <v>0.12542200000000001</v>
      </c>
      <c r="F229" s="373"/>
      <c r="G229" s="374">
        <v>6.6114000000000006E-2</v>
      </c>
      <c r="H229" s="373"/>
      <c r="I229" s="378"/>
      <c r="J229" s="375"/>
      <c r="K229" s="373"/>
      <c r="L229" s="376"/>
      <c r="M229" s="373" t="s">
        <v>28</v>
      </c>
      <c r="N229" s="378"/>
      <c r="O229" s="375"/>
      <c r="P229" s="373"/>
      <c r="Q229" s="376"/>
      <c r="R229" s="373"/>
      <c r="S229" s="378"/>
      <c r="T229" s="375"/>
      <c r="U229" s="373"/>
      <c r="V229" s="376"/>
      <c r="W229" s="377"/>
      <c r="X229" s="377"/>
      <c r="Y229" s="377"/>
      <c r="Z229" s="377"/>
      <c r="AA229" s="377"/>
      <c r="AB229" s="377"/>
    </row>
    <row r="230" spans="1:28" x14ac:dyDescent="0.25">
      <c r="A230" s="368" t="s">
        <v>357</v>
      </c>
      <c r="B230" s="369">
        <v>480</v>
      </c>
      <c r="C230" s="370"/>
      <c r="D230" s="371"/>
      <c r="E230" s="372">
        <v>0.30242599999999997</v>
      </c>
      <c r="F230" s="373"/>
      <c r="G230" s="374">
        <v>0.159418</v>
      </c>
      <c r="H230" s="373"/>
      <c r="I230" s="366"/>
      <c r="J230" s="375"/>
      <c r="K230" s="373"/>
      <c r="L230" s="376"/>
      <c r="M230" s="373" t="s">
        <v>28</v>
      </c>
      <c r="N230" s="366"/>
      <c r="O230" s="375"/>
      <c r="P230" s="373"/>
      <c r="Q230" s="376"/>
      <c r="R230" s="373"/>
      <c r="S230" s="366"/>
      <c r="T230" s="375"/>
      <c r="U230" s="373"/>
      <c r="V230" s="376"/>
      <c r="W230" s="377"/>
      <c r="X230" s="377"/>
      <c r="Y230" s="377"/>
      <c r="Z230" s="377"/>
      <c r="AA230" s="377"/>
      <c r="AB230" s="377"/>
    </row>
    <row r="231" spans="1:28" x14ac:dyDescent="0.25">
      <c r="A231" s="368" t="s">
        <v>320</v>
      </c>
      <c r="B231" s="369">
        <v>484</v>
      </c>
      <c r="C231" s="370"/>
      <c r="D231" s="371"/>
      <c r="E231" s="372">
        <v>0.75438799999999995</v>
      </c>
      <c r="F231" s="373"/>
      <c r="G231" s="374">
        <v>0.39766200000000002</v>
      </c>
      <c r="H231" s="373"/>
      <c r="I231" s="378"/>
      <c r="J231" s="375"/>
      <c r="K231" s="373"/>
      <c r="L231" s="376"/>
      <c r="M231" s="373" t="s">
        <v>28</v>
      </c>
      <c r="N231" s="378"/>
      <c r="O231" s="375"/>
      <c r="P231" s="373"/>
      <c r="Q231" s="376"/>
      <c r="R231" s="373"/>
      <c r="S231" s="378"/>
      <c r="T231" s="375"/>
      <c r="U231" s="373"/>
      <c r="V231" s="376"/>
      <c r="W231" s="377"/>
      <c r="X231" s="377"/>
      <c r="Y231" s="377"/>
      <c r="Z231" s="377"/>
      <c r="AA231" s="377"/>
      <c r="AB231" s="377"/>
    </row>
    <row r="232" spans="1:28" x14ac:dyDescent="0.25">
      <c r="A232" s="368" t="s">
        <v>153</v>
      </c>
      <c r="B232" s="369">
        <v>490</v>
      </c>
      <c r="C232" s="370"/>
      <c r="D232" s="371"/>
      <c r="E232" s="372">
        <v>11.68735</v>
      </c>
      <c r="F232" s="373"/>
      <c r="G232" s="374">
        <v>6.1607710000000004</v>
      </c>
      <c r="H232" s="373"/>
      <c r="I232" s="378"/>
      <c r="J232" s="375"/>
      <c r="K232" s="373"/>
      <c r="L232" s="376"/>
      <c r="M232" s="373" t="s">
        <v>28</v>
      </c>
      <c r="N232" s="378"/>
      <c r="O232" s="375"/>
      <c r="P232" s="373"/>
      <c r="Q232" s="376"/>
      <c r="R232" s="373"/>
      <c r="S232" s="378"/>
      <c r="T232" s="375"/>
      <c r="U232" s="373"/>
      <c r="V232" s="376"/>
      <c r="W232" s="377"/>
      <c r="X232" s="377"/>
      <c r="Y232" s="377"/>
      <c r="Z232" s="377"/>
      <c r="AA232" s="377"/>
      <c r="AB232" s="377"/>
    </row>
    <row r="233" spans="1:28" x14ac:dyDescent="0.25">
      <c r="A233" s="368" t="s">
        <v>154</v>
      </c>
      <c r="B233" s="369">
        <v>500</v>
      </c>
      <c r="C233" s="370"/>
      <c r="D233" s="371"/>
      <c r="E233" s="372">
        <v>4.1423589999999999</v>
      </c>
      <c r="F233" s="373"/>
      <c r="G233" s="374">
        <v>2.1835680000000002</v>
      </c>
      <c r="H233" s="373"/>
      <c r="I233" s="378"/>
      <c r="J233" s="375"/>
      <c r="K233" s="373"/>
      <c r="L233" s="376"/>
      <c r="M233" s="373" t="s">
        <v>28</v>
      </c>
      <c r="N233" s="378"/>
      <c r="O233" s="375"/>
      <c r="P233" s="373"/>
      <c r="Q233" s="376"/>
      <c r="R233" s="373"/>
      <c r="S233" s="378"/>
      <c r="T233" s="375"/>
      <c r="U233" s="373"/>
      <c r="V233" s="376"/>
      <c r="W233" s="377"/>
      <c r="X233" s="377"/>
      <c r="Y233" s="377"/>
      <c r="Z233" s="377"/>
      <c r="AA233" s="377"/>
      <c r="AB233" s="377"/>
    </row>
    <row r="234" spans="1:28" x14ac:dyDescent="0.25">
      <c r="A234" s="368" t="s">
        <v>155</v>
      </c>
      <c r="B234" s="369">
        <v>568</v>
      </c>
      <c r="C234" s="370"/>
      <c r="D234" s="371"/>
      <c r="E234" s="372">
        <v>0.10846500000000001</v>
      </c>
      <c r="F234" s="373"/>
      <c r="G234" s="374">
        <v>5.7174999999999997E-2</v>
      </c>
      <c r="H234" s="373"/>
      <c r="I234" s="378"/>
      <c r="J234" s="375"/>
      <c r="K234" s="373"/>
      <c r="L234" s="376"/>
      <c r="M234" s="373" t="s">
        <v>28</v>
      </c>
      <c r="N234" s="378"/>
      <c r="O234" s="375"/>
      <c r="P234" s="373"/>
      <c r="Q234" s="376"/>
      <c r="R234" s="373"/>
      <c r="S234" s="378"/>
      <c r="T234" s="375"/>
      <c r="U234" s="373"/>
      <c r="V234" s="376"/>
      <c r="W234" s="377"/>
      <c r="X234" s="377"/>
      <c r="Y234" s="377"/>
      <c r="Z234" s="377"/>
      <c r="AA234" s="377"/>
      <c r="AB234" s="377"/>
    </row>
    <row r="235" spans="1:28" x14ac:dyDescent="0.25">
      <c r="A235" s="368" t="s">
        <v>267</v>
      </c>
      <c r="B235" s="369">
        <v>702</v>
      </c>
      <c r="C235" s="370"/>
      <c r="D235" s="371"/>
      <c r="E235" s="372">
        <v>1.0977000000000001E-2</v>
      </c>
      <c r="F235" s="373"/>
      <c r="G235" s="374">
        <v>5.7860000000000003E-3</v>
      </c>
      <c r="H235" s="373"/>
      <c r="I235" s="378"/>
      <c r="J235" s="375"/>
      <c r="K235" s="373"/>
      <c r="L235" s="376"/>
      <c r="M235" s="373" t="s">
        <v>28</v>
      </c>
      <c r="N235" s="378"/>
      <c r="O235" s="375"/>
      <c r="P235" s="373"/>
      <c r="Q235" s="376"/>
      <c r="R235" s="373"/>
      <c r="S235" s="378"/>
      <c r="T235" s="375"/>
      <c r="U235" s="373"/>
      <c r="V235" s="376"/>
      <c r="W235" s="377"/>
      <c r="X235" s="377"/>
      <c r="Y235" s="377"/>
      <c r="Z235" s="377"/>
      <c r="AA235" s="377"/>
      <c r="AB235" s="377"/>
    </row>
    <row r="236" spans="1:28" x14ac:dyDescent="0.25">
      <c r="A236" s="368" t="s">
        <v>156</v>
      </c>
      <c r="B236" s="369">
        <v>703</v>
      </c>
      <c r="C236" s="370"/>
      <c r="D236" s="371"/>
      <c r="E236" s="372">
        <v>2.5999999999999998E-4</v>
      </c>
      <c r="F236" s="373"/>
      <c r="G236" s="374">
        <v>1.37E-4</v>
      </c>
      <c r="H236" s="373"/>
      <c r="I236" s="378"/>
      <c r="J236" s="375"/>
      <c r="K236" s="373"/>
      <c r="L236" s="376"/>
      <c r="M236" s="373" t="s">
        <v>28</v>
      </c>
      <c r="N236" s="378"/>
      <c r="O236" s="375"/>
      <c r="P236" s="373"/>
      <c r="Q236" s="376"/>
      <c r="R236" s="373"/>
      <c r="S236" s="378"/>
      <c r="T236" s="375"/>
      <c r="U236" s="373"/>
      <c r="V236" s="376"/>
      <c r="W236" s="377"/>
      <c r="X236" s="377"/>
      <c r="Y236" s="377"/>
      <c r="Z236" s="377"/>
      <c r="AA236" s="377"/>
      <c r="AB236" s="377"/>
    </row>
    <row r="237" spans="1:28" x14ac:dyDescent="0.25">
      <c r="A237" s="368" t="s">
        <v>268</v>
      </c>
      <c r="B237" s="369">
        <v>704</v>
      </c>
      <c r="C237" s="370"/>
      <c r="D237" s="371"/>
      <c r="E237" s="372">
        <v>1.1670000000000001E-3</v>
      </c>
      <c r="F237" s="373"/>
      <c r="G237" s="374">
        <v>6.1499999999999999E-4</v>
      </c>
      <c r="H237" s="373"/>
      <c r="I237" s="378"/>
      <c r="J237" s="375"/>
      <c r="K237" s="373"/>
      <c r="L237" s="376"/>
      <c r="M237" s="373" t="s">
        <v>28</v>
      </c>
      <c r="N237" s="378"/>
      <c r="O237" s="375"/>
      <c r="P237" s="373"/>
      <c r="Q237" s="376"/>
      <c r="R237" s="373"/>
      <c r="S237" s="378"/>
      <c r="T237" s="375"/>
      <c r="U237" s="373"/>
      <c r="V237" s="376"/>
      <c r="W237" s="377"/>
      <c r="X237" s="377"/>
      <c r="Y237" s="377"/>
      <c r="Z237" s="377"/>
      <c r="AA237" s="377"/>
      <c r="AB237" s="377"/>
    </row>
    <row r="238" spans="1:28" x14ac:dyDescent="0.25">
      <c r="A238" s="368" t="s">
        <v>926</v>
      </c>
      <c r="B238" s="369">
        <v>706</v>
      </c>
      <c r="C238" s="370">
        <v>801</v>
      </c>
      <c r="D238" s="371"/>
      <c r="E238" s="372"/>
      <c r="F238" s="373"/>
      <c r="G238" s="374" t="s">
        <v>0</v>
      </c>
      <c r="H238" s="373"/>
      <c r="I238" s="378"/>
      <c r="J238" s="375"/>
      <c r="K238" s="373"/>
      <c r="L238" s="376"/>
      <c r="M238" s="373" t="s">
        <v>28</v>
      </c>
      <c r="N238" s="378"/>
      <c r="O238" s="375"/>
      <c r="P238" s="373"/>
      <c r="Q238" s="376"/>
      <c r="R238" s="373"/>
      <c r="S238" s="378"/>
      <c r="T238" s="375"/>
      <c r="U238" s="373"/>
      <c r="V238" s="376"/>
      <c r="W238" s="377"/>
      <c r="X238" s="377"/>
      <c r="Y238" s="377"/>
      <c r="Z238" s="377"/>
      <c r="AA238" s="377"/>
      <c r="AB238" s="377"/>
    </row>
    <row r="239" spans="1:28" x14ac:dyDescent="0.25">
      <c r="A239" s="368" t="s">
        <v>157</v>
      </c>
      <c r="B239" s="369">
        <v>707</v>
      </c>
      <c r="C239" s="370"/>
      <c r="D239" s="371"/>
      <c r="E239" s="372">
        <v>6.0999999999999999E-5</v>
      </c>
      <c r="F239" s="373"/>
      <c r="G239" s="374">
        <v>3.1999999999999999E-5</v>
      </c>
      <c r="H239" s="373"/>
      <c r="I239" s="378"/>
      <c r="J239" s="375"/>
      <c r="K239" s="373"/>
      <c r="L239" s="376"/>
      <c r="M239" s="373" t="s">
        <v>28</v>
      </c>
      <c r="N239" s="378"/>
      <c r="O239" s="375"/>
      <c r="P239" s="373"/>
      <c r="Q239" s="376"/>
      <c r="R239" s="373"/>
      <c r="S239" s="378"/>
      <c r="T239" s="375"/>
      <c r="U239" s="373"/>
      <c r="V239" s="376"/>
      <c r="W239" s="377"/>
      <c r="X239" s="377"/>
      <c r="Y239" s="377"/>
      <c r="Z239" s="377"/>
      <c r="AA239" s="377"/>
      <c r="AB239" s="377"/>
    </row>
    <row r="240" spans="1:28" x14ac:dyDescent="0.25">
      <c r="A240" s="368" t="s">
        <v>1298</v>
      </c>
      <c r="B240" s="369">
        <v>708</v>
      </c>
      <c r="C240" s="370"/>
      <c r="D240" s="371"/>
      <c r="E240" s="372">
        <v>4.6999999999999997E-5</v>
      </c>
      <c r="F240" s="373"/>
      <c r="G240" s="374">
        <v>2.5000000000000001E-5</v>
      </c>
      <c r="H240" s="373"/>
      <c r="I240" s="378"/>
      <c r="J240" s="375"/>
      <c r="K240" s="373"/>
      <c r="L240" s="376"/>
      <c r="M240" s="373" t="s">
        <v>28</v>
      </c>
      <c r="N240" s="378"/>
      <c r="O240" s="375"/>
      <c r="P240" s="373"/>
      <c r="Q240" s="376"/>
      <c r="R240" s="373"/>
      <c r="S240" s="378"/>
      <c r="T240" s="375"/>
      <c r="U240" s="373"/>
      <c r="V240" s="376"/>
      <c r="W240" s="377"/>
      <c r="X240" s="377"/>
      <c r="Y240" s="377"/>
      <c r="Z240" s="377"/>
      <c r="AA240" s="377"/>
      <c r="AB240" s="377"/>
    </row>
    <row r="241" spans="1:28" x14ac:dyDescent="0.25">
      <c r="A241" s="368" t="s">
        <v>158</v>
      </c>
      <c r="B241" s="369">
        <v>713</v>
      </c>
      <c r="C241" s="370"/>
      <c r="D241" s="371"/>
      <c r="E241" s="372">
        <v>8.1829999999999993E-3</v>
      </c>
      <c r="F241" s="373"/>
      <c r="G241" s="374">
        <v>4.3140000000000001E-3</v>
      </c>
      <c r="H241" s="373"/>
      <c r="I241" s="366"/>
      <c r="J241" s="375"/>
      <c r="K241" s="373"/>
      <c r="L241" s="376"/>
      <c r="M241" s="373" t="s">
        <v>28</v>
      </c>
      <c r="N241" s="366"/>
      <c r="O241" s="375"/>
      <c r="P241" s="373"/>
      <c r="Q241" s="376"/>
      <c r="R241" s="373"/>
      <c r="S241" s="366"/>
      <c r="T241" s="375"/>
      <c r="U241" s="373"/>
      <c r="V241" s="376"/>
      <c r="W241" s="377"/>
      <c r="X241" s="377"/>
      <c r="Y241" s="377"/>
      <c r="Z241" s="377"/>
      <c r="AA241" s="377"/>
      <c r="AB241" s="377"/>
    </row>
    <row r="242" spans="1:28" x14ac:dyDescent="0.25">
      <c r="A242" s="368" t="s">
        <v>159</v>
      </c>
      <c r="B242" s="369">
        <v>714</v>
      </c>
      <c r="C242" s="370"/>
      <c r="D242" s="371"/>
      <c r="E242" s="372">
        <v>1.1387E-2</v>
      </c>
      <c r="F242" s="373"/>
      <c r="G242" s="374">
        <v>6.0020000000000004E-3</v>
      </c>
      <c r="H242" s="373"/>
      <c r="I242" s="378"/>
      <c r="J242" s="375"/>
      <c r="K242" s="373"/>
      <c r="L242" s="376"/>
      <c r="M242" s="373" t="s">
        <v>28</v>
      </c>
      <c r="N242" s="378"/>
      <c r="O242" s="375"/>
      <c r="P242" s="373"/>
      <c r="Q242" s="376"/>
      <c r="R242" s="373"/>
      <c r="S242" s="378"/>
      <c r="T242" s="375"/>
      <c r="U242" s="373"/>
      <c r="V242" s="376"/>
      <c r="W242" s="377"/>
      <c r="X242" s="377"/>
      <c r="Y242" s="377"/>
      <c r="Z242" s="377"/>
      <c r="AA242" s="377"/>
      <c r="AB242" s="377"/>
    </row>
    <row r="243" spans="1:28" x14ac:dyDescent="0.25">
      <c r="A243" s="368" t="s">
        <v>342</v>
      </c>
      <c r="B243" s="369">
        <v>716</v>
      </c>
      <c r="C243" s="370"/>
      <c r="D243" s="371"/>
      <c r="E243" s="372">
        <v>6.4999999999999994E-5</v>
      </c>
      <c r="F243" s="373"/>
      <c r="G243" s="374">
        <v>3.4E-5</v>
      </c>
      <c r="H243" s="373"/>
      <c r="I243" s="366"/>
      <c r="J243" s="375"/>
      <c r="K243" s="373"/>
      <c r="L243" s="376"/>
      <c r="M243" s="373" t="s">
        <v>28</v>
      </c>
      <c r="N243" s="366"/>
      <c r="O243" s="375"/>
      <c r="P243" s="373"/>
      <c r="Q243" s="376"/>
      <c r="R243" s="373"/>
      <c r="S243" s="366"/>
      <c r="T243" s="375"/>
      <c r="U243" s="373"/>
      <c r="V243" s="376"/>
      <c r="W243" s="377"/>
      <c r="X243" s="377"/>
      <c r="Y243" s="377"/>
      <c r="Z243" s="377"/>
      <c r="AA243" s="377"/>
      <c r="AB243" s="377"/>
    </row>
    <row r="244" spans="1:28" x14ac:dyDescent="0.25">
      <c r="A244" s="368" t="s">
        <v>937</v>
      </c>
      <c r="B244" s="369">
        <v>717</v>
      </c>
      <c r="C244" s="370">
        <v>801</v>
      </c>
      <c r="D244" s="371"/>
      <c r="E244" s="372"/>
      <c r="F244" s="373"/>
      <c r="G244" s="374" t="s">
        <v>0</v>
      </c>
      <c r="H244" s="373"/>
      <c r="I244" s="366"/>
      <c r="J244" s="375"/>
      <c r="K244" s="373"/>
      <c r="L244" s="376"/>
      <c r="M244" s="373" t="s">
        <v>28</v>
      </c>
      <c r="N244" s="366"/>
      <c r="O244" s="375"/>
      <c r="P244" s="373"/>
      <c r="Q244" s="376"/>
      <c r="R244" s="373"/>
      <c r="S244" s="366"/>
      <c r="T244" s="375"/>
      <c r="U244" s="373"/>
      <c r="V244" s="376"/>
      <c r="W244" s="377"/>
      <c r="X244" s="377"/>
      <c r="Y244" s="377"/>
      <c r="Z244" s="377"/>
      <c r="AA244" s="377"/>
      <c r="AB244" s="377"/>
    </row>
    <row r="245" spans="1:28" x14ac:dyDescent="0.25">
      <c r="A245" s="368" t="s">
        <v>160</v>
      </c>
      <c r="B245" s="369">
        <v>721</v>
      </c>
      <c r="C245" s="370"/>
      <c r="D245" s="371"/>
      <c r="E245" s="372">
        <v>3.091E-3</v>
      </c>
      <c r="F245" s="373"/>
      <c r="G245" s="374">
        <v>1.629E-3</v>
      </c>
      <c r="H245" s="373"/>
      <c r="I245" s="366"/>
      <c r="J245" s="375"/>
      <c r="K245" s="373"/>
      <c r="L245" s="376"/>
      <c r="M245" s="373" t="s">
        <v>28</v>
      </c>
      <c r="N245" s="366"/>
      <c r="O245" s="375"/>
      <c r="P245" s="373"/>
      <c r="Q245" s="376"/>
      <c r="R245" s="373"/>
      <c r="S245" s="366"/>
      <c r="T245" s="375"/>
      <c r="U245" s="373"/>
      <c r="V245" s="376"/>
      <c r="W245" s="377"/>
      <c r="X245" s="377"/>
      <c r="Y245" s="377"/>
      <c r="Z245" s="377"/>
      <c r="AA245" s="377"/>
      <c r="AB245" s="377"/>
    </row>
    <row r="246" spans="1:28" x14ac:dyDescent="0.25">
      <c r="A246" s="368" t="s">
        <v>161</v>
      </c>
      <c r="B246" s="369">
        <v>722</v>
      </c>
      <c r="C246" s="370"/>
      <c r="D246" s="371"/>
      <c r="E246" s="372">
        <v>1.1087E-2</v>
      </c>
      <c r="F246" s="373"/>
      <c r="G246" s="374">
        <v>5.8440000000000002E-3</v>
      </c>
      <c r="H246" s="373"/>
      <c r="I246" s="378"/>
      <c r="J246" s="375"/>
      <c r="K246" s="373"/>
      <c r="L246" s="376"/>
      <c r="M246" s="373" t="s">
        <v>28</v>
      </c>
      <c r="N246" s="378"/>
      <c r="O246" s="375"/>
      <c r="P246" s="373"/>
      <c r="Q246" s="376"/>
      <c r="R246" s="373"/>
      <c r="S246" s="378"/>
      <c r="T246" s="375"/>
      <c r="U246" s="373"/>
      <c r="V246" s="376"/>
      <c r="W246" s="377"/>
      <c r="X246" s="377"/>
      <c r="Y246" s="377"/>
      <c r="Z246" s="377"/>
      <c r="AA246" s="377"/>
      <c r="AB246" s="377"/>
    </row>
    <row r="247" spans="1:28" x14ac:dyDescent="0.25">
      <c r="A247" s="368" t="s">
        <v>162</v>
      </c>
      <c r="B247" s="369">
        <v>725</v>
      </c>
      <c r="C247" s="370"/>
      <c r="D247" s="371"/>
      <c r="E247" s="372">
        <v>9.8999999999999994E-5</v>
      </c>
      <c r="F247" s="373"/>
      <c r="G247" s="374">
        <v>5.1999999999999997E-5</v>
      </c>
      <c r="H247" s="373"/>
      <c r="I247" s="366"/>
      <c r="J247" s="375"/>
      <c r="K247" s="373"/>
      <c r="L247" s="376"/>
      <c r="M247" s="373" t="s">
        <v>28</v>
      </c>
      <c r="N247" s="366"/>
      <c r="O247" s="375"/>
      <c r="P247" s="373"/>
      <c r="Q247" s="376"/>
      <c r="R247" s="373"/>
      <c r="S247" s="366"/>
      <c r="T247" s="375"/>
      <c r="U247" s="373"/>
      <c r="V247" s="376"/>
      <c r="W247" s="377"/>
      <c r="X247" s="377"/>
      <c r="Y247" s="377"/>
      <c r="Z247" s="377"/>
      <c r="AA247" s="377"/>
      <c r="AB247" s="377"/>
    </row>
    <row r="248" spans="1:28" x14ac:dyDescent="0.25">
      <c r="A248" s="368" t="s">
        <v>953</v>
      </c>
      <c r="B248" s="369">
        <v>726</v>
      </c>
      <c r="C248" s="370">
        <v>801</v>
      </c>
      <c r="D248" s="371"/>
      <c r="E248" s="372"/>
      <c r="F248" s="373"/>
      <c r="G248" s="374" t="s">
        <v>0</v>
      </c>
      <c r="H248" s="373"/>
      <c r="I248" s="378"/>
      <c r="J248" s="375"/>
      <c r="K248" s="373"/>
      <c r="L248" s="376"/>
      <c r="M248" s="373" t="s">
        <v>28</v>
      </c>
      <c r="N248" s="378"/>
      <c r="O248" s="375"/>
      <c r="P248" s="373"/>
      <c r="Q248" s="376"/>
      <c r="R248" s="373"/>
      <c r="S248" s="378"/>
      <c r="T248" s="375"/>
      <c r="U248" s="373"/>
      <c r="V248" s="376"/>
      <c r="W248" s="377"/>
      <c r="X248" s="377"/>
      <c r="Y248" s="377"/>
      <c r="Z248" s="377"/>
      <c r="AA248" s="377"/>
      <c r="AB248" s="377"/>
    </row>
    <row r="249" spans="1:28" x14ac:dyDescent="0.25">
      <c r="A249" s="368" t="s">
        <v>163</v>
      </c>
      <c r="B249" s="369">
        <v>727</v>
      </c>
      <c r="C249" s="370"/>
      <c r="D249" s="371"/>
      <c r="E249" s="372">
        <v>1.1E-4</v>
      </c>
      <c r="F249" s="373"/>
      <c r="G249" s="374">
        <v>5.8E-5</v>
      </c>
      <c r="H249" s="373"/>
      <c r="I249" s="378"/>
      <c r="J249" s="375"/>
      <c r="K249" s="373"/>
      <c r="L249" s="376"/>
      <c r="M249" s="373" t="s">
        <v>28</v>
      </c>
      <c r="N249" s="378"/>
      <c r="O249" s="375"/>
      <c r="P249" s="373"/>
      <c r="Q249" s="376"/>
      <c r="R249" s="373"/>
      <c r="S249" s="378"/>
      <c r="T249" s="375"/>
      <c r="U249" s="373"/>
      <c r="V249" s="376"/>
      <c r="W249" s="377"/>
      <c r="X249" s="377"/>
      <c r="Y249" s="377"/>
      <c r="Z249" s="377"/>
      <c r="AA249" s="377"/>
      <c r="AB249" s="377"/>
    </row>
    <row r="250" spans="1:28" x14ac:dyDescent="0.25">
      <c r="A250" s="368" t="s">
        <v>165</v>
      </c>
      <c r="B250" s="369">
        <v>731</v>
      </c>
      <c r="C250" s="370"/>
      <c r="D250" s="371"/>
      <c r="E250" s="372">
        <v>2.5399999999999999E-4</v>
      </c>
      <c r="F250" s="373"/>
      <c r="G250" s="374">
        <v>1.34E-4</v>
      </c>
      <c r="H250" s="373"/>
      <c r="I250" s="378"/>
      <c r="J250" s="375"/>
      <c r="K250" s="373"/>
      <c r="L250" s="376"/>
      <c r="M250" s="373" t="s">
        <v>28</v>
      </c>
      <c r="N250" s="378"/>
      <c r="O250" s="375"/>
      <c r="P250" s="373"/>
      <c r="Q250" s="376"/>
      <c r="R250" s="373"/>
      <c r="S250" s="378"/>
      <c r="T250" s="375"/>
      <c r="U250" s="373"/>
      <c r="V250" s="376"/>
      <c r="W250" s="377"/>
      <c r="X250" s="377"/>
      <c r="Y250" s="377"/>
      <c r="Z250" s="377"/>
      <c r="AA250" s="377"/>
      <c r="AB250" s="377"/>
    </row>
    <row r="251" spans="1:28" x14ac:dyDescent="0.25">
      <c r="A251" s="368" t="s">
        <v>166</v>
      </c>
      <c r="B251" s="369">
        <v>736</v>
      </c>
      <c r="C251" s="370"/>
      <c r="D251" s="371"/>
      <c r="E251" s="372">
        <v>4.2700000000000002E-4</v>
      </c>
      <c r="F251" s="373"/>
      <c r="G251" s="374">
        <v>2.2499999999999999E-4</v>
      </c>
      <c r="H251" s="373"/>
      <c r="I251" s="378"/>
      <c r="J251" s="375"/>
      <c r="K251" s="373"/>
      <c r="L251" s="376"/>
      <c r="M251" s="373" t="s">
        <v>28</v>
      </c>
      <c r="N251" s="378"/>
      <c r="O251" s="375"/>
      <c r="P251" s="373"/>
      <c r="Q251" s="376"/>
      <c r="R251" s="373"/>
      <c r="S251" s="378"/>
      <c r="T251" s="375"/>
      <c r="U251" s="373"/>
      <c r="V251" s="376"/>
      <c r="W251" s="377"/>
      <c r="X251" s="377"/>
      <c r="Y251" s="377"/>
      <c r="Z251" s="377"/>
      <c r="AA251" s="377"/>
      <c r="AB251" s="377"/>
    </row>
    <row r="252" spans="1:28" x14ac:dyDescent="0.25">
      <c r="A252" s="368" t="s">
        <v>167</v>
      </c>
      <c r="B252" s="369">
        <v>737</v>
      </c>
      <c r="C252" s="370"/>
      <c r="D252" s="371"/>
      <c r="E252" s="372">
        <v>1.21E-4</v>
      </c>
      <c r="F252" s="373"/>
      <c r="G252" s="374">
        <v>6.3999999999999997E-5</v>
      </c>
      <c r="H252" s="373"/>
      <c r="I252" s="378"/>
      <c r="J252" s="375"/>
      <c r="K252" s="373"/>
      <c r="L252" s="376"/>
      <c r="M252" s="373" t="s">
        <v>28</v>
      </c>
      <c r="N252" s="378"/>
      <c r="O252" s="375"/>
      <c r="P252" s="373"/>
      <c r="Q252" s="376"/>
      <c r="R252" s="373"/>
      <c r="S252" s="378"/>
      <c r="T252" s="375"/>
      <c r="U252" s="373"/>
      <c r="V252" s="376"/>
      <c r="W252" s="377"/>
      <c r="X252" s="377"/>
      <c r="Y252" s="377"/>
      <c r="Z252" s="377"/>
      <c r="AA252" s="377"/>
      <c r="AB252" s="377"/>
    </row>
    <row r="253" spans="1:28" x14ac:dyDescent="0.25">
      <c r="A253" s="368" t="s">
        <v>168</v>
      </c>
      <c r="B253" s="369">
        <v>738</v>
      </c>
      <c r="C253" s="370"/>
      <c r="D253" s="371"/>
      <c r="E253" s="372">
        <v>5.3670000000000002E-3</v>
      </c>
      <c r="F253" s="373"/>
      <c r="G253" s="374">
        <v>2.8289999999999999E-3</v>
      </c>
      <c r="H253" s="373"/>
      <c r="I253" s="366"/>
      <c r="J253" s="375"/>
      <c r="K253" s="373"/>
      <c r="L253" s="376"/>
      <c r="M253" s="373" t="s">
        <v>28</v>
      </c>
      <c r="N253" s="366"/>
      <c r="O253" s="375"/>
      <c r="P253" s="373"/>
      <c r="Q253" s="376"/>
      <c r="R253" s="373"/>
      <c r="S253" s="366"/>
      <c r="T253" s="375"/>
      <c r="U253" s="373"/>
      <c r="V253" s="376"/>
      <c r="W253" s="377"/>
      <c r="X253" s="377"/>
      <c r="Y253" s="377"/>
      <c r="Z253" s="377"/>
      <c r="AA253" s="377"/>
      <c r="AB253" s="377"/>
    </row>
    <row r="254" spans="1:28" x14ac:dyDescent="0.25">
      <c r="A254" s="368" t="s">
        <v>169</v>
      </c>
      <c r="B254" s="369">
        <v>740</v>
      </c>
      <c r="C254" s="370"/>
      <c r="D254" s="371"/>
      <c r="E254" s="372">
        <v>3.483E-2</v>
      </c>
      <c r="F254" s="373"/>
      <c r="G254" s="374">
        <v>1.8360000000000001E-2</v>
      </c>
      <c r="H254" s="373"/>
      <c r="I254" s="366"/>
      <c r="J254" s="375"/>
      <c r="K254" s="373"/>
      <c r="L254" s="376"/>
      <c r="M254" s="373" t="s">
        <v>28</v>
      </c>
      <c r="N254" s="366"/>
      <c r="O254" s="375"/>
      <c r="P254" s="373"/>
      <c r="Q254" s="376"/>
      <c r="R254" s="373"/>
      <c r="S254" s="366"/>
      <c r="T254" s="375"/>
      <c r="U254" s="373"/>
      <c r="V254" s="376"/>
      <c r="W254" s="377"/>
      <c r="X254" s="377"/>
      <c r="Y254" s="377"/>
      <c r="Z254" s="377"/>
      <c r="AA254" s="377"/>
      <c r="AB254" s="377"/>
    </row>
    <row r="255" spans="1:28" x14ac:dyDescent="0.25">
      <c r="A255" s="368" t="s">
        <v>170</v>
      </c>
      <c r="B255" s="369">
        <v>741</v>
      </c>
      <c r="C255" s="370"/>
      <c r="D255" s="371"/>
      <c r="E255" s="372">
        <v>3.6600000000000001E-4</v>
      </c>
      <c r="F255" s="373"/>
      <c r="G255" s="374">
        <v>1.93E-4</v>
      </c>
      <c r="H255" s="373"/>
      <c r="I255" s="366"/>
      <c r="J255" s="375"/>
      <c r="K255" s="373"/>
      <c r="L255" s="376"/>
      <c r="M255" s="373" t="s">
        <v>28</v>
      </c>
      <c r="N255" s="366"/>
      <c r="O255" s="375"/>
      <c r="P255" s="373"/>
      <c r="Q255" s="376"/>
      <c r="R255" s="373"/>
      <c r="S255" s="366"/>
      <c r="T255" s="375"/>
      <c r="U255" s="373"/>
      <c r="V255" s="376"/>
      <c r="W255" s="377"/>
      <c r="X255" s="377"/>
      <c r="Y255" s="377"/>
      <c r="Z255" s="377"/>
      <c r="AA255" s="377"/>
      <c r="AB255" s="377"/>
    </row>
    <row r="256" spans="1:28" x14ac:dyDescent="0.25">
      <c r="A256" s="368" t="s">
        <v>171</v>
      </c>
      <c r="B256" s="369">
        <v>742</v>
      </c>
      <c r="C256" s="370"/>
      <c r="D256" s="371"/>
      <c r="E256" s="372">
        <v>1.7108000000000002E-2</v>
      </c>
      <c r="F256" s="373"/>
      <c r="G256" s="374">
        <v>9.018E-3</v>
      </c>
      <c r="H256" s="373"/>
      <c r="I256" s="378"/>
      <c r="J256" s="375"/>
      <c r="K256" s="373"/>
      <c r="L256" s="376"/>
      <c r="M256" s="373" t="s">
        <v>28</v>
      </c>
      <c r="N256" s="378"/>
      <c r="O256" s="375"/>
      <c r="P256" s="373"/>
      <c r="Q256" s="376"/>
      <c r="R256" s="373"/>
      <c r="S256" s="378"/>
      <c r="T256" s="375"/>
      <c r="U256" s="373"/>
      <c r="V256" s="376"/>
      <c r="W256" s="377"/>
      <c r="X256" s="377"/>
      <c r="Y256" s="377"/>
      <c r="Z256" s="377"/>
      <c r="AA256" s="377"/>
      <c r="AB256" s="377"/>
    </row>
    <row r="257" spans="1:28" x14ac:dyDescent="0.25">
      <c r="A257" s="368" t="s">
        <v>172</v>
      </c>
      <c r="B257" s="369">
        <v>744</v>
      </c>
      <c r="C257" s="370"/>
      <c r="D257" s="371"/>
      <c r="E257" s="372">
        <v>2.0699999999999999E-4</v>
      </c>
      <c r="F257" s="373"/>
      <c r="G257" s="374">
        <v>1.0900000000000001E-4</v>
      </c>
      <c r="H257" s="373"/>
      <c r="I257" s="378"/>
      <c r="J257" s="375"/>
      <c r="K257" s="373"/>
      <c r="L257" s="376"/>
      <c r="M257" s="373" t="s">
        <v>28</v>
      </c>
      <c r="N257" s="378"/>
      <c r="O257" s="375"/>
      <c r="P257" s="373"/>
      <c r="Q257" s="376"/>
      <c r="R257" s="373"/>
      <c r="S257" s="378"/>
      <c r="T257" s="375"/>
      <c r="U257" s="373"/>
      <c r="V257" s="376"/>
      <c r="W257" s="377"/>
      <c r="X257" s="377"/>
      <c r="Y257" s="377"/>
      <c r="Z257" s="377"/>
      <c r="AA257" s="377"/>
      <c r="AB257" s="377"/>
    </row>
    <row r="258" spans="1:28" x14ac:dyDescent="0.25">
      <c r="A258" s="368" t="s">
        <v>269</v>
      </c>
      <c r="B258" s="369">
        <v>755</v>
      </c>
      <c r="C258" s="370"/>
      <c r="D258" s="371"/>
      <c r="E258" s="372">
        <v>6.3990000000000002E-3</v>
      </c>
      <c r="F258" s="373"/>
      <c r="G258" s="374">
        <v>3.3730000000000001E-3</v>
      </c>
      <c r="H258" s="373"/>
      <c r="I258" s="366"/>
      <c r="J258" s="375"/>
      <c r="K258" s="373"/>
      <c r="L258" s="376"/>
      <c r="M258" s="373" t="s">
        <v>28</v>
      </c>
      <c r="N258" s="366"/>
      <c r="O258" s="375"/>
      <c r="P258" s="373"/>
      <c r="Q258" s="376"/>
      <c r="R258" s="373"/>
      <c r="S258" s="366"/>
      <c r="T258" s="375"/>
      <c r="U258" s="373"/>
      <c r="V258" s="376"/>
      <c r="W258" s="377"/>
      <c r="X258" s="377"/>
      <c r="Y258" s="377"/>
      <c r="Z258" s="377"/>
      <c r="AA258" s="377"/>
      <c r="AB258" s="377"/>
    </row>
    <row r="259" spans="1:28" x14ac:dyDescent="0.25">
      <c r="A259" s="368" t="s">
        <v>173</v>
      </c>
      <c r="B259" s="369">
        <v>764</v>
      </c>
      <c r="C259" s="370"/>
      <c r="D259" s="371"/>
      <c r="E259" s="372">
        <v>3.2699999999999999E-3</v>
      </c>
      <c r="F259" s="373"/>
      <c r="G259" s="374">
        <v>1.7240000000000001E-3</v>
      </c>
      <c r="H259" s="373"/>
      <c r="I259" s="378"/>
      <c r="J259" s="375"/>
      <c r="K259" s="373"/>
      <c r="L259" s="376"/>
      <c r="M259" s="373" t="s">
        <v>28</v>
      </c>
      <c r="N259" s="378"/>
      <c r="O259" s="375"/>
      <c r="P259" s="373"/>
      <c r="Q259" s="376"/>
      <c r="R259" s="373"/>
      <c r="S259" s="378"/>
      <c r="T259" s="375"/>
      <c r="U259" s="373"/>
      <c r="V259" s="376"/>
      <c r="W259" s="377"/>
      <c r="X259" s="377"/>
      <c r="Y259" s="377"/>
      <c r="Z259" s="377"/>
      <c r="AA259" s="377"/>
      <c r="AB259" s="377"/>
    </row>
    <row r="260" spans="1:28" x14ac:dyDescent="0.25">
      <c r="A260" s="368" t="s">
        <v>174</v>
      </c>
      <c r="B260" s="369">
        <v>765</v>
      </c>
      <c r="C260" s="370"/>
      <c r="D260" s="371"/>
      <c r="E260" s="372">
        <v>3.6172999999999997E-2</v>
      </c>
      <c r="F260" s="373"/>
      <c r="G260" s="374">
        <v>1.9068000000000002E-2</v>
      </c>
      <c r="H260" s="373"/>
      <c r="I260" s="366"/>
      <c r="J260" s="375"/>
      <c r="K260" s="373"/>
      <c r="L260" s="376"/>
      <c r="M260" s="373" t="s">
        <v>28</v>
      </c>
      <c r="N260" s="366"/>
      <c r="O260" s="375"/>
      <c r="P260" s="373"/>
      <c r="Q260" s="376"/>
      <c r="R260" s="373"/>
      <c r="S260" s="366"/>
      <c r="T260" s="375"/>
      <c r="U260" s="373"/>
      <c r="V260" s="376"/>
      <c r="W260" s="377"/>
      <c r="X260" s="377"/>
      <c r="Y260" s="377"/>
      <c r="Z260" s="377"/>
      <c r="AA260" s="377"/>
      <c r="AB260" s="377"/>
    </row>
    <row r="261" spans="1:28" x14ac:dyDescent="0.25">
      <c r="A261" s="368" t="s">
        <v>175</v>
      </c>
      <c r="B261" s="369">
        <v>766</v>
      </c>
      <c r="C261" s="370"/>
      <c r="D261" s="371"/>
      <c r="E261" s="372">
        <v>5.2285999999999999E-2</v>
      </c>
      <c r="F261" s="373"/>
      <c r="G261" s="374">
        <v>2.7562E-2</v>
      </c>
      <c r="H261" s="373"/>
      <c r="I261" s="366"/>
      <c r="J261" s="375"/>
      <c r="K261" s="373"/>
      <c r="L261" s="376"/>
      <c r="M261" s="373" t="s">
        <v>28</v>
      </c>
      <c r="N261" s="366"/>
      <c r="O261" s="375"/>
      <c r="P261" s="373"/>
      <c r="Q261" s="376"/>
      <c r="R261" s="373"/>
      <c r="S261" s="366"/>
      <c r="T261" s="375"/>
      <c r="U261" s="373"/>
      <c r="V261" s="376"/>
      <c r="W261" s="377"/>
      <c r="X261" s="377"/>
      <c r="Y261" s="377"/>
      <c r="Z261" s="377"/>
      <c r="AA261" s="377"/>
      <c r="AB261" s="377"/>
    </row>
    <row r="262" spans="1:28" x14ac:dyDescent="0.25">
      <c r="A262" s="368" t="s">
        <v>176</v>
      </c>
      <c r="B262" s="369">
        <v>772</v>
      </c>
      <c r="C262" s="370"/>
      <c r="D262" s="371"/>
      <c r="E262" s="372">
        <v>1.6122000000000001E-2</v>
      </c>
      <c r="F262" s="373"/>
      <c r="G262" s="374">
        <v>8.4980000000000003E-3</v>
      </c>
      <c r="H262" s="373"/>
      <c r="I262" s="366"/>
      <c r="J262" s="375"/>
      <c r="K262" s="373"/>
      <c r="L262" s="376"/>
      <c r="M262" s="373" t="s">
        <v>28</v>
      </c>
      <c r="N262" s="366"/>
      <c r="O262" s="375"/>
      <c r="P262" s="373"/>
      <c r="Q262" s="376"/>
      <c r="R262" s="373"/>
      <c r="S262" s="366"/>
      <c r="T262" s="375"/>
      <c r="U262" s="373"/>
      <c r="V262" s="376"/>
      <c r="W262" s="377"/>
      <c r="X262" s="377"/>
      <c r="Y262" s="377"/>
      <c r="Z262" s="377"/>
      <c r="AA262" s="377"/>
      <c r="AB262" s="377"/>
    </row>
    <row r="263" spans="1:28" x14ac:dyDescent="0.25">
      <c r="A263" s="368" t="s">
        <v>177</v>
      </c>
      <c r="B263" s="369">
        <v>773</v>
      </c>
      <c r="C263" s="370">
        <v>490</v>
      </c>
      <c r="D263" s="371"/>
      <c r="E263" s="372"/>
      <c r="F263" s="373"/>
      <c r="G263" s="374" t="s">
        <v>0</v>
      </c>
      <c r="H263" s="373"/>
      <c r="I263" s="378"/>
      <c r="J263" s="375"/>
      <c r="K263" s="373"/>
      <c r="L263" s="376"/>
      <c r="M263" s="373" t="s">
        <v>28</v>
      </c>
      <c r="N263" s="378"/>
      <c r="O263" s="375"/>
      <c r="P263" s="373"/>
      <c r="Q263" s="376"/>
      <c r="R263" s="373"/>
      <c r="S263" s="378"/>
      <c r="T263" s="375"/>
      <c r="U263" s="373"/>
      <c r="V263" s="376"/>
      <c r="W263" s="377"/>
      <c r="X263" s="377"/>
      <c r="Y263" s="377"/>
      <c r="Z263" s="377"/>
      <c r="AA263" s="377"/>
      <c r="AB263" s="377"/>
    </row>
    <row r="264" spans="1:28" x14ac:dyDescent="0.25">
      <c r="A264" s="368" t="s">
        <v>178</v>
      </c>
      <c r="B264" s="369">
        <v>777</v>
      </c>
      <c r="C264" s="370"/>
      <c r="D264" s="371"/>
      <c r="E264" s="372">
        <v>9.4509999999999993E-3</v>
      </c>
      <c r="F264" s="373"/>
      <c r="G264" s="374">
        <v>4.9820000000000003E-3</v>
      </c>
      <c r="H264" s="373"/>
      <c r="I264" s="378"/>
      <c r="J264" s="375"/>
      <c r="K264" s="373"/>
      <c r="L264" s="376"/>
      <c r="M264" s="373" t="s">
        <v>28</v>
      </c>
      <c r="N264" s="378"/>
      <c r="O264" s="375"/>
      <c r="P264" s="373"/>
      <c r="Q264" s="376"/>
      <c r="R264" s="373"/>
      <c r="S264" s="378"/>
      <c r="T264" s="375"/>
      <c r="U264" s="373"/>
      <c r="V264" s="376"/>
      <c r="W264" s="377"/>
      <c r="X264" s="377"/>
      <c r="Y264" s="377"/>
      <c r="Z264" s="377"/>
      <c r="AA264" s="377"/>
      <c r="AB264" s="377"/>
    </row>
    <row r="265" spans="1:28" x14ac:dyDescent="0.25">
      <c r="A265" s="368" t="s">
        <v>179</v>
      </c>
      <c r="B265" s="369">
        <v>787</v>
      </c>
      <c r="C265" s="370"/>
      <c r="D265" s="371"/>
      <c r="E265" s="372">
        <v>3.5556999999999998E-2</v>
      </c>
      <c r="F265" s="373"/>
      <c r="G265" s="374">
        <v>1.8742999999999999E-2</v>
      </c>
      <c r="H265" s="373"/>
      <c r="I265" s="378"/>
      <c r="J265" s="375"/>
      <c r="K265" s="373"/>
      <c r="L265" s="376"/>
      <c r="M265" s="373" t="s">
        <v>28</v>
      </c>
      <c r="N265" s="378"/>
      <c r="O265" s="375"/>
      <c r="P265" s="373"/>
      <c r="Q265" s="376"/>
      <c r="R265" s="373"/>
      <c r="S265" s="378"/>
      <c r="T265" s="375"/>
      <c r="U265" s="373"/>
      <c r="V265" s="376"/>
      <c r="W265" s="377"/>
      <c r="X265" s="377"/>
      <c r="Y265" s="377"/>
      <c r="Z265" s="377"/>
      <c r="AA265" s="377"/>
      <c r="AB265" s="377"/>
    </row>
    <row r="266" spans="1:28" x14ac:dyDescent="0.25">
      <c r="A266" s="368" t="s">
        <v>180</v>
      </c>
      <c r="B266" s="369">
        <v>791</v>
      </c>
      <c r="C266" s="370"/>
      <c r="D266" s="371"/>
      <c r="E266" s="372">
        <v>2.7369999999999998E-3</v>
      </c>
      <c r="F266" s="373"/>
      <c r="G266" s="374">
        <v>1.4430000000000001E-3</v>
      </c>
      <c r="H266" s="373"/>
      <c r="I266" s="378"/>
      <c r="J266" s="375"/>
      <c r="K266" s="373"/>
      <c r="L266" s="376"/>
      <c r="M266" s="373" t="s">
        <v>28</v>
      </c>
      <c r="N266" s="378"/>
      <c r="O266" s="375"/>
      <c r="P266" s="373"/>
      <c r="Q266" s="376"/>
      <c r="R266" s="373"/>
      <c r="S266" s="378"/>
      <c r="T266" s="375"/>
      <c r="U266" s="373"/>
      <c r="V266" s="376"/>
      <c r="W266" s="377"/>
      <c r="X266" s="377"/>
      <c r="Y266" s="377"/>
      <c r="Z266" s="377"/>
      <c r="AA266" s="377"/>
      <c r="AB266" s="377"/>
    </row>
    <row r="267" spans="1:28" x14ac:dyDescent="0.25">
      <c r="A267" s="368" t="s">
        <v>181</v>
      </c>
      <c r="B267" s="369">
        <v>792</v>
      </c>
      <c r="C267" s="370"/>
      <c r="D267" s="371"/>
      <c r="E267" s="372">
        <v>2.81E-4</v>
      </c>
      <c r="F267" s="373"/>
      <c r="G267" s="374">
        <v>1.4799999999999999E-4</v>
      </c>
      <c r="H267" s="373"/>
      <c r="I267" s="378"/>
      <c r="J267" s="375"/>
      <c r="K267" s="373"/>
      <c r="L267" s="376"/>
      <c r="M267" s="373" t="s">
        <v>28</v>
      </c>
      <c r="N267" s="378"/>
      <c r="O267" s="375"/>
      <c r="P267" s="373"/>
      <c r="Q267" s="376"/>
      <c r="R267" s="373"/>
      <c r="S267" s="378"/>
      <c r="T267" s="375"/>
      <c r="U267" s="373"/>
      <c r="V267" s="376"/>
      <c r="W267" s="377"/>
      <c r="X267" s="377"/>
      <c r="Y267" s="377"/>
      <c r="Z267" s="377"/>
      <c r="AA267" s="377"/>
      <c r="AB267" s="377"/>
    </row>
    <row r="268" spans="1:28" x14ac:dyDescent="0.25">
      <c r="A268" s="368" t="s">
        <v>182</v>
      </c>
      <c r="B268" s="369">
        <v>793</v>
      </c>
      <c r="C268" s="370"/>
      <c r="D268" s="371"/>
      <c r="E268" s="372">
        <v>2.2846999999999999E-2</v>
      </c>
      <c r="F268" s="373"/>
      <c r="G268" s="374">
        <v>1.2043E-2</v>
      </c>
      <c r="H268" s="373"/>
      <c r="I268" s="366"/>
      <c r="J268" s="375"/>
      <c r="K268" s="373"/>
      <c r="L268" s="376"/>
      <c r="M268" s="373" t="s">
        <v>28</v>
      </c>
      <c r="N268" s="366"/>
      <c r="O268" s="375"/>
      <c r="P268" s="373"/>
      <c r="Q268" s="376"/>
      <c r="R268" s="373"/>
      <c r="S268" s="366"/>
      <c r="T268" s="375"/>
      <c r="U268" s="373"/>
      <c r="V268" s="376"/>
      <c r="W268" s="377"/>
      <c r="X268" s="377"/>
      <c r="Y268" s="377"/>
      <c r="Z268" s="377"/>
      <c r="AA268" s="377"/>
      <c r="AB268" s="377"/>
    </row>
    <row r="269" spans="1:28" x14ac:dyDescent="0.25">
      <c r="A269" s="368" t="s">
        <v>183</v>
      </c>
      <c r="B269" s="369">
        <v>796</v>
      </c>
      <c r="C269" s="370"/>
      <c r="D269" s="371"/>
      <c r="E269" s="372">
        <v>2.0860000000000002E-3</v>
      </c>
      <c r="F269" s="373"/>
      <c r="G269" s="374">
        <v>1.1000000000000001E-3</v>
      </c>
      <c r="H269" s="373"/>
      <c r="I269" s="378"/>
      <c r="J269" s="375"/>
      <c r="K269" s="373"/>
      <c r="L269" s="376"/>
      <c r="M269" s="373" t="s">
        <v>28</v>
      </c>
      <c r="N269" s="378"/>
      <c r="O269" s="375"/>
      <c r="P269" s="373"/>
      <c r="Q269" s="376"/>
      <c r="R269" s="373"/>
      <c r="S269" s="378"/>
      <c r="T269" s="375"/>
      <c r="U269" s="373"/>
      <c r="V269" s="376"/>
      <c r="W269" s="377"/>
      <c r="X269" s="377"/>
      <c r="Y269" s="377"/>
      <c r="Z269" s="377"/>
      <c r="AA269" s="377"/>
      <c r="AB269" s="377"/>
    </row>
    <row r="270" spans="1:28" x14ac:dyDescent="0.25">
      <c r="A270" s="368" t="s">
        <v>184</v>
      </c>
      <c r="B270" s="369">
        <v>797</v>
      </c>
      <c r="C270" s="370"/>
      <c r="D270" s="371"/>
      <c r="E270" s="372">
        <v>6.9499999999999998E-4</v>
      </c>
      <c r="F270" s="373"/>
      <c r="G270" s="374">
        <v>3.6600000000000001E-4</v>
      </c>
      <c r="H270" s="373"/>
      <c r="I270" s="366"/>
      <c r="J270" s="375"/>
      <c r="K270" s="373"/>
      <c r="L270" s="376"/>
      <c r="M270" s="373" t="s">
        <v>28</v>
      </c>
      <c r="N270" s="366"/>
      <c r="O270" s="375"/>
      <c r="P270" s="373"/>
      <c r="Q270" s="376"/>
      <c r="R270" s="373"/>
      <c r="S270" s="366"/>
      <c r="T270" s="375"/>
      <c r="U270" s="373"/>
      <c r="V270" s="376"/>
      <c r="W270" s="377"/>
      <c r="X270" s="377"/>
      <c r="Y270" s="377"/>
      <c r="Z270" s="377"/>
      <c r="AA270" s="377"/>
      <c r="AB270" s="377"/>
    </row>
    <row r="271" spans="1:28" x14ac:dyDescent="0.25">
      <c r="A271" s="368" t="s">
        <v>185</v>
      </c>
      <c r="B271" s="369">
        <v>799</v>
      </c>
      <c r="C271" s="370"/>
      <c r="D271" s="371"/>
      <c r="E271" s="372">
        <v>1.122E-3</v>
      </c>
      <c r="F271" s="373"/>
      <c r="G271" s="374">
        <v>5.9100000000000005E-4</v>
      </c>
      <c r="H271" s="373"/>
      <c r="I271" s="378"/>
      <c r="J271" s="375"/>
      <c r="K271" s="373"/>
      <c r="L271" s="376"/>
      <c r="M271" s="373" t="s">
        <v>28</v>
      </c>
      <c r="N271" s="378"/>
      <c r="O271" s="375"/>
      <c r="P271" s="373"/>
      <c r="Q271" s="376"/>
      <c r="R271" s="373"/>
      <c r="S271" s="378"/>
      <c r="T271" s="375"/>
      <c r="U271" s="373"/>
      <c r="V271" s="376"/>
      <c r="W271" s="377"/>
      <c r="X271" s="377"/>
      <c r="Y271" s="377"/>
      <c r="Z271" s="377"/>
      <c r="AA271" s="377"/>
      <c r="AB271" s="377"/>
    </row>
    <row r="272" spans="1:28" x14ac:dyDescent="0.25">
      <c r="A272" s="368" t="s">
        <v>186</v>
      </c>
      <c r="B272" s="369">
        <v>801</v>
      </c>
      <c r="C272" s="370"/>
      <c r="D272" s="371"/>
      <c r="E272" s="372">
        <v>2.4386549999999998</v>
      </c>
      <c r="F272" s="373"/>
      <c r="G272" s="374">
        <v>1.2854920000000001</v>
      </c>
      <c r="H272" s="373"/>
      <c r="I272" s="378"/>
      <c r="J272" s="375"/>
      <c r="K272" s="373"/>
      <c r="L272" s="376"/>
      <c r="M272" s="373" t="s">
        <v>28</v>
      </c>
      <c r="N272" s="378"/>
      <c r="O272" s="375"/>
      <c r="P272" s="373"/>
      <c r="Q272" s="376"/>
      <c r="R272" s="373"/>
      <c r="S272" s="378"/>
      <c r="T272" s="375"/>
      <c r="U272" s="373"/>
      <c r="V272" s="376"/>
      <c r="W272" s="377"/>
      <c r="X272" s="377"/>
      <c r="Y272" s="377"/>
      <c r="Z272" s="377"/>
      <c r="AA272" s="377"/>
      <c r="AB272" s="377"/>
    </row>
    <row r="273" spans="1:28" x14ac:dyDescent="0.25">
      <c r="A273" s="368" t="s">
        <v>333</v>
      </c>
      <c r="B273" s="369">
        <v>802</v>
      </c>
      <c r="C273" s="370"/>
      <c r="D273" s="371"/>
      <c r="E273" s="372">
        <v>0.12202300000000001</v>
      </c>
      <c r="F273" s="373"/>
      <c r="G273" s="374">
        <v>6.4322000000000004E-2</v>
      </c>
      <c r="H273" s="373"/>
      <c r="I273" s="378"/>
      <c r="J273" s="375"/>
      <c r="K273" s="373"/>
      <c r="L273" s="376"/>
      <c r="M273" s="373" t="s">
        <v>28</v>
      </c>
      <c r="N273" s="378"/>
      <c r="O273" s="375"/>
      <c r="P273" s="373"/>
      <c r="Q273" s="376"/>
      <c r="R273" s="373"/>
      <c r="S273" s="378"/>
      <c r="T273" s="375"/>
      <c r="U273" s="373"/>
      <c r="V273" s="376"/>
      <c r="W273" s="377"/>
      <c r="X273" s="377"/>
      <c r="Y273" s="377"/>
      <c r="Z273" s="377"/>
      <c r="AA273" s="377"/>
      <c r="AB273" s="377"/>
    </row>
    <row r="274" spans="1:28" x14ac:dyDescent="0.25">
      <c r="A274" s="368" t="s">
        <v>35</v>
      </c>
      <c r="B274" s="369">
        <v>805</v>
      </c>
      <c r="C274" s="370"/>
      <c r="D274" s="371"/>
      <c r="E274" s="372">
        <v>4.9098999999999997E-2</v>
      </c>
      <c r="F274" s="373"/>
      <c r="G274" s="374">
        <v>2.5881999999999999E-2</v>
      </c>
      <c r="H274" s="373"/>
      <c r="I274" s="378"/>
      <c r="J274" s="375"/>
      <c r="K274" s="373"/>
      <c r="L274" s="376"/>
      <c r="M274" s="373" t="s">
        <v>28</v>
      </c>
      <c r="N274" s="378"/>
      <c r="O274" s="375"/>
      <c r="P274" s="373"/>
      <c r="Q274" s="376"/>
      <c r="R274" s="373"/>
      <c r="S274" s="378"/>
      <c r="T274" s="375"/>
      <c r="U274" s="373"/>
      <c r="V274" s="376"/>
      <c r="W274" s="377"/>
      <c r="X274" s="377"/>
      <c r="Y274" s="377"/>
      <c r="Z274" s="377"/>
      <c r="AA274" s="377"/>
      <c r="AB274" s="377"/>
    </row>
    <row r="275" spans="1:28" x14ac:dyDescent="0.25">
      <c r="A275" s="368" t="s">
        <v>187</v>
      </c>
      <c r="B275" s="369">
        <v>807</v>
      </c>
      <c r="C275" s="370">
        <v>490</v>
      </c>
      <c r="D275" s="371"/>
      <c r="E275" s="372"/>
      <c r="F275" s="373"/>
      <c r="G275" s="374" t="s">
        <v>0</v>
      </c>
      <c r="H275" s="373"/>
      <c r="I275" s="366"/>
      <c r="J275" s="375"/>
      <c r="K275" s="373"/>
      <c r="L275" s="376"/>
      <c r="M275" s="373" t="s">
        <v>28</v>
      </c>
      <c r="N275" s="366"/>
      <c r="O275" s="375"/>
      <c r="P275" s="373"/>
      <c r="Q275" s="376"/>
      <c r="R275" s="373"/>
      <c r="S275" s="366"/>
      <c r="T275" s="375"/>
      <c r="U275" s="373"/>
      <c r="V275" s="376"/>
      <c r="W275" s="377"/>
      <c r="X275" s="377"/>
      <c r="Y275" s="377"/>
      <c r="Z275" s="377"/>
      <c r="AA275" s="377"/>
      <c r="AB275" s="377"/>
    </row>
    <row r="276" spans="1:28" x14ac:dyDescent="0.25">
      <c r="A276" s="368" t="s">
        <v>188</v>
      </c>
      <c r="B276" s="369">
        <v>810</v>
      </c>
      <c r="C276" s="370"/>
      <c r="D276" s="371"/>
      <c r="E276" s="372">
        <v>2.6899999999999998E-4</v>
      </c>
      <c r="F276" s="373"/>
      <c r="G276" s="374">
        <v>1.4200000000000001E-4</v>
      </c>
      <c r="H276" s="373"/>
      <c r="I276" s="366"/>
      <c r="J276" s="375"/>
      <c r="K276" s="373"/>
      <c r="L276" s="376"/>
      <c r="M276" s="373" t="s">
        <v>28</v>
      </c>
      <c r="N276" s="366"/>
      <c r="O276" s="375"/>
      <c r="P276" s="373"/>
      <c r="Q276" s="376"/>
      <c r="R276" s="373"/>
      <c r="S276" s="366"/>
      <c r="T276" s="375"/>
      <c r="U276" s="373"/>
      <c r="V276" s="376"/>
      <c r="W276" s="377"/>
      <c r="X276" s="377"/>
      <c r="Y276" s="377"/>
      <c r="Z276" s="377"/>
      <c r="AA276" s="377"/>
      <c r="AB276" s="377"/>
    </row>
    <row r="277" spans="1:28" x14ac:dyDescent="0.25">
      <c r="A277" s="368" t="s">
        <v>189</v>
      </c>
      <c r="B277" s="369">
        <v>811</v>
      </c>
      <c r="C277" s="370"/>
      <c r="D277" s="371"/>
      <c r="E277" s="372">
        <v>7.2290000000000002E-3</v>
      </c>
      <c r="F277" s="373"/>
      <c r="G277" s="374">
        <v>3.8110000000000002E-3</v>
      </c>
      <c r="H277" s="373"/>
      <c r="I277" s="378"/>
      <c r="J277" s="375"/>
      <c r="K277" s="373"/>
      <c r="L277" s="376"/>
      <c r="M277" s="373" t="s">
        <v>28</v>
      </c>
      <c r="N277" s="378"/>
      <c r="O277" s="375"/>
      <c r="P277" s="373"/>
      <c r="Q277" s="376"/>
      <c r="R277" s="373"/>
      <c r="S277" s="378"/>
      <c r="T277" s="375"/>
      <c r="U277" s="373"/>
      <c r="V277" s="376"/>
      <c r="W277" s="377"/>
      <c r="X277" s="377"/>
      <c r="Y277" s="377"/>
      <c r="Z277" s="377"/>
      <c r="AA277" s="377"/>
      <c r="AB277" s="377"/>
    </row>
    <row r="278" spans="1:28" x14ac:dyDescent="0.25">
      <c r="A278" s="368" t="s">
        <v>190</v>
      </c>
      <c r="B278" s="369">
        <v>812</v>
      </c>
      <c r="C278" s="370"/>
      <c r="D278" s="371"/>
      <c r="E278" s="372">
        <v>1.1037E-2</v>
      </c>
      <c r="F278" s="373"/>
      <c r="G278" s="374">
        <v>5.8180000000000003E-3</v>
      </c>
      <c r="H278" s="373"/>
      <c r="I278" s="378"/>
      <c r="J278" s="375"/>
      <c r="K278" s="373"/>
      <c r="L278" s="376"/>
      <c r="M278" s="373" t="s">
        <v>28</v>
      </c>
      <c r="N278" s="378"/>
      <c r="O278" s="375"/>
      <c r="P278" s="373"/>
      <c r="Q278" s="376"/>
      <c r="R278" s="373"/>
      <c r="S278" s="378"/>
      <c r="T278" s="375"/>
      <c r="U278" s="373"/>
      <c r="V278" s="376"/>
      <c r="W278" s="377"/>
      <c r="X278" s="377"/>
      <c r="Y278" s="377"/>
      <c r="Z278" s="377"/>
      <c r="AA278" s="377"/>
      <c r="AB278" s="377"/>
    </row>
    <row r="279" spans="1:28" x14ac:dyDescent="0.25">
      <c r="A279" s="368" t="s">
        <v>191</v>
      </c>
      <c r="B279" s="369">
        <v>813</v>
      </c>
      <c r="C279" s="370"/>
      <c r="D279" s="371"/>
      <c r="E279" s="372">
        <v>0.11175</v>
      </c>
      <c r="F279" s="373"/>
      <c r="G279" s="374">
        <v>5.8907000000000001E-2</v>
      </c>
      <c r="H279" s="373"/>
      <c r="I279" s="378"/>
      <c r="J279" s="375"/>
      <c r="K279" s="373"/>
      <c r="L279" s="376"/>
      <c r="M279" s="373" t="s">
        <v>28</v>
      </c>
      <c r="N279" s="378"/>
      <c r="O279" s="375"/>
      <c r="P279" s="373"/>
      <c r="Q279" s="376"/>
      <c r="R279" s="373"/>
      <c r="S279" s="378"/>
      <c r="T279" s="375"/>
      <c r="U279" s="373"/>
      <c r="V279" s="376"/>
      <c r="W279" s="381"/>
      <c r="X279" s="377"/>
      <c r="Y279" s="377"/>
      <c r="Z279" s="377"/>
      <c r="AA279" s="377"/>
      <c r="AB279" s="377"/>
    </row>
    <row r="280" spans="1:28" x14ac:dyDescent="0.25">
      <c r="A280" s="368" t="s">
        <v>192</v>
      </c>
      <c r="B280" s="369">
        <v>816</v>
      </c>
      <c r="C280" s="370"/>
      <c r="D280" s="371"/>
      <c r="E280" s="372">
        <v>0.16545199999999999</v>
      </c>
      <c r="F280" s="373"/>
      <c r="G280" s="374">
        <v>8.7215000000000001E-2</v>
      </c>
      <c r="H280" s="373"/>
      <c r="I280" s="378"/>
      <c r="J280" s="375"/>
      <c r="K280" s="373"/>
      <c r="L280" s="376"/>
      <c r="M280" s="373" t="s">
        <v>28</v>
      </c>
      <c r="N280" s="378"/>
      <c r="O280" s="375"/>
      <c r="P280" s="373"/>
      <c r="Q280" s="376"/>
      <c r="R280" s="373"/>
      <c r="S280" s="378"/>
      <c r="T280" s="375"/>
      <c r="U280" s="373"/>
      <c r="V280" s="376"/>
      <c r="W280" s="377"/>
      <c r="X280" s="377"/>
      <c r="Y280" s="377"/>
      <c r="Z280" s="377"/>
      <c r="AA280" s="377"/>
      <c r="AB280" s="377"/>
    </row>
    <row r="281" spans="1:28" x14ac:dyDescent="0.25">
      <c r="A281" s="368" t="s">
        <v>193</v>
      </c>
      <c r="B281" s="369">
        <v>817</v>
      </c>
      <c r="C281" s="370"/>
      <c r="D281" s="371"/>
      <c r="E281" s="372">
        <v>2.0764999999999999E-2</v>
      </c>
      <c r="F281" s="373"/>
      <c r="G281" s="374">
        <v>1.0946000000000001E-2</v>
      </c>
      <c r="H281" s="373"/>
      <c r="I281" s="378"/>
      <c r="J281" s="375"/>
      <c r="K281" s="373"/>
      <c r="L281" s="376"/>
      <c r="M281" s="373" t="s">
        <v>28</v>
      </c>
      <c r="N281" s="378"/>
      <c r="O281" s="375"/>
      <c r="P281" s="373"/>
      <c r="Q281" s="376"/>
      <c r="R281" s="373"/>
      <c r="S281" s="378"/>
      <c r="T281" s="375"/>
      <c r="U281" s="373"/>
      <c r="V281" s="376"/>
      <c r="W281" s="377"/>
      <c r="X281" s="377"/>
      <c r="Y281" s="377"/>
      <c r="Z281" s="377"/>
      <c r="AA281" s="377"/>
      <c r="AB281" s="377"/>
    </row>
    <row r="282" spans="1:28" x14ac:dyDescent="0.25">
      <c r="A282" s="368" t="s">
        <v>194</v>
      </c>
      <c r="B282" s="369">
        <v>818</v>
      </c>
      <c r="C282" s="370"/>
      <c r="D282" s="371"/>
      <c r="E282" s="372">
        <v>5.7089999999999997E-3</v>
      </c>
      <c r="F282" s="373"/>
      <c r="G282" s="374">
        <v>3.009E-3</v>
      </c>
      <c r="H282" s="373"/>
      <c r="I282" s="378"/>
      <c r="J282" s="375"/>
      <c r="K282" s="373"/>
      <c r="L282" s="376"/>
      <c r="M282" s="373" t="s">
        <v>28</v>
      </c>
      <c r="N282" s="378"/>
      <c r="O282" s="375"/>
      <c r="P282" s="373"/>
      <c r="Q282" s="376"/>
      <c r="R282" s="373"/>
      <c r="S282" s="378"/>
      <c r="T282" s="375"/>
      <c r="U282" s="373"/>
      <c r="V282" s="376"/>
      <c r="W282" s="377"/>
      <c r="X282" s="377"/>
      <c r="Y282" s="377"/>
      <c r="Z282" s="377"/>
      <c r="AA282" s="377"/>
      <c r="AB282" s="377"/>
    </row>
    <row r="283" spans="1:28" x14ac:dyDescent="0.25">
      <c r="A283" s="368" t="s">
        <v>195</v>
      </c>
      <c r="B283" s="369">
        <v>819</v>
      </c>
      <c r="C283" s="370"/>
      <c r="D283" s="371"/>
      <c r="E283" s="372">
        <v>1.6774000000000001E-2</v>
      </c>
      <c r="F283" s="373"/>
      <c r="G283" s="374">
        <v>8.8419999999999992E-3</v>
      </c>
      <c r="H283" s="373"/>
      <c r="I283" s="378"/>
      <c r="J283" s="375"/>
      <c r="K283" s="373"/>
      <c r="L283" s="376"/>
      <c r="M283" s="373" t="s">
        <v>28</v>
      </c>
      <c r="N283" s="378"/>
      <c r="O283" s="375"/>
      <c r="P283" s="373"/>
      <c r="Q283" s="376"/>
      <c r="R283" s="373"/>
      <c r="S283" s="378"/>
      <c r="T283" s="375"/>
      <c r="U283" s="373"/>
      <c r="V283" s="376"/>
      <c r="W283" s="377"/>
      <c r="X283" s="377"/>
      <c r="Y283" s="377"/>
      <c r="Z283" s="377"/>
      <c r="AA283" s="377"/>
      <c r="AB283" s="377"/>
    </row>
    <row r="284" spans="1:28" x14ac:dyDescent="0.25">
      <c r="A284" s="368" t="s">
        <v>196</v>
      </c>
      <c r="B284" s="369">
        <v>820</v>
      </c>
      <c r="C284" s="370"/>
      <c r="D284" s="371"/>
      <c r="E284" s="372">
        <v>1.5598000000000001E-2</v>
      </c>
      <c r="F284" s="373"/>
      <c r="G284" s="374">
        <v>8.2220000000000001E-3</v>
      </c>
      <c r="H284" s="373"/>
      <c r="I284" s="378"/>
      <c r="J284" s="375"/>
      <c r="K284" s="373"/>
      <c r="L284" s="376"/>
      <c r="M284" s="373" t="s">
        <v>28</v>
      </c>
      <c r="N284" s="378"/>
      <c r="O284" s="375"/>
      <c r="P284" s="373"/>
      <c r="Q284" s="376"/>
      <c r="R284" s="373"/>
      <c r="S284" s="378"/>
      <c r="T284" s="375"/>
      <c r="U284" s="373"/>
      <c r="V284" s="376"/>
      <c r="W284" s="377"/>
      <c r="X284" s="377"/>
      <c r="Y284" s="377"/>
      <c r="Z284" s="377"/>
      <c r="AA284" s="377"/>
      <c r="AB284" s="377"/>
    </row>
    <row r="285" spans="1:28" x14ac:dyDescent="0.25">
      <c r="A285" s="368" t="s">
        <v>197</v>
      </c>
      <c r="B285" s="369">
        <v>823</v>
      </c>
      <c r="C285" s="370"/>
      <c r="D285" s="371"/>
      <c r="E285" s="372">
        <v>0.108391</v>
      </c>
      <c r="F285" s="373"/>
      <c r="G285" s="374">
        <v>5.7135999999999999E-2</v>
      </c>
      <c r="H285" s="373"/>
      <c r="I285" s="378"/>
      <c r="J285" s="375"/>
      <c r="K285" s="373"/>
      <c r="L285" s="376"/>
      <c r="M285" s="373" t="s">
        <v>28</v>
      </c>
      <c r="N285" s="378"/>
      <c r="O285" s="375"/>
      <c r="P285" s="373"/>
      <c r="Q285" s="376"/>
      <c r="R285" s="373"/>
      <c r="S285" s="378"/>
      <c r="T285" s="375"/>
      <c r="U285" s="373"/>
      <c r="V285" s="376"/>
      <c r="W285" s="377"/>
      <c r="X285" s="377"/>
      <c r="Y285" s="377"/>
      <c r="Z285" s="377"/>
      <c r="AA285" s="377"/>
      <c r="AB285" s="377"/>
    </row>
    <row r="286" spans="1:28" x14ac:dyDescent="0.25">
      <c r="A286" s="368" t="s">
        <v>328</v>
      </c>
      <c r="B286" s="369">
        <v>826</v>
      </c>
      <c r="C286" s="370"/>
      <c r="D286" s="371"/>
      <c r="E286" s="372">
        <v>4.333E-3</v>
      </c>
      <c r="F286" s="373"/>
      <c r="G286" s="374">
        <v>2.284E-3</v>
      </c>
      <c r="H286" s="373"/>
      <c r="I286" s="378"/>
      <c r="J286" s="375"/>
      <c r="K286" s="373"/>
      <c r="L286" s="376"/>
      <c r="M286" s="373" t="s">
        <v>28</v>
      </c>
      <c r="N286" s="378"/>
      <c r="O286" s="375"/>
      <c r="P286" s="373"/>
      <c r="Q286" s="376"/>
      <c r="R286" s="373"/>
      <c r="S286" s="378"/>
      <c r="T286" s="375"/>
      <c r="U286" s="373"/>
      <c r="V286" s="376"/>
      <c r="W286" s="377"/>
      <c r="X286" s="377"/>
      <c r="Y286" s="377"/>
      <c r="Z286" s="377"/>
      <c r="AA286" s="377"/>
      <c r="AB286" s="377"/>
    </row>
    <row r="287" spans="1:28" x14ac:dyDescent="0.25">
      <c r="A287" s="368" t="s">
        <v>198</v>
      </c>
      <c r="B287" s="369">
        <v>827</v>
      </c>
      <c r="C287" s="370"/>
      <c r="D287" s="371"/>
      <c r="E287" s="372">
        <v>4.0065999999999997E-2</v>
      </c>
      <c r="F287" s="373"/>
      <c r="G287" s="374">
        <v>2.112E-2</v>
      </c>
      <c r="H287" s="373"/>
      <c r="I287" s="378"/>
      <c r="J287" s="375"/>
      <c r="K287" s="373"/>
      <c r="L287" s="376"/>
      <c r="M287" s="373" t="s">
        <v>28</v>
      </c>
      <c r="N287" s="378"/>
      <c r="O287" s="375"/>
      <c r="P287" s="373"/>
      <c r="Q287" s="376"/>
      <c r="R287" s="373"/>
      <c r="S287" s="378"/>
      <c r="T287" s="375"/>
      <c r="U287" s="373"/>
      <c r="V287" s="376"/>
      <c r="W287" s="377"/>
      <c r="X287" s="377"/>
      <c r="Y287" s="377"/>
      <c r="Z287" s="377"/>
      <c r="AA287" s="377"/>
      <c r="AB287" s="377"/>
    </row>
    <row r="288" spans="1:28" x14ac:dyDescent="0.25">
      <c r="A288" s="368" t="s">
        <v>199</v>
      </c>
      <c r="B288" s="369">
        <v>832</v>
      </c>
      <c r="C288" s="370"/>
      <c r="D288" s="371"/>
      <c r="E288" s="372">
        <v>3.6779999999999998E-3</v>
      </c>
      <c r="F288" s="373"/>
      <c r="G288" s="374">
        <v>1.939E-3</v>
      </c>
      <c r="H288" s="373"/>
      <c r="I288" s="378"/>
      <c r="J288" s="375"/>
      <c r="K288" s="373"/>
      <c r="L288" s="376"/>
      <c r="M288" s="373" t="s">
        <v>28</v>
      </c>
      <c r="N288" s="378"/>
      <c r="O288" s="375"/>
      <c r="P288" s="373"/>
      <c r="Q288" s="376"/>
      <c r="R288" s="373"/>
      <c r="S288" s="378"/>
      <c r="T288" s="375"/>
      <c r="U288" s="373"/>
      <c r="V288" s="376"/>
      <c r="W288" s="377"/>
      <c r="X288" s="377"/>
      <c r="Y288" s="377"/>
      <c r="Z288" s="377"/>
      <c r="AA288" s="377"/>
      <c r="AB288" s="377"/>
    </row>
    <row r="289" spans="1:28" x14ac:dyDescent="0.25">
      <c r="A289" s="368" t="s">
        <v>200</v>
      </c>
      <c r="B289" s="369">
        <v>833</v>
      </c>
      <c r="C289" s="370"/>
      <c r="D289" s="371"/>
      <c r="E289" s="372">
        <v>5.6119999999999998E-3</v>
      </c>
      <c r="F289" s="373"/>
      <c r="G289" s="374">
        <v>2.9580000000000001E-3</v>
      </c>
      <c r="H289" s="373"/>
      <c r="I289" s="378"/>
      <c r="J289" s="375"/>
      <c r="K289" s="373"/>
      <c r="L289" s="376"/>
      <c r="M289" s="373" t="s">
        <v>28</v>
      </c>
      <c r="N289" s="378"/>
      <c r="O289" s="375"/>
      <c r="P289" s="373"/>
      <c r="Q289" s="376"/>
      <c r="R289" s="373"/>
      <c r="S289" s="378"/>
      <c r="T289" s="375"/>
      <c r="U289" s="373"/>
      <c r="V289" s="376"/>
      <c r="W289" s="377"/>
      <c r="X289" s="377"/>
      <c r="Y289" s="377"/>
      <c r="Z289" s="377"/>
      <c r="AA289" s="377"/>
      <c r="AB289" s="377"/>
    </row>
    <row r="290" spans="1:28" x14ac:dyDescent="0.25">
      <c r="A290" s="368" t="s">
        <v>201</v>
      </c>
      <c r="B290" s="369">
        <v>834</v>
      </c>
      <c r="C290" s="370"/>
      <c r="D290" s="371"/>
      <c r="E290" s="372">
        <v>4.5705999999999997E-2</v>
      </c>
      <c r="F290" s="373"/>
      <c r="G290" s="374">
        <v>2.4093E-2</v>
      </c>
      <c r="H290" s="373"/>
      <c r="I290" s="378"/>
      <c r="J290" s="375"/>
      <c r="K290" s="373"/>
      <c r="L290" s="376"/>
      <c r="M290" s="373" t="s">
        <v>28</v>
      </c>
      <c r="N290" s="378"/>
      <c r="O290" s="375"/>
      <c r="P290" s="373"/>
      <c r="Q290" s="376"/>
      <c r="R290" s="373"/>
      <c r="S290" s="378"/>
      <c r="T290" s="375"/>
      <c r="U290" s="373"/>
      <c r="V290" s="376"/>
      <c r="W290" s="377"/>
      <c r="X290" s="377"/>
      <c r="Y290" s="377"/>
      <c r="Z290" s="377"/>
      <c r="AA290" s="377"/>
      <c r="AB290" s="377"/>
    </row>
    <row r="291" spans="1:28" x14ac:dyDescent="0.25">
      <c r="A291" s="368" t="s">
        <v>202</v>
      </c>
      <c r="B291" s="369">
        <v>835</v>
      </c>
      <c r="C291" s="370"/>
      <c r="D291" s="371"/>
      <c r="E291" s="372">
        <v>9.9749999999999995E-3</v>
      </c>
      <c r="F291" s="373"/>
      <c r="G291" s="374">
        <v>5.2579999999999997E-3</v>
      </c>
      <c r="H291" s="373"/>
      <c r="I291" s="378"/>
      <c r="J291" s="375"/>
      <c r="K291" s="373"/>
      <c r="L291" s="376"/>
      <c r="M291" s="373" t="s">
        <v>28</v>
      </c>
      <c r="N291" s="378"/>
      <c r="O291" s="375"/>
      <c r="P291" s="373"/>
      <c r="Q291" s="376"/>
      <c r="R291" s="373"/>
      <c r="S291" s="378"/>
      <c r="T291" s="375"/>
      <c r="U291" s="373"/>
      <c r="V291" s="376"/>
      <c r="W291" s="377"/>
      <c r="X291" s="377"/>
      <c r="Y291" s="377"/>
      <c r="Z291" s="377"/>
      <c r="AA291" s="377"/>
      <c r="AB291" s="377"/>
    </row>
    <row r="292" spans="1:28" x14ac:dyDescent="0.25">
      <c r="A292" s="368" t="s">
        <v>203</v>
      </c>
      <c r="B292" s="369">
        <v>836</v>
      </c>
      <c r="C292" s="370"/>
      <c r="D292" s="371"/>
      <c r="E292" s="372">
        <v>2.7920000000000002E-3</v>
      </c>
      <c r="F292" s="373"/>
      <c r="G292" s="374">
        <v>1.472E-3</v>
      </c>
      <c r="H292" s="373"/>
      <c r="I292" s="378"/>
      <c r="J292" s="375"/>
      <c r="K292" s="373"/>
      <c r="L292" s="376"/>
      <c r="M292" s="373" t="s">
        <v>28</v>
      </c>
      <c r="N292" s="378"/>
      <c r="O292" s="375"/>
      <c r="P292" s="373"/>
      <c r="Q292" s="376"/>
      <c r="R292" s="373"/>
      <c r="S292" s="378"/>
      <c r="T292" s="375"/>
      <c r="U292" s="373"/>
      <c r="V292" s="376"/>
      <c r="W292" s="377"/>
      <c r="X292" s="377"/>
      <c r="Y292" s="377"/>
      <c r="Z292" s="377"/>
      <c r="AA292" s="377"/>
      <c r="AB292" s="377"/>
    </row>
    <row r="293" spans="1:28" x14ac:dyDescent="0.25">
      <c r="A293" s="368" t="s">
        <v>204</v>
      </c>
      <c r="B293" s="369">
        <v>838</v>
      </c>
      <c r="C293" s="370">
        <v>490</v>
      </c>
      <c r="D293" s="371"/>
      <c r="E293" s="372"/>
      <c r="F293" s="373"/>
      <c r="G293" s="374" t="s">
        <v>0</v>
      </c>
      <c r="H293" s="373"/>
      <c r="I293" s="378"/>
      <c r="J293" s="375"/>
      <c r="K293" s="373"/>
      <c r="L293" s="376"/>
      <c r="M293" s="373" t="s">
        <v>28</v>
      </c>
      <c r="N293" s="378"/>
      <c r="O293" s="375"/>
      <c r="P293" s="373"/>
      <c r="Q293" s="376"/>
      <c r="R293" s="373"/>
      <c r="S293" s="378"/>
      <c r="T293" s="375"/>
      <c r="U293" s="373"/>
      <c r="V293" s="376"/>
      <c r="W293" s="377"/>
      <c r="X293" s="377"/>
      <c r="Y293" s="377"/>
      <c r="Z293" s="377"/>
      <c r="AA293" s="377"/>
      <c r="AB293" s="377"/>
    </row>
    <row r="294" spans="1:28" x14ac:dyDescent="0.25">
      <c r="A294" s="368" t="s">
        <v>205</v>
      </c>
      <c r="B294" s="369">
        <v>839</v>
      </c>
      <c r="C294" s="370"/>
      <c r="D294" s="312"/>
      <c r="E294" s="372">
        <v>3.3785999999999997E-2</v>
      </c>
      <c r="F294" s="373"/>
      <c r="G294" s="374">
        <v>1.7809999999999999E-2</v>
      </c>
      <c r="H294" s="373"/>
      <c r="I294" s="378"/>
      <c r="J294" s="375"/>
      <c r="K294" s="373"/>
      <c r="L294" s="376"/>
      <c r="M294" s="373" t="s">
        <v>28</v>
      </c>
      <c r="N294" s="378"/>
      <c r="O294" s="375"/>
      <c r="P294" s="373"/>
      <c r="Q294" s="376"/>
      <c r="R294" s="373"/>
      <c r="S294" s="378"/>
      <c r="T294" s="375"/>
      <c r="U294" s="373"/>
      <c r="V294" s="376"/>
      <c r="W294" s="383"/>
      <c r="X294" s="377"/>
      <c r="Y294" s="377"/>
      <c r="Z294" s="377"/>
      <c r="AA294" s="377"/>
      <c r="AB294" s="377"/>
    </row>
    <row r="295" spans="1:28" x14ac:dyDescent="0.25">
      <c r="A295" s="368" t="s">
        <v>206</v>
      </c>
      <c r="B295" s="369">
        <v>840</v>
      </c>
      <c r="C295" s="370"/>
      <c r="D295" s="371"/>
      <c r="E295" s="372">
        <v>3.0140000000000002E-3</v>
      </c>
      <c r="F295" s="373"/>
      <c r="G295" s="374">
        <v>1.5889999999999999E-3</v>
      </c>
      <c r="H295" s="373"/>
      <c r="I295" s="378"/>
      <c r="J295" s="375"/>
      <c r="K295" s="373"/>
      <c r="L295" s="376"/>
      <c r="M295" s="373" t="s">
        <v>28</v>
      </c>
      <c r="N295" s="378"/>
      <c r="O295" s="375"/>
      <c r="P295" s="373"/>
      <c r="Q295" s="376"/>
      <c r="R295" s="373"/>
      <c r="S295" s="378"/>
      <c r="T295" s="375"/>
      <c r="U295" s="373"/>
      <c r="V295" s="376"/>
      <c r="W295" s="383"/>
      <c r="X295" s="377"/>
      <c r="Y295" s="377"/>
      <c r="Z295" s="377"/>
      <c r="AA295" s="377"/>
      <c r="AB295" s="377"/>
    </row>
    <row r="296" spans="1:28" x14ac:dyDescent="0.25">
      <c r="A296" s="368" t="s">
        <v>207</v>
      </c>
      <c r="B296" s="369">
        <v>841</v>
      </c>
      <c r="C296" s="370"/>
      <c r="D296" s="312"/>
      <c r="E296" s="372">
        <v>4.0511999999999999E-2</v>
      </c>
      <c r="F296" s="373"/>
      <c r="G296" s="374">
        <v>2.1354999999999999E-2</v>
      </c>
      <c r="H296" s="373"/>
      <c r="I296" s="378"/>
      <c r="J296" s="375"/>
      <c r="K296" s="373"/>
      <c r="L296" s="376"/>
      <c r="M296" s="373" t="s">
        <v>28</v>
      </c>
      <c r="N296" s="378"/>
      <c r="O296" s="375"/>
      <c r="P296" s="373"/>
      <c r="Q296" s="376"/>
      <c r="R296" s="373"/>
      <c r="S296" s="378"/>
      <c r="T296" s="375"/>
      <c r="U296" s="373"/>
      <c r="V296" s="376"/>
      <c r="W296" s="383"/>
      <c r="X296" s="377"/>
      <c r="Y296" s="377"/>
      <c r="Z296" s="377"/>
      <c r="AA296" s="377"/>
      <c r="AB296" s="377"/>
    </row>
    <row r="297" spans="1:28" x14ac:dyDescent="0.25">
      <c r="A297" s="368" t="s">
        <v>208</v>
      </c>
      <c r="B297" s="369">
        <v>843</v>
      </c>
      <c r="C297" s="370"/>
      <c r="D297" s="312"/>
      <c r="E297" s="372">
        <v>2.0209999999999998E-3</v>
      </c>
      <c r="F297" s="373"/>
      <c r="G297" s="374">
        <v>1.065E-3</v>
      </c>
      <c r="H297" s="373"/>
      <c r="I297" s="378"/>
      <c r="J297" s="375"/>
      <c r="K297" s="373"/>
      <c r="L297" s="376"/>
      <c r="M297" s="373" t="s">
        <v>28</v>
      </c>
      <c r="N297" s="378"/>
      <c r="O297" s="375"/>
      <c r="P297" s="373"/>
      <c r="Q297" s="376"/>
      <c r="R297" s="373"/>
      <c r="S297" s="378"/>
      <c r="T297" s="375"/>
      <c r="U297" s="373"/>
      <c r="V297" s="376"/>
      <c r="W297" s="383"/>
      <c r="X297" s="377"/>
      <c r="Y297" s="377"/>
      <c r="Z297" s="377"/>
      <c r="AA297" s="377"/>
      <c r="AB297" s="377"/>
    </row>
    <row r="298" spans="1:28" x14ac:dyDescent="0.25">
      <c r="A298" s="368" t="s">
        <v>209</v>
      </c>
      <c r="B298" s="369">
        <v>846</v>
      </c>
      <c r="C298" s="370"/>
      <c r="D298" s="312"/>
      <c r="E298" s="372">
        <v>6.764E-3</v>
      </c>
      <c r="F298" s="373"/>
      <c r="G298" s="374">
        <v>3.5660000000000002E-3</v>
      </c>
      <c r="H298" s="373"/>
      <c r="I298" s="378"/>
      <c r="J298" s="375"/>
      <c r="K298" s="373"/>
      <c r="L298" s="376"/>
      <c r="M298" s="373" t="s">
        <v>28</v>
      </c>
      <c r="N298" s="378"/>
      <c r="O298" s="375"/>
      <c r="P298" s="373"/>
      <c r="Q298" s="376"/>
      <c r="R298" s="373"/>
      <c r="S298" s="378"/>
      <c r="T298" s="375"/>
      <c r="U298" s="373"/>
      <c r="V298" s="376"/>
      <c r="W298" s="383"/>
      <c r="X298" s="377"/>
      <c r="Y298" s="377"/>
      <c r="Z298" s="377"/>
      <c r="AA298" s="377"/>
      <c r="AB298" s="377"/>
    </row>
    <row r="299" spans="1:28" x14ac:dyDescent="0.25">
      <c r="A299" s="368" t="s">
        <v>210</v>
      </c>
      <c r="B299" s="369">
        <v>849</v>
      </c>
      <c r="C299" s="370">
        <v>490</v>
      </c>
      <c r="D299" s="312"/>
      <c r="E299" s="372"/>
      <c r="F299" s="373"/>
      <c r="G299" s="374" t="s">
        <v>0</v>
      </c>
      <c r="H299" s="373"/>
      <c r="I299" s="378"/>
      <c r="J299" s="375"/>
      <c r="K299" s="373"/>
      <c r="L299" s="376"/>
      <c r="M299" s="373" t="s">
        <v>28</v>
      </c>
      <c r="N299" s="378"/>
      <c r="O299" s="375"/>
      <c r="P299" s="373"/>
      <c r="Q299" s="376"/>
      <c r="R299" s="373"/>
      <c r="S299" s="378"/>
      <c r="T299" s="375"/>
      <c r="U299" s="373"/>
      <c r="V299" s="376"/>
      <c r="W299" s="383"/>
      <c r="X299" s="377"/>
      <c r="Y299" s="377"/>
      <c r="Z299" s="377"/>
      <c r="AA299" s="377"/>
      <c r="AB299" s="377"/>
    </row>
    <row r="300" spans="1:28" x14ac:dyDescent="0.25">
      <c r="A300" s="368" t="s">
        <v>211</v>
      </c>
      <c r="B300" s="369">
        <v>850</v>
      </c>
      <c r="C300" s="370"/>
      <c r="D300" s="312"/>
      <c r="E300" s="372">
        <v>1.2725999999999999E-2</v>
      </c>
      <c r="F300" s="373"/>
      <c r="G300" s="374">
        <v>6.7080000000000004E-3</v>
      </c>
      <c r="H300" s="373"/>
      <c r="I300" s="378"/>
      <c r="J300" s="375"/>
      <c r="K300" s="373"/>
      <c r="L300" s="376"/>
      <c r="M300" s="373" t="s">
        <v>28</v>
      </c>
      <c r="N300" s="378"/>
      <c r="O300" s="375"/>
      <c r="P300" s="373"/>
      <c r="Q300" s="376"/>
      <c r="R300" s="373"/>
      <c r="S300" s="378"/>
      <c r="T300" s="375"/>
      <c r="U300" s="373"/>
      <c r="V300" s="376"/>
      <c r="W300" s="383"/>
      <c r="X300" s="377"/>
      <c r="Y300" s="377"/>
      <c r="Z300" s="377"/>
      <c r="AA300" s="377"/>
      <c r="AB300" s="377"/>
    </row>
    <row r="301" spans="1:28" x14ac:dyDescent="0.25">
      <c r="A301" s="368" t="s">
        <v>212</v>
      </c>
      <c r="B301" s="369">
        <v>851</v>
      </c>
      <c r="C301" s="370"/>
      <c r="D301" s="312"/>
      <c r="E301" s="372">
        <v>1.3365999999999999E-2</v>
      </c>
      <c r="F301" s="373"/>
      <c r="G301" s="374">
        <v>7.0460000000000002E-3</v>
      </c>
      <c r="H301" s="373"/>
      <c r="I301" s="378"/>
      <c r="J301" s="375"/>
      <c r="K301" s="373"/>
      <c r="L301" s="376"/>
      <c r="M301" s="373" t="s">
        <v>28</v>
      </c>
      <c r="N301" s="378"/>
      <c r="O301" s="375"/>
      <c r="P301" s="373"/>
      <c r="Q301" s="376"/>
      <c r="R301" s="373"/>
      <c r="S301" s="378"/>
      <c r="T301" s="375"/>
      <c r="U301" s="373"/>
      <c r="V301" s="376"/>
      <c r="W301" s="383"/>
      <c r="X301" s="377"/>
      <c r="Y301" s="377"/>
      <c r="Z301" s="377"/>
      <c r="AA301" s="377"/>
      <c r="AB301" s="377"/>
    </row>
    <row r="302" spans="1:28" x14ac:dyDescent="0.25">
      <c r="A302" s="368" t="s">
        <v>213</v>
      </c>
      <c r="B302" s="369">
        <v>852</v>
      </c>
      <c r="C302" s="370"/>
      <c r="D302" s="312"/>
      <c r="E302" s="372">
        <v>2.7629999999999998E-2</v>
      </c>
      <c r="F302" s="373"/>
      <c r="G302" s="374">
        <v>1.4565E-2</v>
      </c>
      <c r="H302" s="373"/>
      <c r="I302" s="378"/>
      <c r="J302" s="375"/>
      <c r="K302" s="373"/>
      <c r="L302" s="376"/>
      <c r="M302" s="373" t="s">
        <v>28</v>
      </c>
      <c r="N302" s="378"/>
      <c r="O302" s="375"/>
      <c r="P302" s="373"/>
      <c r="Q302" s="376"/>
      <c r="R302" s="373"/>
      <c r="S302" s="378"/>
      <c r="T302" s="375"/>
      <c r="U302" s="373"/>
      <c r="V302" s="376"/>
      <c r="W302" s="383"/>
      <c r="X302" s="377"/>
      <c r="Y302" s="377"/>
      <c r="Z302" s="377"/>
      <c r="AA302" s="377"/>
      <c r="AB302" s="377"/>
    </row>
    <row r="303" spans="1:28" x14ac:dyDescent="0.25">
      <c r="A303" s="368" t="s">
        <v>214</v>
      </c>
      <c r="B303" s="369">
        <v>853</v>
      </c>
      <c r="C303" s="370"/>
      <c r="D303" s="312"/>
      <c r="E303" s="372">
        <v>1.1358E-2</v>
      </c>
      <c r="F303" s="373"/>
      <c r="G303" s="374">
        <v>5.9870000000000001E-3</v>
      </c>
      <c r="H303" s="373"/>
      <c r="I303" s="378"/>
      <c r="J303" s="375"/>
      <c r="K303" s="373"/>
      <c r="L303" s="376"/>
      <c r="M303" s="373" t="s">
        <v>28</v>
      </c>
      <c r="N303" s="378"/>
      <c r="O303" s="375"/>
      <c r="P303" s="373"/>
      <c r="Q303" s="376"/>
      <c r="R303" s="373"/>
      <c r="S303" s="378"/>
      <c r="T303" s="375"/>
      <c r="U303" s="373"/>
      <c r="V303" s="376"/>
      <c r="W303" s="383"/>
      <c r="X303" s="377"/>
      <c r="Y303" s="377"/>
      <c r="Z303" s="377"/>
      <c r="AA303" s="377"/>
      <c r="AB303" s="377"/>
    </row>
    <row r="304" spans="1:28" x14ac:dyDescent="0.25">
      <c r="A304" s="368" t="s">
        <v>215</v>
      </c>
      <c r="B304" s="369">
        <v>855</v>
      </c>
      <c r="C304" s="370"/>
      <c r="D304" s="312"/>
      <c r="E304" s="372">
        <v>7.0569000000000007E-2</v>
      </c>
      <c r="F304" s="373"/>
      <c r="G304" s="374">
        <v>3.7199000000000003E-2</v>
      </c>
      <c r="H304" s="373"/>
      <c r="I304" s="378"/>
      <c r="J304" s="375"/>
      <c r="K304" s="373"/>
      <c r="L304" s="376"/>
      <c r="M304" s="373" t="s">
        <v>28</v>
      </c>
      <c r="N304" s="378"/>
      <c r="O304" s="375"/>
      <c r="P304" s="373"/>
      <c r="Q304" s="376"/>
      <c r="R304" s="373"/>
      <c r="S304" s="378"/>
      <c r="T304" s="375"/>
      <c r="U304" s="373"/>
      <c r="V304" s="376"/>
      <c r="W304" s="383"/>
      <c r="X304" s="377"/>
      <c r="Y304" s="377"/>
      <c r="Z304" s="377"/>
      <c r="AA304" s="377"/>
      <c r="AB304" s="377"/>
    </row>
    <row r="305" spans="1:28" x14ac:dyDescent="0.25">
      <c r="A305" s="368" t="s">
        <v>216</v>
      </c>
      <c r="B305" s="369">
        <v>856</v>
      </c>
      <c r="C305" s="370"/>
      <c r="D305" s="312"/>
      <c r="E305" s="372">
        <v>3.1159999999999998E-3</v>
      </c>
      <c r="F305" s="373"/>
      <c r="G305" s="374">
        <v>1.6429999999999999E-3</v>
      </c>
      <c r="H305" s="373"/>
      <c r="I305" s="378"/>
      <c r="J305" s="375"/>
      <c r="K305" s="373"/>
      <c r="L305" s="376"/>
      <c r="M305" s="373" t="s">
        <v>28</v>
      </c>
      <c r="N305" s="378"/>
      <c r="O305" s="375"/>
      <c r="P305" s="373"/>
      <c r="Q305" s="376"/>
      <c r="R305" s="373"/>
      <c r="S305" s="378"/>
      <c r="T305" s="375"/>
      <c r="U305" s="373"/>
      <c r="V305" s="376"/>
      <c r="W305" s="383"/>
      <c r="X305" s="377"/>
      <c r="Y305" s="377"/>
      <c r="Z305" s="377"/>
      <c r="AA305" s="377"/>
      <c r="AB305" s="377"/>
    </row>
    <row r="306" spans="1:28" x14ac:dyDescent="0.25">
      <c r="A306" s="368" t="s">
        <v>217</v>
      </c>
      <c r="B306" s="369">
        <v>858</v>
      </c>
      <c r="C306" s="370"/>
      <c r="D306" s="312"/>
      <c r="E306" s="372">
        <v>1.3910000000000001E-3</v>
      </c>
      <c r="F306" s="373"/>
      <c r="G306" s="374">
        <v>7.3300000000000004E-4</v>
      </c>
      <c r="H306" s="373"/>
      <c r="I306" s="378"/>
      <c r="J306" s="375"/>
      <c r="K306" s="373"/>
      <c r="L306" s="376"/>
      <c r="M306" s="373" t="s">
        <v>28</v>
      </c>
      <c r="N306" s="378"/>
      <c r="O306" s="375"/>
      <c r="P306" s="373"/>
      <c r="Q306" s="376"/>
      <c r="R306" s="373"/>
      <c r="S306" s="378"/>
      <c r="T306" s="375"/>
      <c r="U306" s="373"/>
      <c r="V306" s="376"/>
      <c r="W306" s="383"/>
      <c r="X306" s="377"/>
      <c r="Y306" s="377"/>
      <c r="Z306" s="377"/>
      <c r="AA306" s="377"/>
      <c r="AB306" s="377"/>
    </row>
    <row r="307" spans="1:28" x14ac:dyDescent="0.25">
      <c r="A307" s="368" t="s">
        <v>321</v>
      </c>
      <c r="B307" s="369">
        <v>859</v>
      </c>
      <c r="C307" s="370"/>
      <c r="D307" s="312"/>
      <c r="E307" s="372">
        <v>9.8063999999999998E-2</v>
      </c>
      <c r="F307" s="373"/>
      <c r="G307" s="374">
        <v>5.1693000000000003E-2</v>
      </c>
      <c r="H307" s="373"/>
      <c r="I307" s="378"/>
      <c r="J307" s="375">
        <v>12.203809</v>
      </c>
      <c r="K307" s="373"/>
      <c r="L307" s="376">
        <v>0.93748699999999996</v>
      </c>
      <c r="M307" s="373" t="s">
        <v>28</v>
      </c>
      <c r="N307" s="378"/>
      <c r="O307" s="375">
        <v>12.203809</v>
      </c>
      <c r="P307" s="373"/>
      <c r="Q307" s="376">
        <v>0.84135899999999997</v>
      </c>
      <c r="R307" s="373"/>
      <c r="S307" s="378"/>
      <c r="T307" s="375"/>
      <c r="U307" s="373"/>
      <c r="V307" s="376"/>
      <c r="W307" s="383"/>
      <c r="X307" s="377"/>
      <c r="Y307" s="377"/>
      <c r="Z307" s="377"/>
      <c r="AA307" s="377"/>
      <c r="AB307" s="377"/>
    </row>
    <row r="308" spans="1:28" x14ac:dyDescent="0.25">
      <c r="A308" s="368" t="s">
        <v>218</v>
      </c>
      <c r="B308" s="369">
        <v>862</v>
      </c>
      <c r="C308" s="370"/>
      <c r="D308" s="312"/>
      <c r="E308" s="372">
        <v>6.4710000000000002E-3</v>
      </c>
      <c r="F308" s="373"/>
      <c r="G308" s="374">
        <v>3.411E-3</v>
      </c>
      <c r="H308" s="373"/>
      <c r="I308" s="378"/>
      <c r="J308" s="375"/>
      <c r="K308" s="373"/>
      <c r="L308" s="376"/>
      <c r="M308" s="373" t="s">
        <v>28</v>
      </c>
      <c r="N308" s="378"/>
      <c r="O308" s="375"/>
      <c r="P308" s="373"/>
      <c r="Q308" s="376"/>
      <c r="R308" s="373"/>
      <c r="S308" s="378"/>
      <c r="T308" s="375"/>
      <c r="U308" s="373"/>
      <c r="V308" s="376"/>
      <c r="W308" s="383"/>
      <c r="X308" s="377"/>
      <c r="Y308" s="377"/>
      <c r="Z308" s="377"/>
      <c r="AA308" s="377"/>
      <c r="AB308" s="377"/>
    </row>
    <row r="309" spans="1:28" x14ac:dyDescent="0.25">
      <c r="A309" s="368" t="s">
        <v>219</v>
      </c>
      <c r="B309" s="369">
        <v>865</v>
      </c>
      <c r="C309" s="370"/>
      <c r="D309" s="312"/>
      <c r="E309" s="372">
        <v>8.7620000000000007E-3</v>
      </c>
      <c r="F309" s="373"/>
      <c r="G309" s="374">
        <v>4.6189999999999998E-3</v>
      </c>
      <c r="H309" s="373"/>
      <c r="I309" s="378"/>
      <c r="J309" s="375"/>
      <c r="K309" s="373"/>
      <c r="L309" s="376"/>
      <c r="M309" s="373" t="s">
        <v>28</v>
      </c>
      <c r="N309" s="378"/>
      <c r="O309" s="375"/>
      <c r="P309" s="373"/>
      <c r="Q309" s="376"/>
      <c r="R309" s="373"/>
      <c r="S309" s="378"/>
      <c r="T309" s="375"/>
      <c r="U309" s="373"/>
      <c r="V309" s="376"/>
      <c r="W309" s="383"/>
      <c r="X309" s="377"/>
      <c r="Y309" s="377"/>
      <c r="Z309" s="377"/>
      <c r="AA309" s="377"/>
      <c r="AB309" s="377"/>
    </row>
    <row r="310" spans="1:28" x14ac:dyDescent="0.25">
      <c r="A310" s="368" t="s">
        <v>220</v>
      </c>
      <c r="B310" s="369">
        <v>868</v>
      </c>
      <c r="C310" s="370"/>
      <c r="D310" s="312"/>
      <c r="E310" s="372">
        <v>2.4499999999999999E-4</v>
      </c>
      <c r="F310" s="373"/>
      <c r="G310" s="374">
        <v>1.2899999999999999E-4</v>
      </c>
      <c r="H310" s="373"/>
      <c r="I310" s="378"/>
      <c r="J310" s="375"/>
      <c r="K310" s="373"/>
      <c r="L310" s="376"/>
      <c r="M310" s="373" t="s">
        <v>28</v>
      </c>
      <c r="N310" s="378"/>
      <c r="O310" s="375"/>
      <c r="P310" s="373"/>
      <c r="Q310" s="376"/>
      <c r="R310" s="373"/>
      <c r="S310" s="378"/>
      <c r="T310" s="375"/>
      <c r="U310" s="373"/>
      <c r="V310" s="376"/>
      <c r="W310" s="383"/>
      <c r="X310" s="377"/>
      <c r="Y310" s="377"/>
      <c r="Z310" s="377"/>
      <c r="AA310" s="377"/>
      <c r="AB310" s="377"/>
    </row>
    <row r="311" spans="1:28" x14ac:dyDescent="0.25">
      <c r="A311" s="368" t="s">
        <v>221</v>
      </c>
      <c r="B311" s="369">
        <v>870</v>
      </c>
      <c r="C311" s="370"/>
      <c r="D311" s="312"/>
      <c r="E311" s="372">
        <v>6.0029999999999997E-3</v>
      </c>
      <c r="F311" s="373"/>
      <c r="G311" s="374">
        <v>3.1640000000000001E-3</v>
      </c>
      <c r="H311" s="373"/>
      <c r="I311" s="378"/>
      <c r="J311" s="375"/>
      <c r="K311" s="373"/>
      <c r="L311" s="376"/>
      <c r="M311" s="373" t="s">
        <v>28</v>
      </c>
      <c r="N311" s="378"/>
      <c r="O311" s="375"/>
      <c r="P311" s="373"/>
      <c r="Q311" s="376"/>
      <c r="R311" s="373"/>
      <c r="S311" s="378"/>
      <c r="T311" s="375"/>
      <c r="U311" s="373"/>
      <c r="V311" s="376"/>
      <c r="W311" s="383"/>
      <c r="X311" s="377"/>
      <c r="Y311" s="377"/>
      <c r="Z311" s="377"/>
      <c r="AA311" s="377"/>
      <c r="AB311" s="377"/>
    </row>
    <row r="312" spans="1:28" x14ac:dyDescent="0.25">
      <c r="A312" s="368" t="s">
        <v>222</v>
      </c>
      <c r="B312" s="369">
        <v>871</v>
      </c>
      <c r="C312" s="370"/>
      <c r="D312" s="312"/>
      <c r="E312" s="372">
        <v>1.3901E-2</v>
      </c>
      <c r="F312" s="373"/>
      <c r="G312" s="374">
        <v>7.3280000000000003E-3</v>
      </c>
      <c r="H312" s="373"/>
      <c r="I312" s="378"/>
      <c r="J312" s="375"/>
      <c r="K312" s="373"/>
      <c r="L312" s="376"/>
      <c r="M312" s="373" t="s">
        <v>28</v>
      </c>
      <c r="N312" s="378"/>
      <c r="O312" s="375"/>
      <c r="P312" s="373"/>
      <c r="Q312" s="376"/>
      <c r="R312" s="373"/>
      <c r="S312" s="378"/>
      <c r="T312" s="375"/>
      <c r="U312" s="373"/>
      <c r="V312" s="376"/>
      <c r="W312" s="383"/>
      <c r="X312" s="377"/>
      <c r="Y312" s="377"/>
      <c r="Z312" s="377"/>
      <c r="AA312" s="377"/>
      <c r="AB312" s="377"/>
    </row>
    <row r="313" spans="1:28" x14ac:dyDescent="0.25">
      <c r="A313" s="368" t="s">
        <v>332</v>
      </c>
      <c r="B313" s="369">
        <v>872</v>
      </c>
      <c r="C313" s="370"/>
      <c r="D313" s="312"/>
      <c r="E313" s="372">
        <v>3.97E-4</v>
      </c>
      <c r="F313" s="373"/>
      <c r="G313" s="374">
        <v>2.0900000000000001E-4</v>
      </c>
      <c r="H313" s="373"/>
      <c r="I313" s="378"/>
      <c r="J313" s="375"/>
      <c r="K313" s="373"/>
      <c r="L313" s="376"/>
      <c r="M313" s="373" t="s">
        <v>28</v>
      </c>
      <c r="N313" s="378"/>
      <c r="O313" s="375"/>
      <c r="P313" s="373"/>
      <c r="Q313" s="376"/>
      <c r="R313" s="373"/>
      <c r="S313" s="378"/>
      <c r="T313" s="375"/>
      <c r="U313" s="373"/>
      <c r="V313" s="376"/>
      <c r="W313" s="383"/>
      <c r="X313" s="377"/>
      <c r="Y313" s="377"/>
      <c r="Z313" s="377"/>
      <c r="AA313" s="377"/>
      <c r="AB313" s="377"/>
    </row>
    <row r="314" spans="1:28" x14ac:dyDescent="0.25">
      <c r="A314" s="368" t="s">
        <v>223</v>
      </c>
      <c r="B314" s="369">
        <v>873</v>
      </c>
      <c r="C314" s="370"/>
      <c r="D314" s="312"/>
      <c r="E314" s="372">
        <v>7.8209999999999998E-3</v>
      </c>
      <c r="F314" s="373"/>
      <c r="G314" s="374">
        <v>4.1229999999999999E-3</v>
      </c>
      <c r="H314" s="373"/>
      <c r="I314" s="378"/>
      <c r="J314" s="375"/>
      <c r="K314" s="373"/>
      <c r="L314" s="376"/>
      <c r="M314" s="373" t="s">
        <v>28</v>
      </c>
      <c r="N314" s="378"/>
      <c r="O314" s="375"/>
      <c r="P314" s="373"/>
      <c r="Q314" s="376"/>
      <c r="R314" s="373"/>
      <c r="S314" s="378"/>
      <c r="T314" s="375"/>
      <c r="U314" s="373"/>
      <c r="V314" s="376"/>
      <c r="W314" s="383"/>
      <c r="X314" s="377"/>
      <c r="Y314" s="377"/>
      <c r="Z314" s="377"/>
      <c r="AA314" s="377"/>
      <c r="AB314" s="377"/>
    </row>
    <row r="315" spans="1:28" x14ac:dyDescent="0.25">
      <c r="A315" s="368" t="s">
        <v>224</v>
      </c>
      <c r="B315" s="369">
        <v>876</v>
      </c>
      <c r="C315" s="370"/>
      <c r="D315" s="312"/>
      <c r="E315" s="372">
        <v>5.3039999999999997E-3</v>
      </c>
      <c r="F315" s="373"/>
      <c r="G315" s="374">
        <v>2.7959999999999999E-3</v>
      </c>
      <c r="H315" s="373"/>
      <c r="I315" s="378"/>
      <c r="J315" s="375"/>
      <c r="K315" s="373"/>
      <c r="L315" s="376"/>
      <c r="M315" s="373" t="s">
        <v>28</v>
      </c>
      <c r="N315" s="378"/>
      <c r="O315" s="375"/>
      <c r="P315" s="373"/>
      <c r="Q315" s="376"/>
      <c r="R315" s="373"/>
      <c r="S315" s="378"/>
      <c r="T315" s="375"/>
      <c r="U315" s="373"/>
      <c r="V315" s="376"/>
      <c r="W315" s="383"/>
      <c r="X315" s="377"/>
      <c r="Y315" s="377"/>
      <c r="Z315" s="377"/>
      <c r="AA315" s="377"/>
      <c r="AB315" s="377"/>
    </row>
    <row r="316" spans="1:28" x14ac:dyDescent="0.25">
      <c r="A316" s="368" t="s">
        <v>225</v>
      </c>
      <c r="B316" s="369">
        <v>879</v>
      </c>
      <c r="C316" s="370"/>
      <c r="D316" s="312"/>
      <c r="E316" s="372">
        <v>2.82E-3</v>
      </c>
      <c r="F316" s="373"/>
      <c r="G316" s="374">
        <v>1.487E-3</v>
      </c>
      <c r="H316" s="373"/>
      <c r="I316" s="378"/>
      <c r="J316" s="375"/>
      <c r="K316" s="373"/>
      <c r="L316" s="376"/>
      <c r="M316" s="373" t="s">
        <v>28</v>
      </c>
      <c r="N316" s="378"/>
      <c r="O316" s="375"/>
      <c r="P316" s="373"/>
      <c r="Q316" s="376"/>
      <c r="R316" s="373"/>
      <c r="S316" s="378"/>
      <c r="T316" s="375"/>
      <c r="U316" s="373"/>
      <c r="V316" s="376"/>
      <c r="W316" s="383"/>
      <c r="X316" s="377"/>
      <c r="Y316" s="377"/>
      <c r="Z316" s="377"/>
      <c r="AA316" s="377"/>
      <c r="AB316" s="377"/>
    </row>
    <row r="317" spans="1:28" x14ac:dyDescent="0.25">
      <c r="A317" s="368" t="s">
        <v>226</v>
      </c>
      <c r="B317" s="369">
        <v>881</v>
      </c>
      <c r="C317" s="370"/>
      <c r="D317" s="312"/>
      <c r="E317" s="372">
        <v>1.2539E-2</v>
      </c>
      <c r="F317" s="373"/>
      <c r="G317" s="374">
        <v>6.6100000000000004E-3</v>
      </c>
      <c r="H317" s="373"/>
      <c r="I317" s="378"/>
      <c r="J317" s="375"/>
      <c r="K317" s="373"/>
      <c r="L317" s="376"/>
      <c r="M317" s="373" t="s">
        <v>28</v>
      </c>
      <c r="N317" s="378"/>
      <c r="O317" s="375"/>
      <c r="P317" s="373"/>
      <c r="Q317" s="376"/>
      <c r="R317" s="373"/>
      <c r="S317" s="378"/>
      <c r="T317" s="375"/>
      <c r="U317" s="373"/>
      <c r="V317" s="376"/>
      <c r="W317" s="383"/>
      <c r="X317" s="377"/>
      <c r="Y317" s="377"/>
      <c r="Z317" s="377"/>
      <c r="AA317" s="377"/>
      <c r="AB317" s="377"/>
    </row>
    <row r="318" spans="1:28" x14ac:dyDescent="0.25">
      <c r="A318" s="368" t="s">
        <v>227</v>
      </c>
      <c r="B318" s="369">
        <v>882</v>
      </c>
      <c r="C318" s="370">
        <v>490</v>
      </c>
      <c r="D318" s="312"/>
      <c r="E318" s="372"/>
      <c r="F318" s="373"/>
      <c r="G318" s="374" t="s">
        <v>0</v>
      </c>
      <c r="H318" s="373"/>
      <c r="I318" s="378"/>
      <c r="J318" s="375"/>
      <c r="K318" s="373"/>
      <c r="L318" s="376"/>
      <c r="M318" s="373" t="s">
        <v>28</v>
      </c>
      <c r="N318" s="378"/>
      <c r="O318" s="375"/>
      <c r="P318" s="373"/>
      <c r="Q318" s="376"/>
      <c r="R318" s="373"/>
      <c r="S318" s="378"/>
      <c r="T318" s="375"/>
      <c r="U318" s="373"/>
      <c r="V318" s="376"/>
      <c r="W318" s="383"/>
      <c r="X318" s="377"/>
      <c r="Y318" s="377"/>
      <c r="Z318" s="377"/>
      <c r="AA318" s="377"/>
      <c r="AB318" s="377"/>
    </row>
    <row r="319" spans="1:28" x14ac:dyDescent="0.25">
      <c r="A319" s="368" t="s">
        <v>228</v>
      </c>
      <c r="B319" s="369">
        <v>883</v>
      </c>
      <c r="C319" s="370"/>
      <c r="D319" s="312"/>
      <c r="E319" s="372">
        <v>1.3131E-2</v>
      </c>
      <c r="F319" s="373"/>
      <c r="G319" s="374">
        <v>6.9220000000000002E-3</v>
      </c>
      <c r="H319" s="373"/>
      <c r="I319" s="378"/>
      <c r="J319" s="375"/>
      <c r="K319" s="373"/>
      <c r="L319" s="376"/>
      <c r="M319" s="373" t="s">
        <v>28</v>
      </c>
      <c r="N319" s="378"/>
      <c r="O319" s="375"/>
      <c r="P319" s="373"/>
      <c r="Q319" s="376"/>
      <c r="R319" s="373"/>
      <c r="S319" s="378"/>
      <c r="T319" s="375"/>
      <c r="U319" s="373"/>
      <c r="V319" s="376"/>
      <c r="W319" s="383"/>
      <c r="X319" s="377"/>
      <c r="Y319" s="377"/>
      <c r="Z319" s="377"/>
      <c r="AA319" s="377"/>
      <c r="AB319" s="377"/>
    </row>
    <row r="320" spans="1:28" x14ac:dyDescent="0.25">
      <c r="A320" s="368" t="s">
        <v>229</v>
      </c>
      <c r="B320" s="369">
        <v>885</v>
      </c>
      <c r="C320" s="370"/>
      <c r="D320" s="312"/>
      <c r="E320" s="372">
        <v>5.2760000000000003E-3</v>
      </c>
      <c r="F320" s="373"/>
      <c r="G320" s="374">
        <v>2.7810000000000001E-3</v>
      </c>
      <c r="H320" s="373"/>
      <c r="I320" s="378"/>
      <c r="J320" s="375"/>
      <c r="K320" s="373"/>
      <c r="L320" s="376"/>
      <c r="M320" s="373" t="s">
        <v>28</v>
      </c>
      <c r="N320" s="378"/>
      <c r="O320" s="375"/>
      <c r="P320" s="373"/>
      <c r="Q320" s="376"/>
      <c r="R320" s="373"/>
      <c r="S320" s="378"/>
      <c r="T320" s="375"/>
      <c r="U320" s="373"/>
      <c r="V320" s="376"/>
      <c r="W320" s="383"/>
      <c r="X320" s="377"/>
      <c r="Y320" s="377"/>
      <c r="Z320" s="377"/>
      <c r="AA320" s="377"/>
      <c r="AB320" s="377"/>
    </row>
    <row r="321" spans="1:28" x14ac:dyDescent="0.25">
      <c r="A321" s="368" t="s">
        <v>230</v>
      </c>
      <c r="B321" s="369">
        <v>886</v>
      </c>
      <c r="C321" s="370"/>
      <c r="D321" s="312"/>
      <c r="E321" s="372">
        <v>3.2889999999999998E-3</v>
      </c>
      <c r="F321" s="373"/>
      <c r="G321" s="374">
        <v>1.7340000000000001E-3</v>
      </c>
      <c r="H321" s="373"/>
      <c r="I321" s="378"/>
      <c r="J321" s="375"/>
      <c r="K321" s="373"/>
      <c r="L321" s="376"/>
      <c r="M321" s="373" t="s">
        <v>28</v>
      </c>
      <c r="N321" s="378"/>
      <c r="O321" s="375"/>
      <c r="P321" s="373"/>
      <c r="Q321" s="376"/>
      <c r="R321" s="373"/>
      <c r="S321" s="378"/>
      <c r="T321" s="375"/>
      <c r="U321" s="373"/>
      <c r="V321" s="376"/>
      <c r="W321" s="383"/>
      <c r="X321" s="377"/>
      <c r="Y321" s="377"/>
      <c r="Z321" s="377"/>
      <c r="AA321" s="377"/>
      <c r="AB321" s="377"/>
    </row>
    <row r="322" spans="1:28" x14ac:dyDescent="0.25">
      <c r="A322" s="368" t="s">
        <v>231</v>
      </c>
      <c r="B322" s="369">
        <v>888</v>
      </c>
      <c r="C322" s="370"/>
      <c r="D322" s="312"/>
      <c r="E322" s="372">
        <v>1.7920999999999999E-2</v>
      </c>
      <c r="F322" s="373"/>
      <c r="G322" s="374">
        <v>9.4470000000000005E-3</v>
      </c>
      <c r="H322" s="373"/>
      <c r="I322" s="378"/>
      <c r="J322" s="375"/>
      <c r="K322" s="373"/>
      <c r="L322" s="376"/>
      <c r="M322" s="373" t="s">
        <v>28</v>
      </c>
      <c r="N322" s="378"/>
      <c r="O322" s="375">
        <v>2.2301890000000002</v>
      </c>
      <c r="P322" s="373"/>
      <c r="Q322" s="376">
        <v>0.153754</v>
      </c>
      <c r="R322" s="373"/>
      <c r="S322" s="378"/>
      <c r="T322" s="375"/>
      <c r="U322" s="373"/>
      <c r="V322" s="376"/>
      <c r="W322" s="383"/>
      <c r="X322" s="377"/>
      <c r="Y322" s="377"/>
      <c r="Z322" s="377"/>
      <c r="AA322" s="377"/>
      <c r="AB322" s="377"/>
    </row>
    <row r="323" spans="1:28" x14ac:dyDescent="0.25">
      <c r="A323" s="368" t="s">
        <v>232</v>
      </c>
      <c r="B323" s="369">
        <v>889</v>
      </c>
      <c r="C323" s="370"/>
      <c r="D323" s="312"/>
      <c r="E323" s="372">
        <v>4.6509999999999998E-3</v>
      </c>
      <c r="F323" s="373"/>
      <c r="G323" s="374">
        <v>2.4520000000000002E-3</v>
      </c>
      <c r="H323" s="373"/>
      <c r="I323" s="378"/>
      <c r="J323" s="375"/>
      <c r="K323" s="373"/>
      <c r="L323" s="376"/>
      <c r="M323" s="373" t="s">
        <v>28</v>
      </c>
      <c r="N323" s="378"/>
      <c r="O323" s="375"/>
      <c r="P323" s="373"/>
      <c r="Q323" s="376"/>
      <c r="R323" s="373"/>
      <c r="S323" s="378"/>
      <c r="T323" s="375"/>
      <c r="U323" s="373"/>
      <c r="V323" s="376"/>
      <c r="W323" s="383"/>
      <c r="X323" s="377"/>
      <c r="Y323" s="377"/>
      <c r="Z323" s="377"/>
      <c r="AA323" s="377"/>
      <c r="AB323" s="377"/>
    </row>
    <row r="324" spans="1:28" x14ac:dyDescent="0.25">
      <c r="A324" s="368" t="s">
        <v>233</v>
      </c>
      <c r="B324" s="369">
        <v>894</v>
      </c>
      <c r="C324" s="370"/>
      <c r="D324" s="312"/>
      <c r="E324" s="372">
        <v>2.7880000000000001E-3</v>
      </c>
      <c r="F324" s="373"/>
      <c r="G324" s="374">
        <v>1.47E-3</v>
      </c>
      <c r="H324" s="373"/>
      <c r="I324" s="378"/>
      <c r="J324" s="375"/>
      <c r="K324" s="373"/>
      <c r="L324" s="376"/>
      <c r="M324" s="373" t="s">
        <v>28</v>
      </c>
      <c r="N324" s="378"/>
      <c r="O324" s="375"/>
      <c r="P324" s="373"/>
      <c r="Q324" s="376"/>
      <c r="R324" s="373"/>
      <c r="S324" s="378"/>
      <c r="T324" s="375"/>
      <c r="U324" s="373"/>
      <c r="V324" s="376"/>
      <c r="W324" s="383"/>
      <c r="X324" s="377"/>
      <c r="Y324" s="377"/>
      <c r="Z324" s="377"/>
      <c r="AA324" s="377"/>
      <c r="AB324" s="377"/>
    </row>
    <row r="325" spans="1:28" x14ac:dyDescent="0.25">
      <c r="A325" s="368" t="s">
        <v>234</v>
      </c>
      <c r="B325" s="369">
        <v>895</v>
      </c>
      <c r="C325" s="370"/>
      <c r="D325" s="312"/>
      <c r="E325" s="372">
        <v>2.771E-3</v>
      </c>
      <c r="F325" s="373"/>
      <c r="G325" s="374">
        <v>1.4610000000000001E-3</v>
      </c>
      <c r="H325" s="373"/>
      <c r="I325" s="378"/>
      <c r="J325" s="375"/>
      <c r="K325" s="373"/>
      <c r="L325" s="376"/>
      <c r="M325" s="373" t="s">
        <v>28</v>
      </c>
      <c r="N325" s="378"/>
      <c r="O325" s="375"/>
      <c r="P325" s="373"/>
      <c r="Q325" s="376"/>
      <c r="R325" s="373"/>
      <c r="S325" s="378"/>
      <c r="T325" s="375"/>
      <c r="U325" s="373"/>
      <c r="V325" s="376"/>
      <c r="W325" s="383"/>
      <c r="X325" s="377"/>
      <c r="Y325" s="377"/>
      <c r="Z325" s="377"/>
      <c r="AA325" s="377"/>
      <c r="AB325" s="377"/>
    </row>
    <row r="326" spans="1:28" x14ac:dyDescent="0.25">
      <c r="A326" s="368" t="s">
        <v>235</v>
      </c>
      <c r="B326" s="369">
        <v>896</v>
      </c>
      <c r="C326" s="370"/>
      <c r="D326" s="312"/>
      <c r="E326" s="372">
        <v>4.1469999999999996E-3</v>
      </c>
      <c r="F326" s="373"/>
      <c r="G326" s="374">
        <v>2.186E-3</v>
      </c>
      <c r="H326" s="373"/>
      <c r="I326" s="378"/>
      <c r="J326" s="375"/>
      <c r="K326" s="373"/>
      <c r="L326" s="376"/>
      <c r="M326" s="373" t="s">
        <v>28</v>
      </c>
      <c r="N326" s="378"/>
      <c r="O326" s="375"/>
      <c r="P326" s="373"/>
      <c r="Q326" s="376"/>
      <c r="R326" s="373"/>
      <c r="S326" s="378"/>
      <c r="T326" s="375"/>
      <c r="U326" s="373"/>
      <c r="V326" s="376"/>
      <c r="W326" s="383"/>
      <c r="X326" s="377"/>
      <c r="Y326" s="377"/>
      <c r="Z326" s="377"/>
      <c r="AA326" s="377"/>
      <c r="AB326" s="377"/>
    </row>
    <row r="327" spans="1:28" x14ac:dyDescent="0.25">
      <c r="A327" s="368" t="s">
        <v>236</v>
      </c>
      <c r="B327" s="369">
        <v>899</v>
      </c>
      <c r="C327" s="370"/>
      <c r="D327" s="312"/>
      <c r="E327" s="372">
        <v>2.0270000000000002E-3</v>
      </c>
      <c r="F327" s="373"/>
      <c r="G327" s="374">
        <v>1.0679999999999999E-3</v>
      </c>
      <c r="H327" s="373"/>
      <c r="I327" s="378"/>
      <c r="J327" s="375"/>
      <c r="K327" s="373"/>
      <c r="L327" s="376"/>
      <c r="M327" s="373" t="s">
        <v>28</v>
      </c>
      <c r="N327" s="378"/>
      <c r="O327" s="375"/>
      <c r="P327" s="373"/>
      <c r="Q327" s="376"/>
      <c r="R327" s="373"/>
      <c r="S327" s="378"/>
      <c r="T327" s="375"/>
      <c r="U327" s="373"/>
      <c r="V327" s="376"/>
      <c r="W327" s="383"/>
      <c r="X327" s="377"/>
      <c r="Y327" s="377"/>
      <c r="Z327" s="377"/>
      <c r="AA327" s="377"/>
      <c r="AB327" s="377"/>
    </row>
    <row r="328" spans="1:28" x14ac:dyDescent="0.25">
      <c r="A328" s="368" t="s">
        <v>237</v>
      </c>
      <c r="B328" s="369">
        <v>955</v>
      </c>
      <c r="C328" s="370"/>
      <c r="D328" s="312"/>
      <c r="E328" s="372">
        <v>1.1100000000000001E-3</v>
      </c>
      <c r="F328" s="373"/>
      <c r="G328" s="374">
        <v>5.8500000000000002E-4</v>
      </c>
      <c r="H328" s="373"/>
      <c r="I328" s="378"/>
      <c r="J328" s="375"/>
      <c r="K328" s="373"/>
      <c r="L328" s="376"/>
      <c r="M328" s="373" t="s">
        <v>28</v>
      </c>
      <c r="N328" s="378"/>
      <c r="O328" s="375"/>
      <c r="P328" s="373"/>
      <c r="Q328" s="376"/>
      <c r="R328" s="373"/>
      <c r="S328" s="378"/>
      <c r="T328" s="375"/>
      <c r="U328" s="373"/>
      <c r="V328" s="376"/>
      <c r="W328" s="383"/>
      <c r="X328" s="377"/>
      <c r="Y328" s="377"/>
      <c r="Z328" s="377"/>
      <c r="AA328" s="377"/>
      <c r="AB328" s="377"/>
    </row>
    <row r="329" spans="1:28" x14ac:dyDescent="0.25">
      <c r="A329" s="312"/>
      <c r="B329" s="312"/>
      <c r="C329" s="312"/>
      <c r="D329" s="312"/>
      <c r="E329" s="313"/>
      <c r="F329" s="313"/>
      <c r="G329" s="313"/>
      <c r="H329" s="312"/>
      <c r="I329" s="312"/>
      <c r="J329" s="314"/>
      <c r="K329" s="312"/>
      <c r="L329" s="312"/>
      <c r="M329" s="315" t="s">
        <v>28</v>
      </c>
      <c r="N329" s="312"/>
      <c r="O329" s="314"/>
      <c r="P329" s="312"/>
      <c r="Q329" s="312"/>
      <c r="R329" s="373"/>
      <c r="S329" s="312"/>
      <c r="T329" s="314" t="s">
        <v>28</v>
      </c>
      <c r="U329" s="312"/>
      <c r="V329" s="314" t="s">
        <v>28</v>
      </c>
      <c r="W329" s="312"/>
      <c r="X329" s="377"/>
      <c r="Y329" s="377"/>
      <c r="Z329" s="377"/>
      <c r="AA329" s="377"/>
      <c r="AB329" s="377"/>
    </row>
    <row r="330" spans="1:28" x14ac:dyDescent="0.25">
      <c r="A330" s="384" t="s">
        <v>36</v>
      </c>
      <c r="B330" s="385">
        <v>993</v>
      </c>
      <c r="C330" s="386" t="s">
        <v>28</v>
      </c>
      <c r="D330" s="312"/>
      <c r="E330" s="313"/>
      <c r="F330" s="313"/>
      <c r="G330" s="313"/>
      <c r="H330" s="387"/>
      <c r="I330" s="366"/>
      <c r="J330" s="375">
        <v>53.855200000000004</v>
      </c>
      <c r="K330" s="373"/>
      <c r="L330" s="376">
        <v>4.1371140000000004</v>
      </c>
      <c r="M330" s="383" t="s">
        <v>28</v>
      </c>
      <c r="N330" s="366"/>
      <c r="O330" s="375">
        <v>375.654</v>
      </c>
      <c r="P330" s="373"/>
      <c r="Q330" s="376">
        <v>25.89845</v>
      </c>
      <c r="R330" s="373"/>
      <c r="S330" s="388"/>
      <c r="T330" s="314" t="s">
        <v>28</v>
      </c>
      <c r="U330" s="312"/>
      <c r="V330" s="314" t="s">
        <v>28</v>
      </c>
      <c r="W330" s="312"/>
      <c r="X330" s="377"/>
      <c r="Y330" s="377"/>
      <c r="Z330" s="377"/>
      <c r="AA330" s="377"/>
      <c r="AB330" s="377"/>
    </row>
    <row r="331" spans="1:28" x14ac:dyDescent="0.25">
      <c r="A331" s="312"/>
      <c r="B331" s="312"/>
      <c r="C331" s="312"/>
      <c r="D331" s="312"/>
      <c r="E331" s="312"/>
      <c r="F331" s="312"/>
      <c r="G331" s="312"/>
      <c r="H331" s="312"/>
      <c r="I331" s="312"/>
      <c r="J331" s="312"/>
      <c r="K331" s="312"/>
      <c r="L331" s="312"/>
      <c r="M331" s="312"/>
      <c r="N331" s="312"/>
      <c r="O331" s="314"/>
      <c r="P331" s="312"/>
      <c r="Q331" s="312"/>
      <c r="R331" s="312"/>
      <c r="S331" s="312"/>
      <c r="T331" s="314"/>
      <c r="U331" s="312"/>
      <c r="V331" s="312"/>
      <c r="W331" s="312"/>
    </row>
    <row r="332" spans="1:28" x14ac:dyDescent="0.25">
      <c r="A332" s="312"/>
      <c r="B332" s="312"/>
      <c r="C332" s="312"/>
      <c r="D332" s="312"/>
      <c r="E332" s="312"/>
      <c r="F332" s="312"/>
      <c r="G332" s="312"/>
      <c r="H332" s="312"/>
      <c r="I332" s="312"/>
      <c r="J332" s="314" t="s">
        <v>28</v>
      </c>
      <c r="K332" s="312"/>
      <c r="L332" s="314" t="s">
        <v>28</v>
      </c>
      <c r="M332" s="312"/>
      <c r="N332" s="312"/>
      <c r="O332" s="314" t="s">
        <v>28</v>
      </c>
      <c r="P332" s="312"/>
      <c r="Q332" s="314" t="s">
        <v>28</v>
      </c>
      <c r="R332" s="312"/>
      <c r="S332" s="312"/>
      <c r="T332" s="314" t="s">
        <v>28</v>
      </c>
      <c r="U332" s="312"/>
      <c r="V332" s="314" t="s">
        <v>28</v>
      </c>
      <c r="W332" s="312"/>
    </row>
    <row r="333" spans="1:28" x14ac:dyDescent="0.25">
      <c r="A333" s="312"/>
      <c r="B333" s="312"/>
      <c r="C333" s="312"/>
      <c r="D333" s="312"/>
      <c r="E333" s="312"/>
      <c r="F333" s="312"/>
      <c r="G333" s="312"/>
      <c r="H333" s="312"/>
      <c r="I333" s="312"/>
      <c r="J333" s="314"/>
      <c r="K333" s="312"/>
      <c r="L333" s="312"/>
      <c r="M333" s="312"/>
      <c r="N333" s="312"/>
      <c r="O333" s="314" t="s">
        <v>28</v>
      </c>
      <c r="P333" s="312"/>
      <c r="Q333" s="314" t="s">
        <v>28</v>
      </c>
      <c r="R333" s="312"/>
      <c r="S333" s="312"/>
      <c r="T333" s="314" t="s">
        <v>28</v>
      </c>
      <c r="U333" s="312"/>
      <c r="V333" s="314" t="s">
        <v>28</v>
      </c>
      <c r="W333" s="312"/>
    </row>
    <row r="334" spans="1:28" x14ac:dyDescent="0.25">
      <c r="A334" s="312"/>
      <c r="B334" s="312"/>
      <c r="C334" s="312"/>
      <c r="D334" s="312"/>
      <c r="E334" s="312"/>
      <c r="F334" s="312"/>
      <c r="G334" s="312"/>
      <c r="H334" s="312"/>
      <c r="I334" s="312"/>
      <c r="J334" s="312"/>
      <c r="K334" s="312"/>
      <c r="L334" s="312"/>
      <c r="M334" s="312"/>
      <c r="N334" s="312"/>
      <c r="O334" s="312"/>
      <c r="P334" s="312"/>
      <c r="Q334" s="312"/>
      <c r="R334" s="312"/>
      <c r="S334" s="312"/>
      <c r="T334" s="314"/>
      <c r="U334" s="312"/>
      <c r="V334" s="312"/>
      <c r="W334" s="312"/>
    </row>
    <row r="335" spans="1:28" x14ac:dyDescent="0.25">
      <c r="A335" s="312"/>
      <c r="B335" s="312"/>
      <c r="C335" s="312"/>
      <c r="D335" s="312"/>
      <c r="E335" s="312"/>
      <c r="F335" s="312"/>
      <c r="G335" s="312"/>
      <c r="H335" s="312"/>
      <c r="I335" s="312"/>
      <c r="J335" s="312"/>
      <c r="K335" s="312"/>
      <c r="L335" s="312"/>
      <c r="M335" s="312"/>
      <c r="N335" s="312"/>
      <c r="O335" s="314" t="s">
        <v>28</v>
      </c>
      <c r="P335" s="312"/>
      <c r="Q335" s="314" t="s">
        <v>28</v>
      </c>
      <c r="R335" s="312"/>
      <c r="S335" s="312"/>
      <c r="T335" s="314"/>
      <c r="U335" s="312"/>
      <c r="V335" s="314" t="s">
        <v>28</v>
      </c>
      <c r="W335" s="312"/>
    </row>
    <row r="336" spans="1:28" x14ac:dyDescent="0.25">
      <c r="A336" s="312"/>
      <c r="B336" s="312"/>
      <c r="C336" s="312"/>
      <c r="D336" s="312"/>
      <c r="E336" s="312"/>
      <c r="F336" s="312"/>
      <c r="G336" s="312"/>
      <c r="H336" s="312"/>
      <c r="I336" s="312"/>
      <c r="J336" s="314"/>
      <c r="K336" s="312"/>
      <c r="L336" s="312"/>
      <c r="M336" s="312"/>
      <c r="N336" s="312"/>
      <c r="O336" s="314" t="s">
        <v>28</v>
      </c>
      <c r="P336" s="312"/>
      <c r="Q336" s="314" t="s">
        <v>28</v>
      </c>
      <c r="R336" s="312"/>
      <c r="S336" s="312"/>
      <c r="T336" s="314"/>
      <c r="U336" s="312"/>
      <c r="V336" s="312"/>
      <c r="W336" s="312"/>
    </row>
    <row r="337" spans="10:20" x14ac:dyDescent="0.25">
      <c r="J337" s="314" t="s">
        <v>28</v>
      </c>
      <c r="K337" s="312"/>
      <c r="L337" s="314" t="s">
        <v>28</v>
      </c>
      <c r="M337" s="312"/>
      <c r="N337" s="312"/>
      <c r="O337" s="314" t="s">
        <v>28</v>
      </c>
      <c r="P337" s="312"/>
      <c r="Q337" s="314" t="s">
        <v>28</v>
      </c>
      <c r="R337" s="312"/>
      <c r="S337" s="312"/>
      <c r="T337" s="314"/>
    </row>
    <row r="338" spans="10:20" x14ac:dyDescent="0.25">
      <c r="J338" s="314" t="s">
        <v>28</v>
      </c>
      <c r="K338" s="312"/>
      <c r="L338" s="314" t="s">
        <v>28</v>
      </c>
      <c r="M338" s="312"/>
      <c r="N338" s="312"/>
      <c r="O338" s="314" t="s">
        <v>28</v>
      </c>
      <c r="P338" s="312"/>
      <c r="Q338" s="314" t="s">
        <v>28</v>
      </c>
      <c r="R338" s="312"/>
      <c r="S338" s="312"/>
      <c r="T338" s="314"/>
    </row>
    <row r="339" spans="10:20" x14ac:dyDescent="0.25">
      <c r="J339" s="314" t="s">
        <v>28</v>
      </c>
      <c r="K339" s="312"/>
      <c r="L339" s="314" t="s">
        <v>28</v>
      </c>
      <c r="M339" s="312"/>
      <c r="N339" s="312"/>
      <c r="O339" s="314" t="s">
        <v>28</v>
      </c>
      <c r="P339" s="312"/>
      <c r="Q339" s="314" t="s">
        <v>28</v>
      </c>
      <c r="R339" s="312"/>
      <c r="S339" s="312"/>
      <c r="T339" s="314"/>
    </row>
    <row r="340" spans="10:20" x14ac:dyDescent="0.25">
      <c r="J340" s="314" t="s">
        <v>28</v>
      </c>
      <c r="K340" s="312"/>
      <c r="L340" s="314" t="s">
        <v>28</v>
      </c>
      <c r="M340" s="312"/>
      <c r="N340" s="312"/>
      <c r="O340" s="314" t="s">
        <v>28</v>
      </c>
      <c r="P340" s="312"/>
      <c r="Q340" s="314" t="s">
        <v>28</v>
      </c>
      <c r="R340" s="312"/>
      <c r="S340" s="312"/>
      <c r="T340" s="314"/>
    </row>
    <row r="341" spans="10:20" x14ac:dyDescent="0.25">
      <c r="J341" s="314" t="s">
        <v>28</v>
      </c>
      <c r="K341" s="312"/>
      <c r="L341" s="314" t="s">
        <v>28</v>
      </c>
      <c r="M341" s="312"/>
      <c r="N341" s="312"/>
      <c r="O341" s="314" t="s">
        <v>28</v>
      </c>
      <c r="P341" s="312"/>
      <c r="Q341" s="314" t="s">
        <v>28</v>
      </c>
      <c r="R341" s="312"/>
      <c r="S341" s="312"/>
      <c r="T341" s="314"/>
    </row>
    <row r="342" spans="10:20" x14ac:dyDescent="0.25">
      <c r="J342" s="314" t="s">
        <v>28</v>
      </c>
      <c r="K342" s="312"/>
      <c r="L342" s="314" t="s">
        <v>28</v>
      </c>
      <c r="M342" s="312"/>
      <c r="N342" s="312"/>
      <c r="O342" s="314" t="s">
        <v>28</v>
      </c>
      <c r="P342" s="312"/>
      <c r="Q342" s="314" t="s">
        <v>28</v>
      </c>
      <c r="R342" s="312"/>
      <c r="S342" s="312"/>
      <c r="T342" s="314"/>
    </row>
    <row r="343" spans="10:20" x14ac:dyDescent="0.25">
      <c r="J343" s="314" t="s">
        <v>28</v>
      </c>
      <c r="K343" s="312"/>
      <c r="L343" s="314" t="s">
        <v>28</v>
      </c>
      <c r="M343" s="312"/>
      <c r="N343" s="312"/>
      <c r="O343" s="314" t="s">
        <v>28</v>
      </c>
      <c r="P343" s="312"/>
      <c r="Q343" s="314" t="s">
        <v>28</v>
      </c>
      <c r="R343" s="312"/>
      <c r="S343" s="312"/>
      <c r="T343" s="314"/>
    </row>
    <row r="344" spans="10:20" x14ac:dyDescent="0.25">
      <c r="J344" s="314" t="s">
        <v>28</v>
      </c>
      <c r="K344" s="312"/>
      <c r="L344" s="314" t="s">
        <v>28</v>
      </c>
      <c r="M344" s="312"/>
      <c r="N344" s="312"/>
      <c r="O344" s="314" t="s">
        <v>28</v>
      </c>
      <c r="P344" s="312"/>
      <c r="Q344" s="314" t="s">
        <v>28</v>
      </c>
      <c r="R344" s="312"/>
      <c r="S344" s="312"/>
      <c r="T344" s="314"/>
    </row>
    <row r="345" spans="10:20" x14ac:dyDescent="0.25">
      <c r="J345" s="314" t="s">
        <v>28</v>
      </c>
      <c r="K345" s="312"/>
      <c r="L345" s="314" t="s">
        <v>28</v>
      </c>
      <c r="M345" s="312"/>
      <c r="N345" s="312"/>
      <c r="O345" s="314" t="s">
        <v>28</v>
      </c>
      <c r="P345" s="312"/>
      <c r="Q345" s="314" t="s">
        <v>28</v>
      </c>
      <c r="R345" s="312"/>
      <c r="S345" s="312"/>
      <c r="T345" s="314"/>
    </row>
    <row r="346" spans="10:20" x14ac:dyDescent="0.25">
      <c r="J346" s="314"/>
      <c r="K346" s="312"/>
      <c r="L346" s="312"/>
      <c r="M346" s="312"/>
      <c r="N346" s="312"/>
      <c r="O346" s="314" t="s">
        <v>28</v>
      </c>
      <c r="P346" s="312"/>
      <c r="Q346" s="314" t="s">
        <v>28</v>
      </c>
      <c r="R346" s="312"/>
      <c r="S346" s="312"/>
      <c r="T346" s="314"/>
    </row>
    <row r="347" spans="10:20" x14ac:dyDescent="0.25">
      <c r="J347" s="314"/>
      <c r="K347" s="312"/>
      <c r="L347" s="312"/>
      <c r="M347" s="312"/>
      <c r="N347" s="312"/>
      <c r="O347" s="314" t="s">
        <v>28</v>
      </c>
      <c r="P347" s="312"/>
      <c r="Q347" s="314" t="s">
        <v>28</v>
      </c>
      <c r="R347" s="312"/>
      <c r="S347" s="312"/>
      <c r="T347" s="314"/>
    </row>
    <row r="348" spans="10:20" x14ac:dyDescent="0.25">
      <c r="J348" s="314"/>
      <c r="K348" s="312"/>
      <c r="L348" s="312"/>
      <c r="M348" s="312"/>
      <c r="N348" s="312"/>
      <c r="O348" s="314" t="s">
        <v>28</v>
      </c>
      <c r="P348" s="312"/>
      <c r="Q348" s="314" t="s">
        <v>28</v>
      </c>
      <c r="R348" s="312"/>
      <c r="S348" s="312"/>
      <c r="T348" s="314"/>
    </row>
    <row r="349" spans="10:20" x14ac:dyDescent="0.25">
      <c r="J349" s="314"/>
      <c r="K349" s="312"/>
      <c r="L349" s="312"/>
      <c r="M349" s="312"/>
      <c r="N349" s="312"/>
      <c r="O349" s="314" t="s">
        <v>28</v>
      </c>
      <c r="P349" s="312"/>
      <c r="Q349" s="314" t="s">
        <v>28</v>
      </c>
      <c r="R349" s="312"/>
      <c r="S349" s="312"/>
      <c r="T349" s="314"/>
    </row>
    <row r="350" spans="10:20" x14ac:dyDescent="0.25">
      <c r="J350" s="314"/>
      <c r="K350" s="312"/>
      <c r="L350" s="312"/>
      <c r="M350" s="312"/>
      <c r="N350" s="312"/>
      <c r="O350" s="314" t="s">
        <v>28</v>
      </c>
      <c r="P350" s="312"/>
      <c r="Q350" s="314" t="s">
        <v>28</v>
      </c>
      <c r="R350" s="312"/>
      <c r="S350" s="312"/>
      <c r="T350" s="314"/>
    </row>
    <row r="351" spans="10:20" x14ac:dyDescent="0.25">
      <c r="J351" s="314"/>
      <c r="K351" s="312"/>
      <c r="L351" s="312"/>
      <c r="M351" s="312"/>
      <c r="N351" s="312"/>
      <c r="O351" s="314" t="s">
        <v>28</v>
      </c>
      <c r="P351" s="312"/>
      <c r="Q351" s="314" t="s">
        <v>28</v>
      </c>
      <c r="R351" s="312"/>
      <c r="S351" s="312"/>
      <c r="T351" s="314"/>
    </row>
    <row r="352" spans="10:20" x14ac:dyDescent="0.25">
      <c r="J352" s="314"/>
      <c r="K352" s="312"/>
      <c r="L352" s="312"/>
      <c r="M352" s="312"/>
      <c r="N352" s="312"/>
      <c r="O352" s="314" t="s">
        <v>28</v>
      </c>
      <c r="P352" s="312"/>
      <c r="Q352" s="314" t="s">
        <v>28</v>
      </c>
      <c r="R352" s="312"/>
      <c r="S352" s="312"/>
      <c r="T352" s="314"/>
    </row>
    <row r="353" spans="10:20" x14ac:dyDescent="0.25">
      <c r="J353" s="314"/>
      <c r="K353" s="312"/>
      <c r="L353" s="312"/>
      <c r="M353" s="312"/>
      <c r="N353" s="312"/>
      <c r="O353" s="314" t="s">
        <v>28</v>
      </c>
      <c r="P353" s="312"/>
      <c r="Q353" s="314" t="s">
        <v>28</v>
      </c>
      <c r="R353" s="312"/>
      <c r="S353" s="312"/>
      <c r="T353" s="314"/>
    </row>
    <row r="354" spans="10:20" x14ac:dyDescent="0.25">
      <c r="J354" s="314"/>
      <c r="K354" s="312"/>
      <c r="L354" s="312"/>
      <c r="M354" s="312"/>
      <c r="N354" s="312"/>
      <c r="O354" s="314" t="s">
        <v>28</v>
      </c>
      <c r="P354" s="312"/>
      <c r="Q354" s="314" t="s">
        <v>28</v>
      </c>
      <c r="R354" s="312"/>
      <c r="S354" s="312"/>
      <c r="T354" s="314"/>
    </row>
    <row r="355" spans="10:20" x14ac:dyDescent="0.25">
      <c r="J355" s="314"/>
      <c r="K355" s="312"/>
      <c r="L355" s="312"/>
      <c r="M355" s="312"/>
      <c r="N355" s="312"/>
      <c r="O355" s="314" t="s">
        <v>28</v>
      </c>
      <c r="P355" s="312"/>
      <c r="Q355" s="314" t="s">
        <v>28</v>
      </c>
      <c r="R355" s="312"/>
      <c r="S355" s="312"/>
      <c r="T355" s="314"/>
    </row>
    <row r="356" spans="10:20" x14ac:dyDescent="0.25">
      <c r="J356" s="314"/>
      <c r="K356" s="312"/>
      <c r="L356" s="312"/>
      <c r="M356" s="312"/>
      <c r="N356" s="312"/>
      <c r="O356" s="314" t="s">
        <v>28</v>
      </c>
      <c r="P356" s="312"/>
      <c r="Q356" s="314" t="s">
        <v>28</v>
      </c>
      <c r="R356" s="312"/>
      <c r="S356" s="312"/>
      <c r="T356" s="314"/>
    </row>
    <row r="357" spans="10:20" x14ac:dyDescent="0.25">
      <c r="J357" s="314"/>
      <c r="K357" s="312"/>
      <c r="L357" s="312"/>
      <c r="M357" s="312"/>
      <c r="N357" s="312"/>
      <c r="O357" s="314" t="s">
        <v>28</v>
      </c>
      <c r="P357" s="312"/>
      <c r="Q357" s="314" t="s">
        <v>28</v>
      </c>
      <c r="R357" s="312"/>
      <c r="S357" s="312"/>
      <c r="T357" s="314"/>
    </row>
    <row r="358" spans="10:20" x14ac:dyDescent="0.25">
      <c r="J358" s="314"/>
      <c r="K358" s="312"/>
      <c r="L358" s="312"/>
      <c r="M358" s="312"/>
      <c r="N358" s="312"/>
      <c r="O358" s="314" t="s">
        <v>28</v>
      </c>
      <c r="P358" s="312"/>
      <c r="Q358" s="314" t="s">
        <v>28</v>
      </c>
      <c r="R358" s="312"/>
      <c r="S358" s="312"/>
      <c r="T358" s="314"/>
    </row>
    <row r="359" spans="10:20" x14ac:dyDescent="0.25">
      <c r="J359" s="314"/>
      <c r="K359" s="312"/>
      <c r="L359" s="312"/>
      <c r="M359" s="312"/>
      <c r="N359" s="312"/>
      <c r="O359" s="314" t="s">
        <v>28</v>
      </c>
      <c r="P359" s="312"/>
      <c r="Q359" s="314" t="s">
        <v>28</v>
      </c>
      <c r="R359" s="312"/>
      <c r="S359" s="312"/>
      <c r="T359" s="314"/>
    </row>
    <row r="360" spans="10:20" x14ac:dyDescent="0.25">
      <c r="J360" s="314"/>
      <c r="K360" s="312"/>
      <c r="L360" s="312"/>
      <c r="M360" s="312"/>
      <c r="N360" s="312"/>
      <c r="O360" s="314" t="s">
        <v>28</v>
      </c>
      <c r="P360" s="312"/>
      <c r="Q360" s="314" t="s">
        <v>28</v>
      </c>
      <c r="R360" s="312"/>
      <c r="S360" s="312"/>
      <c r="T360" s="314"/>
    </row>
    <row r="361" spans="10:20" x14ac:dyDescent="0.25">
      <c r="J361" s="314"/>
      <c r="K361" s="312"/>
      <c r="L361" s="312"/>
      <c r="M361" s="312"/>
      <c r="N361" s="312"/>
      <c r="O361" s="314" t="s">
        <v>28</v>
      </c>
      <c r="P361" s="312"/>
      <c r="Q361" s="314" t="s">
        <v>28</v>
      </c>
      <c r="R361" s="312"/>
      <c r="S361" s="312"/>
      <c r="T361" s="314"/>
    </row>
    <row r="362" spans="10:20" x14ac:dyDescent="0.25">
      <c r="J362" s="314"/>
      <c r="K362" s="312"/>
      <c r="L362" s="312"/>
      <c r="M362" s="312"/>
      <c r="N362" s="312"/>
      <c r="O362" s="314" t="s">
        <v>28</v>
      </c>
      <c r="P362" s="312"/>
      <c r="Q362" s="314" t="s">
        <v>28</v>
      </c>
      <c r="R362" s="312"/>
      <c r="S362" s="312"/>
      <c r="T362" s="314"/>
    </row>
    <row r="363" spans="10:20" x14ac:dyDescent="0.25">
      <c r="J363" s="314"/>
      <c r="K363" s="312"/>
      <c r="L363" s="312"/>
      <c r="M363" s="312"/>
      <c r="N363" s="312"/>
      <c r="O363" s="314" t="s">
        <v>28</v>
      </c>
      <c r="P363" s="312"/>
      <c r="Q363" s="314" t="s">
        <v>28</v>
      </c>
      <c r="R363" s="312"/>
      <c r="S363" s="312"/>
      <c r="T363" s="314"/>
    </row>
    <row r="364" spans="10:20" x14ac:dyDescent="0.25">
      <c r="J364" s="314"/>
      <c r="K364" s="312"/>
      <c r="L364" s="312"/>
      <c r="M364" s="312"/>
      <c r="N364" s="312"/>
      <c r="O364" s="314" t="s">
        <v>28</v>
      </c>
      <c r="P364" s="312"/>
      <c r="Q364" s="314" t="s">
        <v>28</v>
      </c>
      <c r="R364" s="312"/>
      <c r="S364" s="312"/>
      <c r="T364" s="314"/>
    </row>
    <row r="365" spans="10:20" x14ac:dyDescent="0.25">
      <c r="J365" s="314"/>
      <c r="K365" s="312"/>
      <c r="L365" s="312"/>
      <c r="M365" s="312"/>
      <c r="N365" s="312"/>
      <c r="O365" s="314" t="s">
        <v>28</v>
      </c>
      <c r="P365" s="312"/>
      <c r="Q365" s="314" t="s">
        <v>28</v>
      </c>
      <c r="R365" s="312"/>
      <c r="S365" s="312"/>
      <c r="T365" s="314"/>
    </row>
    <row r="366" spans="10:20" x14ac:dyDescent="0.25">
      <c r="J366" s="314"/>
      <c r="K366" s="312"/>
      <c r="L366" s="312"/>
      <c r="M366" s="312"/>
      <c r="N366" s="312"/>
      <c r="O366" s="314" t="s">
        <v>28</v>
      </c>
      <c r="P366" s="312"/>
      <c r="Q366" s="314" t="s">
        <v>28</v>
      </c>
      <c r="R366" s="312"/>
      <c r="S366" s="312"/>
      <c r="T366" s="314"/>
    </row>
    <row r="367" spans="10:20" x14ac:dyDescent="0.25">
      <c r="J367" s="314"/>
      <c r="K367" s="312"/>
      <c r="L367" s="312"/>
      <c r="M367" s="312"/>
      <c r="N367" s="312"/>
      <c r="O367" s="314" t="s">
        <v>28</v>
      </c>
      <c r="P367" s="312"/>
      <c r="Q367" s="314" t="s">
        <v>28</v>
      </c>
      <c r="R367" s="312"/>
      <c r="S367" s="312"/>
      <c r="T367" s="314"/>
    </row>
    <row r="368" spans="10:20" x14ac:dyDescent="0.25">
      <c r="J368" s="314"/>
      <c r="K368" s="312"/>
      <c r="L368" s="312"/>
      <c r="M368" s="312"/>
      <c r="N368" s="312"/>
      <c r="O368" s="314" t="s">
        <v>28</v>
      </c>
      <c r="P368" s="312"/>
      <c r="Q368" s="314" t="s">
        <v>28</v>
      </c>
      <c r="R368" s="312"/>
      <c r="S368" s="312"/>
      <c r="T368" s="314"/>
    </row>
    <row r="369" spans="10:20" x14ac:dyDescent="0.25">
      <c r="J369" s="314"/>
      <c r="K369" s="312"/>
      <c r="L369" s="312"/>
      <c r="M369" s="312"/>
      <c r="N369" s="312"/>
      <c r="O369" s="314" t="s">
        <v>28</v>
      </c>
      <c r="P369" s="312"/>
      <c r="Q369" s="314" t="s">
        <v>28</v>
      </c>
      <c r="R369" s="312"/>
      <c r="S369" s="312"/>
      <c r="T369" s="314"/>
    </row>
    <row r="370" spans="10:20" x14ac:dyDescent="0.25">
      <c r="J370" s="314"/>
      <c r="K370" s="312"/>
      <c r="L370" s="312"/>
      <c r="M370" s="312"/>
      <c r="N370" s="312"/>
      <c r="O370" s="314" t="s">
        <v>28</v>
      </c>
      <c r="P370" s="312"/>
      <c r="Q370" s="314" t="s">
        <v>28</v>
      </c>
      <c r="R370" s="312"/>
      <c r="S370" s="312"/>
      <c r="T370" s="314"/>
    </row>
    <row r="371" spans="10:20" x14ac:dyDescent="0.25">
      <c r="J371" s="314"/>
      <c r="K371" s="312"/>
      <c r="L371" s="312"/>
      <c r="M371" s="312"/>
      <c r="N371" s="312"/>
      <c r="O371" s="314" t="s">
        <v>28</v>
      </c>
      <c r="P371" s="312"/>
      <c r="Q371" s="314" t="s">
        <v>28</v>
      </c>
      <c r="R371" s="312"/>
      <c r="S371" s="312"/>
      <c r="T371" s="314"/>
    </row>
    <row r="372" spans="10:20" x14ac:dyDescent="0.25">
      <c r="J372" s="314"/>
      <c r="K372" s="312"/>
      <c r="L372" s="312"/>
      <c r="M372" s="312"/>
      <c r="N372" s="312"/>
      <c r="O372" s="314" t="s">
        <v>28</v>
      </c>
      <c r="P372" s="312"/>
      <c r="Q372" s="314" t="s">
        <v>28</v>
      </c>
      <c r="R372" s="312"/>
      <c r="S372" s="312"/>
      <c r="T372" s="314"/>
    </row>
    <row r="373" spans="10:20" x14ac:dyDescent="0.25">
      <c r="J373" s="314"/>
      <c r="K373" s="312"/>
      <c r="L373" s="312"/>
      <c r="M373" s="312"/>
      <c r="N373" s="312"/>
      <c r="O373" s="314" t="s">
        <v>28</v>
      </c>
      <c r="P373" s="312"/>
      <c r="Q373" s="314" t="s">
        <v>28</v>
      </c>
      <c r="R373" s="312"/>
      <c r="S373" s="312"/>
      <c r="T373" s="314"/>
    </row>
    <row r="374" spans="10:20" x14ac:dyDescent="0.25">
      <c r="J374" s="314"/>
      <c r="K374" s="312"/>
      <c r="L374" s="312"/>
      <c r="M374" s="312"/>
      <c r="N374" s="312"/>
      <c r="O374" s="314" t="s">
        <v>28</v>
      </c>
      <c r="P374" s="312"/>
      <c r="Q374" s="314" t="s">
        <v>28</v>
      </c>
      <c r="R374" s="312"/>
      <c r="S374" s="312"/>
      <c r="T374" s="314"/>
    </row>
    <row r="375" spans="10:20" x14ac:dyDescent="0.25">
      <c r="J375" s="314"/>
      <c r="K375" s="312"/>
      <c r="L375" s="312"/>
      <c r="M375" s="312"/>
      <c r="N375" s="312"/>
      <c r="O375" s="314" t="s">
        <v>28</v>
      </c>
      <c r="P375" s="312"/>
      <c r="Q375" s="314" t="s">
        <v>28</v>
      </c>
      <c r="R375" s="312"/>
      <c r="S375" s="312"/>
      <c r="T375" s="314"/>
    </row>
    <row r="376" spans="10:20" x14ac:dyDescent="0.25">
      <c r="J376" s="314"/>
      <c r="K376" s="312"/>
      <c r="L376" s="312"/>
      <c r="M376" s="312"/>
      <c r="N376" s="312"/>
      <c r="O376" s="314" t="s">
        <v>28</v>
      </c>
      <c r="P376" s="312"/>
      <c r="Q376" s="314" t="s">
        <v>28</v>
      </c>
      <c r="R376" s="312"/>
      <c r="S376" s="312"/>
      <c r="T376" s="314"/>
    </row>
    <row r="377" spans="10:20" x14ac:dyDescent="0.25">
      <c r="J377" s="314"/>
      <c r="K377" s="312"/>
      <c r="L377" s="312"/>
      <c r="M377" s="312"/>
      <c r="N377" s="312"/>
      <c r="O377" s="314" t="s">
        <v>28</v>
      </c>
      <c r="P377" s="312"/>
      <c r="Q377" s="314" t="s">
        <v>28</v>
      </c>
      <c r="R377" s="312"/>
      <c r="S377" s="312"/>
      <c r="T377" s="314"/>
    </row>
    <row r="378" spans="10:20" x14ac:dyDescent="0.25">
      <c r="J378" s="314"/>
      <c r="K378" s="312"/>
      <c r="L378" s="312"/>
      <c r="M378" s="312"/>
      <c r="N378" s="312"/>
      <c r="O378" s="314" t="s">
        <v>28</v>
      </c>
      <c r="P378" s="312"/>
      <c r="Q378" s="314" t="s">
        <v>28</v>
      </c>
      <c r="R378" s="312"/>
      <c r="S378" s="312"/>
      <c r="T378" s="314"/>
    </row>
    <row r="379" spans="10:20" x14ac:dyDescent="0.25">
      <c r="J379" s="314"/>
      <c r="K379" s="312"/>
      <c r="L379" s="312"/>
      <c r="M379" s="312"/>
      <c r="N379" s="312"/>
      <c r="O379" s="314" t="s">
        <v>28</v>
      </c>
      <c r="P379" s="312"/>
      <c r="Q379" s="314" t="s">
        <v>28</v>
      </c>
      <c r="R379" s="312"/>
      <c r="S379" s="312"/>
      <c r="T379" s="314"/>
    </row>
    <row r="380" spans="10:20" x14ac:dyDescent="0.25">
      <c r="J380" s="314"/>
      <c r="K380" s="312"/>
      <c r="L380" s="312"/>
      <c r="M380" s="312"/>
      <c r="N380" s="312"/>
      <c r="O380" s="314"/>
      <c r="P380" s="312"/>
      <c r="Q380" s="314" t="s">
        <v>28</v>
      </c>
      <c r="R380" s="312"/>
      <c r="S380" s="312"/>
      <c r="T380" s="314"/>
    </row>
    <row r="381" spans="10:20" x14ac:dyDescent="0.25">
      <c r="J381" s="314"/>
      <c r="K381" s="312"/>
      <c r="L381" s="312"/>
      <c r="M381" s="312"/>
      <c r="N381" s="312"/>
      <c r="O381" s="314"/>
      <c r="P381" s="312"/>
      <c r="Q381" s="314" t="s">
        <v>28</v>
      </c>
      <c r="R381" s="312"/>
      <c r="S381" s="312"/>
      <c r="T381" s="314"/>
    </row>
    <row r="382" spans="10:20" x14ac:dyDescent="0.25">
      <c r="J382" s="314"/>
      <c r="K382" s="312"/>
      <c r="L382" s="312"/>
      <c r="M382" s="312"/>
      <c r="N382" s="312"/>
      <c r="O382" s="314"/>
      <c r="P382" s="312"/>
      <c r="Q382" s="314" t="s">
        <v>28</v>
      </c>
      <c r="R382" s="312"/>
      <c r="S382" s="312"/>
      <c r="T382" s="314"/>
    </row>
    <row r="383" spans="10:20" x14ac:dyDescent="0.25">
      <c r="J383" s="314"/>
      <c r="K383" s="312"/>
      <c r="L383" s="312"/>
      <c r="M383" s="312"/>
      <c r="N383" s="312"/>
      <c r="O383" s="314"/>
      <c r="P383" s="312"/>
      <c r="Q383" s="314" t="s">
        <v>28</v>
      </c>
      <c r="R383" s="312"/>
      <c r="S383" s="312"/>
      <c r="T383" s="314"/>
    </row>
    <row r="384" spans="10:20" x14ac:dyDescent="0.25">
      <c r="J384" s="314"/>
      <c r="K384" s="312"/>
      <c r="L384" s="312"/>
      <c r="M384" s="312"/>
      <c r="N384" s="312"/>
      <c r="O384" s="314"/>
      <c r="P384" s="312"/>
      <c r="Q384" s="314" t="s">
        <v>28</v>
      </c>
      <c r="R384" s="312"/>
      <c r="S384" s="312"/>
      <c r="T384" s="314"/>
    </row>
    <row r="385" spans="10:20" x14ac:dyDescent="0.25">
      <c r="J385" s="314"/>
      <c r="K385" s="312"/>
      <c r="L385" s="312"/>
      <c r="M385" s="312"/>
      <c r="N385" s="312"/>
      <c r="O385" s="314"/>
      <c r="P385" s="312"/>
      <c r="Q385" s="314" t="s">
        <v>28</v>
      </c>
      <c r="R385" s="312"/>
      <c r="S385" s="312"/>
      <c r="T385" s="314"/>
    </row>
    <row r="386" spans="10:20" x14ac:dyDescent="0.25">
      <c r="J386" s="314"/>
      <c r="K386" s="312"/>
      <c r="L386" s="312"/>
      <c r="M386" s="312"/>
      <c r="N386" s="312"/>
      <c r="O386" s="314"/>
      <c r="P386" s="312"/>
      <c r="Q386" s="314" t="s">
        <v>28</v>
      </c>
      <c r="R386" s="312"/>
      <c r="S386" s="312"/>
      <c r="T386" s="314"/>
    </row>
    <row r="387" spans="10:20" x14ac:dyDescent="0.25">
      <c r="J387" s="314"/>
      <c r="K387" s="312"/>
      <c r="L387" s="312"/>
      <c r="M387" s="312"/>
      <c r="N387" s="312"/>
      <c r="O387" s="314"/>
      <c r="P387" s="312"/>
      <c r="Q387" s="314" t="s">
        <v>28</v>
      </c>
      <c r="R387" s="312"/>
      <c r="S387" s="312"/>
      <c r="T387" s="314"/>
    </row>
    <row r="388" spans="10:20" x14ac:dyDescent="0.25">
      <c r="J388" s="314"/>
      <c r="K388" s="312"/>
      <c r="L388" s="312"/>
      <c r="M388" s="312"/>
      <c r="N388" s="312"/>
      <c r="O388" s="314"/>
      <c r="P388" s="312"/>
      <c r="Q388" s="314" t="s">
        <v>28</v>
      </c>
      <c r="R388" s="312"/>
      <c r="S388" s="312"/>
      <c r="T388" s="314"/>
    </row>
    <row r="389" spans="10:20" x14ac:dyDescent="0.25">
      <c r="J389" s="314"/>
      <c r="K389" s="312"/>
      <c r="L389" s="312"/>
      <c r="M389" s="312"/>
      <c r="N389" s="312"/>
      <c r="O389" s="314"/>
      <c r="P389" s="312"/>
      <c r="Q389" s="314" t="s">
        <v>28</v>
      </c>
      <c r="R389" s="312"/>
      <c r="S389" s="312"/>
      <c r="T389" s="314"/>
    </row>
    <row r="390" spans="10:20" x14ac:dyDescent="0.25">
      <c r="J390" s="314"/>
      <c r="K390" s="312"/>
      <c r="L390" s="312"/>
      <c r="M390" s="312"/>
      <c r="N390" s="312"/>
      <c r="O390" s="314"/>
      <c r="P390" s="312"/>
      <c r="Q390" s="314" t="s">
        <v>28</v>
      </c>
      <c r="R390" s="312"/>
      <c r="S390" s="312"/>
      <c r="T390" s="314"/>
    </row>
    <row r="391" spans="10:20" x14ac:dyDescent="0.25">
      <c r="J391" s="314"/>
      <c r="K391" s="312"/>
      <c r="L391" s="312"/>
      <c r="M391" s="312"/>
      <c r="N391" s="312"/>
      <c r="O391" s="314"/>
      <c r="P391" s="312"/>
      <c r="Q391" s="314" t="s">
        <v>28</v>
      </c>
      <c r="R391" s="312"/>
      <c r="S391" s="312"/>
      <c r="T391" s="314"/>
    </row>
    <row r="392" spans="10:20" x14ac:dyDescent="0.25">
      <c r="J392" s="314"/>
      <c r="K392" s="312"/>
      <c r="L392" s="312"/>
      <c r="M392" s="312"/>
      <c r="N392" s="312"/>
      <c r="O392" s="314"/>
      <c r="P392" s="312"/>
      <c r="Q392" s="314" t="s">
        <v>28</v>
      </c>
      <c r="R392" s="312"/>
      <c r="S392" s="312"/>
      <c r="T392" s="314"/>
    </row>
    <row r="393" spans="10:20" x14ac:dyDescent="0.25">
      <c r="J393" s="314"/>
      <c r="K393" s="312"/>
      <c r="L393" s="312"/>
      <c r="M393" s="312"/>
      <c r="N393" s="312"/>
      <c r="O393" s="314"/>
      <c r="P393" s="312"/>
      <c r="Q393" s="314" t="s">
        <v>28</v>
      </c>
      <c r="R393" s="312"/>
      <c r="S393" s="312"/>
      <c r="T393" s="314"/>
    </row>
    <row r="394" spans="10:20" x14ac:dyDescent="0.25">
      <c r="J394" s="314"/>
      <c r="K394" s="312"/>
      <c r="L394" s="312"/>
      <c r="M394" s="312"/>
      <c r="N394" s="312"/>
      <c r="O394" s="314"/>
      <c r="P394" s="312"/>
      <c r="Q394" s="314" t="s">
        <v>28</v>
      </c>
      <c r="R394" s="312"/>
      <c r="S394" s="312"/>
      <c r="T394" s="314"/>
    </row>
    <row r="395" spans="10:20" x14ac:dyDescent="0.25">
      <c r="J395" s="314"/>
      <c r="K395" s="312"/>
      <c r="L395" s="312"/>
      <c r="M395" s="312"/>
      <c r="N395" s="312"/>
      <c r="O395" s="314"/>
      <c r="P395" s="312"/>
      <c r="Q395" s="314" t="s">
        <v>28</v>
      </c>
      <c r="R395" s="312"/>
      <c r="S395" s="312"/>
      <c r="T395" s="314"/>
    </row>
    <row r="396" spans="10:20" x14ac:dyDescent="0.25">
      <c r="J396" s="314"/>
      <c r="K396" s="312"/>
      <c r="L396" s="312"/>
      <c r="M396" s="312"/>
      <c r="N396" s="312"/>
      <c r="O396" s="314"/>
      <c r="P396" s="312"/>
      <c r="Q396" s="314" t="s">
        <v>28</v>
      </c>
      <c r="R396" s="312"/>
      <c r="S396" s="312"/>
      <c r="T396" s="314"/>
    </row>
    <row r="397" spans="10:20" x14ac:dyDescent="0.25">
      <c r="J397" s="314"/>
      <c r="K397" s="312"/>
      <c r="L397" s="312"/>
      <c r="M397" s="312"/>
      <c r="N397" s="312"/>
      <c r="O397" s="314"/>
      <c r="P397" s="312"/>
      <c r="Q397" s="314" t="s">
        <v>28</v>
      </c>
      <c r="R397" s="312"/>
      <c r="S397" s="312"/>
      <c r="T397" s="314"/>
    </row>
    <row r="398" spans="10:20" x14ac:dyDescent="0.25">
      <c r="J398" s="314"/>
      <c r="K398" s="312"/>
      <c r="L398" s="312"/>
      <c r="M398" s="312"/>
      <c r="N398" s="312"/>
      <c r="O398" s="314"/>
      <c r="P398" s="312"/>
      <c r="Q398" s="314" t="s">
        <v>28</v>
      </c>
      <c r="R398" s="312"/>
      <c r="S398" s="312"/>
      <c r="T398" s="314"/>
    </row>
    <row r="399" spans="10:20" x14ac:dyDescent="0.25">
      <c r="J399" s="314"/>
      <c r="K399" s="312"/>
      <c r="L399" s="312"/>
      <c r="M399" s="312"/>
      <c r="N399" s="312"/>
      <c r="O399" s="314"/>
      <c r="P399" s="312"/>
      <c r="Q399" s="314" t="s">
        <v>28</v>
      </c>
      <c r="R399" s="312"/>
      <c r="S399" s="312"/>
      <c r="T399" s="314"/>
    </row>
    <row r="400" spans="10:20" x14ac:dyDescent="0.25">
      <c r="J400" s="314"/>
      <c r="K400" s="312"/>
      <c r="L400" s="312"/>
      <c r="M400" s="312"/>
      <c r="N400" s="312"/>
      <c r="O400" s="314"/>
      <c r="P400" s="312"/>
      <c r="Q400" s="314" t="s">
        <v>28</v>
      </c>
      <c r="R400" s="312"/>
      <c r="S400" s="312"/>
      <c r="T400" s="314"/>
    </row>
    <row r="401" spans="10:20" x14ac:dyDescent="0.25">
      <c r="J401" s="314"/>
      <c r="K401" s="312"/>
      <c r="L401" s="312"/>
      <c r="M401" s="312"/>
      <c r="N401" s="312"/>
      <c r="O401" s="314"/>
      <c r="P401" s="312"/>
      <c r="Q401" s="314" t="s">
        <v>28</v>
      </c>
      <c r="R401" s="312"/>
      <c r="S401" s="312"/>
      <c r="T401" s="314"/>
    </row>
    <row r="402" spans="10:20" x14ac:dyDescent="0.25">
      <c r="J402" s="314"/>
      <c r="K402" s="312"/>
      <c r="L402" s="312"/>
      <c r="M402" s="312"/>
      <c r="N402" s="312"/>
      <c r="O402" s="314"/>
      <c r="P402" s="312"/>
      <c r="Q402" s="314" t="s">
        <v>28</v>
      </c>
      <c r="R402" s="312"/>
      <c r="S402" s="312"/>
      <c r="T402" s="314"/>
    </row>
    <row r="403" spans="10:20" x14ac:dyDescent="0.25">
      <c r="J403" s="314"/>
      <c r="K403" s="312"/>
      <c r="L403" s="312"/>
      <c r="M403" s="312"/>
      <c r="N403" s="312"/>
      <c r="O403" s="314"/>
      <c r="P403" s="312"/>
      <c r="Q403" s="314" t="s">
        <v>28</v>
      </c>
      <c r="R403" s="312"/>
      <c r="S403" s="312"/>
      <c r="T403" s="314"/>
    </row>
    <row r="404" spans="10:20" x14ac:dyDescent="0.25">
      <c r="J404" s="314"/>
      <c r="K404" s="312"/>
      <c r="L404" s="312"/>
      <c r="M404" s="312"/>
      <c r="N404" s="312"/>
      <c r="O404" s="314"/>
      <c r="P404" s="312"/>
      <c r="Q404" s="314" t="s">
        <v>28</v>
      </c>
      <c r="R404" s="312"/>
      <c r="S404" s="312"/>
      <c r="T404" s="314"/>
    </row>
    <row r="405" spans="10:20" x14ac:dyDescent="0.25">
      <c r="J405" s="314"/>
      <c r="K405" s="312"/>
      <c r="L405" s="312"/>
      <c r="M405" s="312"/>
      <c r="N405" s="312"/>
      <c r="O405" s="314"/>
      <c r="P405" s="312"/>
      <c r="Q405" s="314" t="s">
        <v>28</v>
      </c>
      <c r="R405" s="312"/>
      <c r="S405" s="312"/>
      <c r="T405" s="314"/>
    </row>
    <row r="406" spans="10:20" x14ac:dyDescent="0.25">
      <c r="J406" s="314"/>
      <c r="K406" s="312"/>
      <c r="L406" s="312"/>
      <c r="M406" s="312"/>
      <c r="N406" s="312"/>
      <c r="O406" s="314"/>
      <c r="P406" s="312"/>
      <c r="Q406" s="314" t="s">
        <v>28</v>
      </c>
      <c r="R406" s="312"/>
      <c r="S406" s="312"/>
      <c r="T406" s="314"/>
    </row>
    <row r="407" spans="10:20" x14ac:dyDescent="0.25">
      <c r="J407" s="314"/>
      <c r="K407" s="312"/>
      <c r="L407" s="312"/>
      <c r="M407" s="312"/>
      <c r="N407" s="312"/>
      <c r="O407" s="314"/>
      <c r="P407" s="312"/>
      <c r="Q407" s="314" t="s">
        <v>28</v>
      </c>
      <c r="R407" s="312"/>
      <c r="S407" s="312"/>
      <c r="T407" s="314"/>
    </row>
    <row r="408" spans="10:20" x14ac:dyDescent="0.25">
      <c r="J408" s="314"/>
      <c r="K408" s="312"/>
      <c r="L408" s="312"/>
      <c r="M408" s="312"/>
      <c r="N408" s="312"/>
      <c r="O408" s="314"/>
      <c r="P408" s="312"/>
      <c r="Q408" s="314" t="s">
        <v>28</v>
      </c>
      <c r="R408" s="312"/>
      <c r="S408" s="312"/>
      <c r="T408" s="314"/>
    </row>
    <row r="409" spans="10:20" x14ac:dyDescent="0.25">
      <c r="J409" s="314"/>
      <c r="K409" s="312"/>
      <c r="L409" s="312"/>
      <c r="M409" s="312"/>
      <c r="N409" s="312"/>
      <c r="O409" s="314"/>
      <c r="P409" s="312"/>
      <c r="Q409" s="314" t="s">
        <v>28</v>
      </c>
      <c r="R409" s="312"/>
      <c r="S409" s="312"/>
      <c r="T409" s="314"/>
    </row>
    <row r="410" spans="10:20" x14ac:dyDescent="0.25">
      <c r="J410" s="314"/>
      <c r="K410" s="312"/>
      <c r="L410" s="312"/>
      <c r="M410" s="312"/>
      <c r="N410" s="312"/>
      <c r="O410" s="314"/>
      <c r="P410" s="312"/>
      <c r="Q410" s="314" t="s">
        <v>28</v>
      </c>
      <c r="R410" s="312"/>
      <c r="S410" s="312"/>
      <c r="T410" s="314"/>
    </row>
    <row r="411" spans="10:20" x14ac:dyDescent="0.25">
      <c r="J411" s="314"/>
      <c r="K411" s="312"/>
      <c r="L411" s="312"/>
      <c r="M411" s="312"/>
      <c r="N411" s="312"/>
      <c r="O411" s="314"/>
      <c r="P411" s="312"/>
      <c r="Q411" s="314" t="s">
        <v>28</v>
      </c>
      <c r="R411" s="312"/>
      <c r="S411" s="312"/>
      <c r="T411" s="314"/>
    </row>
    <row r="412" spans="10:20" x14ac:dyDescent="0.25">
      <c r="J412" s="314"/>
      <c r="K412" s="312"/>
      <c r="L412" s="312"/>
      <c r="M412" s="312"/>
      <c r="N412" s="312"/>
      <c r="O412" s="314"/>
      <c r="P412" s="312"/>
      <c r="Q412" s="314" t="s">
        <v>28</v>
      </c>
      <c r="R412" s="312"/>
      <c r="S412" s="312"/>
      <c r="T412" s="314"/>
    </row>
    <row r="413" spans="10:20" x14ac:dyDescent="0.25">
      <c r="J413" s="314"/>
      <c r="K413" s="312"/>
      <c r="L413" s="312"/>
      <c r="M413" s="312"/>
      <c r="N413" s="312"/>
      <c r="O413" s="314"/>
      <c r="P413" s="312"/>
      <c r="Q413" s="314" t="s">
        <v>28</v>
      </c>
      <c r="R413" s="312"/>
      <c r="S413" s="312"/>
      <c r="T413" s="314"/>
    </row>
    <row r="414" spans="10:20" x14ac:dyDescent="0.25">
      <c r="J414" s="314"/>
      <c r="K414" s="312"/>
      <c r="L414" s="312"/>
      <c r="M414" s="312"/>
      <c r="N414" s="312"/>
      <c r="O414" s="314"/>
      <c r="P414" s="312"/>
      <c r="Q414" s="314" t="s">
        <v>28</v>
      </c>
      <c r="R414" s="312"/>
      <c r="S414" s="312"/>
      <c r="T414" s="314"/>
    </row>
    <row r="415" spans="10:20" x14ac:dyDescent="0.25">
      <c r="J415" s="314"/>
      <c r="K415" s="312"/>
      <c r="L415" s="312"/>
      <c r="M415" s="312"/>
      <c r="N415" s="312"/>
      <c r="O415" s="314"/>
      <c r="P415" s="312"/>
      <c r="Q415" s="314" t="s">
        <v>28</v>
      </c>
      <c r="R415" s="312"/>
      <c r="S415" s="312"/>
      <c r="T415" s="314"/>
    </row>
    <row r="416" spans="10:20" x14ac:dyDescent="0.25">
      <c r="J416" s="314"/>
      <c r="K416" s="312"/>
      <c r="L416" s="312"/>
      <c r="M416" s="312"/>
      <c r="N416" s="312"/>
      <c r="O416" s="314"/>
      <c r="P416" s="312"/>
      <c r="Q416" s="314" t="s">
        <v>28</v>
      </c>
      <c r="R416" s="312"/>
      <c r="S416" s="312"/>
      <c r="T416" s="314"/>
    </row>
    <row r="417" spans="10:20" x14ac:dyDescent="0.25">
      <c r="J417" s="314"/>
      <c r="K417" s="312"/>
      <c r="L417" s="312"/>
      <c r="M417" s="312"/>
      <c r="N417" s="312"/>
      <c r="O417" s="314"/>
      <c r="P417" s="312"/>
      <c r="Q417" s="314" t="s">
        <v>28</v>
      </c>
      <c r="R417" s="312"/>
      <c r="S417" s="312"/>
      <c r="T417" s="314"/>
    </row>
    <row r="418" spans="10:20" x14ac:dyDescent="0.25">
      <c r="J418" s="314"/>
      <c r="K418" s="312"/>
      <c r="L418" s="312"/>
      <c r="M418" s="312"/>
      <c r="N418" s="312"/>
      <c r="O418" s="314"/>
      <c r="P418" s="312"/>
      <c r="Q418" s="314" t="s">
        <v>28</v>
      </c>
      <c r="R418" s="312"/>
      <c r="S418" s="312"/>
      <c r="T418" s="314"/>
    </row>
    <row r="419" spans="10:20" x14ac:dyDescent="0.25">
      <c r="J419" s="314"/>
      <c r="K419" s="312"/>
      <c r="L419" s="312"/>
      <c r="M419" s="312"/>
      <c r="N419" s="312"/>
      <c r="O419" s="314"/>
      <c r="P419" s="312"/>
      <c r="Q419" s="314" t="s">
        <v>28</v>
      </c>
      <c r="R419" s="312"/>
      <c r="S419" s="312"/>
      <c r="T419" s="314"/>
    </row>
    <row r="420" spans="10:20" x14ac:dyDescent="0.25">
      <c r="J420" s="314"/>
      <c r="K420" s="312"/>
      <c r="L420" s="312"/>
      <c r="M420" s="312"/>
      <c r="N420" s="312"/>
      <c r="O420" s="314"/>
      <c r="P420" s="312"/>
      <c r="Q420" s="314" t="s">
        <v>28</v>
      </c>
      <c r="R420" s="312"/>
      <c r="S420" s="312"/>
      <c r="T420" s="314"/>
    </row>
    <row r="421" spans="10:20" x14ac:dyDescent="0.25">
      <c r="J421" s="314"/>
      <c r="K421" s="312"/>
      <c r="L421" s="312"/>
      <c r="M421" s="312"/>
      <c r="N421" s="312"/>
      <c r="O421" s="314"/>
      <c r="P421" s="312"/>
      <c r="Q421" s="314" t="s">
        <v>28</v>
      </c>
      <c r="R421" s="312"/>
      <c r="S421" s="312"/>
      <c r="T421" s="314"/>
    </row>
    <row r="422" spans="10:20" x14ac:dyDescent="0.25">
      <c r="J422" s="314"/>
      <c r="K422" s="312"/>
      <c r="L422" s="312"/>
      <c r="M422" s="312"/>
      <c r="N422" s="312"/>
      <c r="O422" s="314"/>
      <c r="P422" s="312"/>
      <c r="Q422" s="314" t="s">
        <v>28</v>
      </c>
      <c r="R422" s="312"/>
      <c r="S422" s="312"/>
      <c r="T422" s="314"/>
    </row>
    <row r="423" spans="10:20" x14ac:dyDescent="0.25">
      <c r="J423" s="314"/>
      <c r="K423" s="312"/>
      <c r="L423" s="312"/>
      <c r="M423" s="312"/>
      <c r="N423" s="312"/>
      <c r="O423" s="314"/>
      <c r="P423" s="312"/>
      <c r="Q423" s="314" t="s">
        <v>28</v>
      </c>
      <c r="R423" s="312"/>
      <c r="S423" s="312"/>
      <c r="T423" s="314"/>
    </row>
    <row r="424" spans="10:20" x14ac:dyDescent="0.25">
      <c r="J424" s="314"/>
      <c r="K424" s="312"/>
      <c r="L424" s="312"/>
      <c r="M424" s="312"/>
      <c r="N424" s="312"/>
      <c r="O424" s="314"/>
      <c r="P424" s="312"/>
      <c r="Q424" s="314" t="s">
        <v>28</v>
      </c>
      <c r="R424" s="312"/>
      <c r="S424" s="312"/>
      <c r="T424" s="314"/>
    </row>
    <row r="425" spans="10:20" x14ac:dyDescent="0.25">
      <c r="J425" s="314"/>
      <c r="K425" s="312"/>
      <c r="L425" s="312"/>
      <c r="M425" s="312"/>
      <c r="N425" s="312"/>
      <c r="O425" s="314"/>
      <c r="P425" s="312"/>
      <c r="Q425" s="314" t="s">
        <v>28</v>
      </c>
      <c r="R425" s="312"/>
      <c r="S425" s="312"/>
      <c r="T425" s="314"/>
    </row>
    <row r="426" spans="10:20" x14ac:dyDescent="0.25">
      <c r="J426" s="314"/>
      <c r="K426" s="312"/>
      <c r="L426" s="312"/>
      <c r="M426" s="312"/>
      <c r="N426" s="312"/>
      <c r="O426" s="314"/>
      <c r="P426" s="312"/>
      <c r="Q426" s="314" t="s">
        <v>28</v>
      </c>
      <c r="R426" s="312"/>
      <c r="S426" s="312"/>
      <c r="T426" s="314"/>
    </row>
    <row r="427" spans="10:20" x14ac:dyDescent="0.25">
      <c r="J427" s="314"/>
      <c r="K427" s="312"/>
      <c r="L427" s="312"/>
      <c r="M427" s="312"/>
      <c r="N427" s="312"/>
      <c r="O427" s="314"/>
      <c r="P427" s="312"/>
      <c r="Q427" s="314" t="s">
        <v>28</v>
      </c>
      <c r="R427" s="312"/>
      <c r="S427" s="312"/>
      <c r="T427" s="314"/>
    </row>
    <row r="428" spans="10:20" x14ac:dyDescent="0.25">
      <c r="J428" s="314"/>
      <c r="K428" s="312"/>
      <c r="L428" s="312"/>
      <c r="M428" s="312"/>
      <c r="N428" s="312"/>
      <c r="O428" s="314"/>
      <c r="P428" s="312"/>
      <c r="Q428" s="314" t="s">
        <v>28</v>
      </c>
      <c r="R428" s="312"/>
      <c r="S428" s="312"/>
      <c r="T428" s="314"/>
    </row>
    <row r="429" spans="10:20" x14ac:dyDescent="0.25">
      <c r="J429" s="314"/>
      <c r="K429" s="312"/>
      <c r="L429" s="312"/>
      <c r="M429" s="312"/>
      <c r="N429" s="312"/>
      <c r="O429" s="314"/>
      <c r="P429" s="312"/>
      <c r="Q429" s="314" t="s">
        <v>28</v>
      </c>
      <c r="R429" s="312"/>
      <c r="S429" s="312"/>
      <c r="T429" s="314"/>
    </row>
    <row r="430" spans="10:20" x14ac:dyDescent="0.25">
      <c r="J430" s="314"/>
      <c r="K430" s="312"/>
      <c r="L430" s="312"/>
      <c r="M430" s="312"/>
      <c r="N430" s="312"/>
      <c r="O430" s="314"/>
      <c r="P430" s="312"/>
      <c r="Q430" s="314" t="s">
        <v>28</v>
      </c>
      <c r="R430" s="312"/>
      <c r="S430" s="312"/>
      <c r="T430" s="314"/>
    </row>
    <row r="431" spans="10:20" x14ac:dyDescent="0.25">
      <c r="J431" s="314"/>
      <c r="K431" s="312"/>
      <c r="L431" s="312"/>
      <c r="M431" s="312"/>
      <c r="N431" s="312"/>
      <c r="O431" s="314"/>
      <c r="P431" s="312"/>
      <c r="Q431" s="314" t="s">
        <v>28</v>
      </c>
      <c r="R431" s="312"/>
      <c r="S431" s="312"/>
      <c r="T431" s="314"/>
    </row>
    <row r="432" spans="10:20" x14ac:dyDescent="0.25">
      <c r="J432" s="314"/>
      <c r="K432" s="312"/>
      <c r="L432" s="312"/>
      <c r="M432" s="312"/>
      <c r="N432" s="312"/>
      <c r="O432" s="314"/>
      <c r="P432" s="312"/>
      <c r="Q432" s="314" t="s">
        <v>28</v>
      </c>
      <c r="R432" s="312"/>
      <c r="S432" s="312"/>
      <c r="T432" s="314"/>
    </row>
    <row r="433" spans="10:20" x14ac:dyDescent="0.25">
      <c r="J433" s="314"/>
      <c r="K433" s="312"/>
      <c r="L433" s="312"/>
      <c r="M433" s="312"/>
      <c r="N433" s="312"/>
      <c r="O433" s="314"/>
      <c r="P433" s="312"/>
      <c r="Q433" s="314" t="s">
        <v>28</v>
      </c>
      <c r="R433" s="312"/>
      <c r="S433" s="312"/>
      <c r="T433" s="314"/>
    </row>
    <row r="434" spans="10:20" x14ac:dyDescent="0.25">
      <c r="J434" s="314"/>
      <c r="K434" s="312"/>
      <c r="L434" s="312"/>
      <c r="M434" s="312"/>
      <c r="N434" s="312"/>
      <c r="O434" s="314"/>
      <c r="P434" s="312"/>
      <c r="Q434" s="314" t="s">
        <v>28</v>
      </c>
      <c r="R434" s="312"/>
      <c r="S434" s="312"/>
      <c r="T434" s="314"/>
    </row>
    <row r="435" spans="10:20" x14ac:dyDescent="0.25">
      <c r="J435" s="314"/>
      <c r="K435" s="312"/>
      <c r="L435" s="312"/>
      <c r="M435" s="312"/>
      <c r="N435" s="312"/>
      <c r="O435" s="314"/>
      <c r="P435" s="312"/>
      <c r="Q435" s="314" t="s">
        <v>28</v>
      </c>
      <c r="R435" s="312"/>
      <c r="S435" s="312"/>
      <c r="T435" s="314"/>
    </row>
    <row r="436" spans="10:20" x14ac:dyDescent="0.25">
      <c r="J436" s="314"/>
      <c r="K436" s="312"/>
      <c r="L436" s="312"/>
      <c r="M436" s="312"/>
      <c r="N436" s="312"/>
      <c r="O436" s="314"/>
      <c r="P436" s="312"/>
      <c r="Q436" s="314" t="s">
        <v>28</v>
      </c>
      <c r="R436" s="312"/>
      <c r="S436" s="312"/>
      <c r="T436" s="314"/>
    </row>
    <row r="437" spans="10:20" x14ac:dyDescent="0.25">
      <c r="J437" s="314"/>
      <c r="K437" s="312"/>
      <c r="L437" s="312"/>
      <c r="M437" s="312"/>
      <c r="N437" s="312"/>
      <c r="O437" s="314"/>
      <c r="P437" s="312"/>
      <c r="Q437" s="314" t="s">
        <v>28</v>
      </c>
      <c r="R437" s="312"/>
      <c r="S437" s="312"/>
      <c r="T437" s="314"/>
    </row>
    <row r="438" spans="10:20" x14ac:dyDescent="0.25">
      <c r="J438" s="314"/>
      <c r="K438" s="312"/>
      <c r="L438" s="312"/>
      <c r="M438" s="312"/>
      <c r="N438" s="312"/>
      <c r="O438" s="314"/>
      <c r="P438" s="312"/>
      <c r="Q438" s="314" t="s">
        <v>28</v>
      </c>
      <c r="R438" s="312"/>
      <c r="S438" s="312"/>
      <c r="T438" s="314"/>
    </row>
    <row r="439" spans="10:20" x14ac:dyDescent="0.25">
      <c r="J439" s="314"/>
      <c r="K439" s="312"/>
      <c r="L439" s="312"/>
      <c r="M439" s="312"/>
      <c r="N439" s="312"/>
      <c r="O439" s="314"/>
      <c r="P439" s="312"/>
      <c r="Q439" s="314" t="s">
        <v>28</v>
      </c>
      <c r="R439" s="312"/>
      <c r="S439" s="312"/>
      <c r="T439" s="314"/>
    </row>
    <row r="440" spans="10:20" x14ac:dyDescent="0.25">
      <c r="J440" s="314"/>
      <c r="K440" s="312"/>
      <c r="L440" s="312"/>
      <c r="M440" s="312"/>
      <c r="N440" s="312"/>
      <c r="O440" s="314"/>
      <c r="P440" s="312"/>
      <c r="Q440" s="314" t="s">
        <v>28</v>
      </c>
      <c r="R440" s="312"/>
      <c r="S440" s="312"/>
      <c r="T440" s="314"/>
    </row>
    <row r="441" spans="10:20" x14ac:dyDescent="0.25">
      <c r="J441" s="314"/>
      <c r="K441" s="312"/>
      <c r="L441" s="312"/>
      <c r="M441" s="312"/>
      <c r="N441" s="312"/>
      <c r="O441" s="314"/>
      <c r="P441" s="312"/>
      <c r="Q441" s="314" t="s">
        <v>28</v>
      </c>
      <c r="R441" s="312"/>
      <c r="S441" s="312"/>
      <c r="T441" s="314"/>
    </row>
    <row r="442" spans="10:20" x14ac:dyDescent="0.25">
      <c r="J442" s="314"/>
      <c r="K442" s="312"/>
      <c r="L442" s="312"/>
      <c r="M442" s="312"/>
      <c r="N442" s="312"/>
      <c r="O442" s="314"/>
      <c r="P442" s="312"/>
      <c r="Q442" s="314" t="s">
        <v>28</v>
      </c>
      <c r="R442" s="312"/>
      <c r="S442" s="312"/>
      <c r="T442" s="314"/>
    </row>
    <row r="443" spans="10:20" x14ac:dyDescent="0.25">
      <c r="J443" s="314"/>
      <c r="K443" s="312"/>
      <c r="L443" s="312"/>
      <c r="M443" s="312"/>
      <c r="N443" s="312"/>
      <c r="O443" s="314"/>
      <c r="P443" s="312"/>
      <c r="Q443" s="314" t="s">
        <v>28</v>
      </c>
      <c r="R443" s="312"/>
      <c r="S443" s="312"/>
      <c r="T443" s="314"/>
    </row>
    <row r="444" spans="10:20" x14ac:dyDescent="0.25">
      <c r="J444" s="314"/>
      <c r="K444" s="312"/>
      <c r="L444" s="312"/>
      <c r="M444" s="312"/>
      <c r="N444" s="312"/>
      <c r="O444" s="314"/>
      <c r="P444" s="312"/>
      <c r="Q444" s="314" t="s">
        <v>28</v>
      </c>
      <c r="R444" s="312"/>
      <c r="S444" s="312"/>
      <c r="T444" s="314"/>
    </row>
    <row r="445" spans="10:20" x14ac:dyDescent="0.25">
      <c r="J445" s="314"/>
      <c r="K445" s="312"/>
      <c r="L445" s="312"/>
      <c r="M445" s="312"/>
      <c r="N445" s="312"/>
      <c r="O445" s="314"/>
      <c r="P445" s="312"/>
      <c r="Q445" s="314" t="s">
        <v>28</v>
      </c>
      <c r="R445" s="312"/>
      <c r="S445" s="312"/>
      <c r="T445" s="314"/>
    </row>
    <row r="446" spans="10:20" x14ac:dyDescent="0.25">
      <c r="J446" s="314"/>
      <c r="K446" s="312"/>
      <c r="L446" s="312"/>
      <c r="M446" s="312"/>
      <c r="N446" s="312"/>
      <c r="O446" s="314"/>
      <c r="P446" s="312"/>
      <c r="Q446" s="314" t="s">
        <v>28</v>
      </c>
      <c r="R446" s="312"/>
      <c r="S446" s="312"/>
      <c r="T446" s="314"/>
    </row>
    <row r="447" spans="10:20" x14ac:dyDescent="0.25">
      <c r="J447" s="314"/>
      <c r="K447" s="312"/>
      <c r="L447" s="312"/>
      <c r="M447" s="312"/>
      <c r="N447" s="312"/>
      <c r="O447" s="314"/>
      <c r="P447" s="312"/>
      <c r="Q447" s="314" t="s">
        <v>28</v>
      </c>
      <c r="R447" s="312"/>
      <c r="S447" s="312"/>
      <c r="T447" s="314"/>
    </row>
    <row r="448" spans="10:20" x14ac:dyDescent="0.25">
      <c r="J448" s="314"/>
      <c r="K448" s="312"/>
      <c r="L448" s="312"/>
      <c r="M448" s="312"/>
      <c r="N448" s="312"/>
      <c r="O448" s="314"/>
      <c r="P448" s="312"/>
      <c r="Q448" s="314" t="s">
        <v>28</v>
      </c>
      <c r="R448" s="312"/>
      <c r="S448" s="312"/>
      <c r="T448" s="314"/>
    </row>
    <row r="449" spans="10:20" x14ac:dyDescent="0.25">
      <c r="J449" s="314"/>
      <c r="K449" s="312"/>
      <c r="L449" s="312"/>
      <c r="M449" s="312"/>
      <c r="N449" s="312"/>
      <c r="O449" s="314"/>
      <c r="P449" s="312"/>
      <c r="Q449" s="314" t="s">
        <v>28</v>
      </c>
      <c r="R449" s="312"/>
      <c r="S449" s="312"/>
      <c r="T449" s="314"/>
    </row>
    <row r="450" spans="10:20" x14ac:dyDescent="0.25">
      <c r="J450" s="314"/>
      <c r="K450" s="312"/>
      <c r="L450" s="312"/>
      <c r="M450" s="312"/>
      <c r="N450" s="312"/>
      <c r="O450" s="314"/>
      <c r="P450" s="312"/>
      <c r="Q450" s="314" t="s">
        <v>28</v>
      </c>
      <c r="R450" s="312"/>
      <c r="S450" s="312"/>
      <c r="T450" s="314"/>
    </row>
    <row r="451" spans="10:20" x14ac:dyDescent="0.25">
      <c r="J451" s="314"/>
      <c r="K451" s="312"/>
      <c r="L451" s="312"/>
      <c r="M451" s="312"/>
      <c r="N451" s="312"/>
      <c r="O451" s="314"/>
      <c r="P451" s="312"/>
      <c r="Q451" s="314" t="s">
        <v>28</v>
      </c>
      <c r="R451" s="312"/>
      <c r="S451" s="312"/>
      <c r="T451" s="314"/>
    </row>
    <row r="452" spans="10:20" x14ac:dyDescent="0.25">
      <c r="J452" s="314"/>
      <c r="K452" s="312"/>
      <c r="L452" s="312"/>
      <c r="M452" s="312"/>
      <c r="N452" s="312"/>
      <c r="O452" s="314"/>
      <c r="P452" s="312"/>
      <c r="Q452" s="314" t="s">
        <v>28</v>
      </c>
      <c r="R452" s="312"/>
      <c r="S452" s="312"/>
      <c r="T452" s="314"/>
    </row>
    <row r="453" spans="10:20" x14ac:dyDescent="0.25">
      <c r="J453" s="314"/>
      <c r="K453" s="312"/>
      <c r="L453" s="312"/>
      <c r="M453" s="312"/>
      <c r="N453" s="312"/>
      <c r="O453" s="314"/>
      <c r="P453" s="312"/>
      <c r="Q453" s="314" t="s">
        <v>28</v>
      </c>
      <c r="R453" s="312"/>
      <c r="S453" s="312"/>
      <c r="T453" s="314"/>
    </row>
    <row r="454" spans="10:20" x14ac:dyDescent="0.25">
      <c r="J454" s="314"/>
      <c r="K454" s="312"/>
      <c r="L454" s="312"/>
      <c r="M454" s="312"/>
      <c r="N454" s="312"/>
      <c r="O454" s="314"/>
      <c r="P454" s="312"/>
      <c r="Q454" s="314" t="s">
        <v>28</v>
      </c>
      <c r="R454" s="312"/>
      <c r="S454" s="312"/>
      <c r="T454" s="314"/>
    </row>
    <row r="455" spans="10:20" x14ac:dyDescent="0.25">
      <c r="J455" s="314"/>
      <c r="K455" s="312"/>
      <c r="L455" s="312"/>
      <c r="M455" s="312"/>
      <c r="N455" s="312"/>
      <c r="O455" s="314"/>
      <c r="P455" s="312"/>
      <c r="Q455" s="314" t="s">
        <v>28</v>
      </c>
      <c r="R455" s="312"/>
      <c r="S455" s="312"/>
      <c r="T455" s="314"/>
    </row>
    <row r="456" spans="10:20" x14ac:dyDescent="0.25">
      <c r="J456" s="314"/>
      <c r="K456" s="312"/>
      <c r="L456" s="312"/>
      <c r="M456" s="312"/>
      <c r="N456" s="312"/>
      <c r="O456" s="314"/>
      <c r="P456" s="312"/>
      <c r="Q456" s="314" t="s">
        <v>28</v>
      </c>
      <c r="R456" s="312"/>
      <c r="S456" s="312"/>
      <c r="T456" s="314"/>
    </row>
    <row r="457" spans="10:20" x14ac:dyDescent="0.25">
      <c r="J457" s="314"/>
      <c r="K457" s="312"/>
      <c r="L457" s="312"/>
      <c r="M457" s="312"/>
      <c r="N457" s="312"/>
      <c r="O457" s="314"/>
      <c r="P457" s="312"/>
      <c r="Q457" s="314" t="s">
        <v>28</v>
      </c>
      <c r="R457" s="312"/>
      <c r="S457" s="312"/>
      <c r="T457" s="314"/>
    </row>
    <row r="458" spans="10:20" x14ac:dyDescent="0.25">
      <c r="J458" s="314"/>
      <c r="K458" s="312"/>
      <c r="L458" s="312"/>
      <c r="M458" s="312"/>
      <c r="N458" s="312"/>
      <c r="O458" s="314"/>
      <c r="P458" s="312"/>
      <c r="Q458" s="314" t="s">
        <v>28</v>
      </c>
      <c r="R458" s="312"/>
      <c r="S458" s="312"/>
      <c r="T458" s="314"/>
    </row>
    <row r="459" spans="10:20" x14ac:dyDescent="0.25">
      <c r="J459" s="314"/>
      <c r="K459" s="312"/>
      <c r="L459" s="312"/>
      <c r="M459" s="312"/>
      <c r="N459" s="312"/>
      <c r="O459" s="314"/>
      <c r="P459" s="312"/>
      <c r="Q459" s="314" t="s">
        <v>28</v>
      </c>
      <c r="R459" s="312"/>
      <c r="S459" s="312"/>
      <c r="T459" s="314"/>
    </row>
    <row r="460" spans="10:20" x14ac:dyDescent="0.25">
      <c r="J460" s="314"/>
      <c r="K460" s="312"/>
      <c r="L460" s="312"/>
      <c r="M460" s="312"/>
      <c r="N460" s="312"/>
      <c r="O460" s="314"/>
      <c r="P460" s="312"/>
      <c r="Q460" s="314" t="s">
        <v>28</v>
      </c>
      <c r="R460" s="312"/>
      <c r="S460" s="312"/>
      <c r="T460" s="314"/>
    </row>
    <row r="461" spans="10:20" x14ac:dyDescent="0.25">
      <c r="J461" s="314"/>
      <c r="K461" s="312"/>
      <c r="L461" s="312"/>
      <c r="M461" s="312"/>
      <c r="N461" s="312"/>
      <c r="O461" s="314"/>
      <c r="P461" s="312"/>
      <c r="Q461" s="314" t="s">
        <v>28</v>
      </c>
      <c r="R461" s="312"/>
      <c r="S461" s="312"/>
      <c r="T461" s="314"/>
    </row>
    <row r="462" spans="10:20" x14ac:dyDescent="0.25">
      <c r="J462" s="314"/>
      <c r="K462" s="312"/>
      <c r="L462" s="312"/>
      <c r="M462" s="312"/>
      <c r="N462" s="312"/>
      <c r="O462" s="314"/>
      <c r="P462" s="312"/>
      <c r="Q462" s="314" t="s">
        <v>28</v>
      </c>
      <c r="R462" s="312"/>
      <c r="S462" s="312"/>
      <c r="T462" s="314"/>
    </row>
    <row r="463" spans="10:20" x14ac:dyDescent="0.25">
      <c r="J463" s="314"/>
      <c r="K463" s="312"/>
      <c r="L463" s="312"/>
      <c r="M463" s="312"/>
      <c r="N463" s="312"/>
      <c r="O463" s="314"/>
      <c r="P463" s="312"/>
      <c r="Q463" s="314" t="s">
        <v>28</v>
      </c>
      <c r="R463" s="312"/>
      <c r="S463" s="312"/>
      <c r="T463" s="314"/>
    </row>
    <row r="464" spans="10:20" x14ac:dyDescent="0.25">
      <c r="J464" s="314"/>
      <c r="K464" s="312"/>
      <c r="L464" s="312"/>
      <c r="M464" s="312"/>
      <c r="N464" s="312"/>
      <c r="O464" s="314"/>
      <c r="P464" s="312"/>
      <c r="Q464" s="314" t="s">
        <v>28</v>
      </c>
      <c r="R464" s="312"/>
      <c r="S464" s="312"/>
      <c r="T464" s="314"/>
    </row>
    <row r="465" spans="10:20" x14ac:dyDescent="0.25">
      <c r="J465" s="314"/>
      <c r="K465" s="312"/>
      <c r="L465" s="312"/>
      <c r="M465" s="312"/>
      <c r="N465" s="312"/>
      <c r="O465" s="314"/>
      <c r="P465" s="312"/>
      <c r="Q465" s="314" t="s">
        <v>28</v>
      </c>
      <c r="R465" s="312"/>
      <c r="S465" s="312"/>
      <c r="T465" s="314"/>
    </row>
    <row r="466" spans="10:20" x14ac:dyDescent="0.25">
      <c r="J466" s="314"/>
      <c r="K466" s="312"/>
      <c r="L466" s="312"/>
      <c r="M466" s="312"/>
      <c r="N466" s="312"/>
      <c r="O466" s="314"/>
      <c r="P466" s="312"/>
      <c r="Q466" s="314" t="s">
        <v>28</v>
      </c>
      <c r="R466" s="312"/>
      <c r="S466" s="312"/>
      <c r="T466" s="314"/>
    </row>
    <row r="467" spans="10:20" x14ac:dyDescent="0.25">
      <c r="J467" s="314"/>
      <c r="K467" s="312"/>
      <c r="L467" s="312"/>
      <c r="M467" s="312"/>
      <c r="N467" s="312"/>
      <c r="O467" s="314"/>
      <c r="P467" s="312"/>
      <c r="Q467" s="314" t="s">
        <v>28</v>
      </c>
      <c r="R467" s="312"/>
      <c r="S467" s="312"/>
      <c r="T467" s="314"/>
    </row>
    <row r="468" spans="10:20" x14ac:dyDescent="0.25">
      <c r="J468" s="314"/>
      <c r="K468" s="312"/>
      <c r="L468" s="312"/>
      <c r="M468" s="312"/>
      <c r="N468" s="312"/>
      <c r="O468" s="314"/>
      <c r="P468" s="312"/>
      <c r="Q468" s="314" t="s">
        <v>28</v>
      </c>
      <c r="R468" s="312"/>
      <c r="S468" s="312"/>
      <c r="T468" s="314"/>
    </row>
    <row r="469" spans="10:20" x14ac:dyDescent="0.25">
      <c r="J469" s="314"/>
      <c r="K469" s="312"/>
      <c r="L469" s="312"/>
      <c r="M469" s="312"/>
      <c r="N469" s="312"/>
      <c r="O469" s="314"/>
      <c r="P469" s="312"/>
      <c r="Q469" s="314" t="s">
        <v>28</v>
      </c>
      <c r="R469" s="312"/>
      <c r="S469" s="312"/>
      <c r="T469" s="314"/>
    </row>
    <row r="470" spans="10:20" x14ac:dyDescent="0.25">
      <c r="J470" s="314"/>
      <c r="K470" s="312"/>
      <c r="L470" s="312"/>
      <c r="M470" s="312"/>
      <c r="N470" s="312"/>
      <c r="O470" s="314"/>
      <c r="P470" s="312"/>
      <c r="Q470" s="314" t="s">
        <v>28</v>
      </c>
      <c r="R470" s="312"/>
      <c r="S470" s="312"/>
      <c r="T470" s="314"/>
    </row>
    <row r="471" spans="10:20" x14ac:dyDescent="0.25">
      <c r="J471" s="314"/>
      <c r="K471" s="312"/>
      <c r="L471" s="312"/>
      <c r="M471" s="312"/>
      <c r="N471" s="312"/>
      <c r="O471" s="314"/>
      <c r="P471" s="312"/>
      <c r="Q471" s="314" t="s">
        <v>28</v>
      </c>
      <c r="R471" s="312"/>
      <c r="S471" s="312"/>
      <c r="T471" s="314"/>
    </row>
    <row r="472" spans="10:20" x14ac:dyDescent="0.25">
      <c r="J472" s="314"/>
      <c r="K472" s="312"/>
      <c r="L472" s="312"/>
      <c r="M472" s="312"/>
      <c r="N472" s="312"/>
      <c r="O472" s="314"/>
      <c r="P472" s="312"/>
      <c r="Q472" s="314" t="s">
        <v>28</v>
      </c>
      <c r="R472" s="312"/>
      <c r="S472" s="312"/>
      <c r="T472" s="314"/>
    </row>
    <row r="473" spans="10:20" x14ac:dyDescent="0.25">
      <c r="J473" s="314"/>
      <c r="K473" s="312"/>
      <c r="L473" s="312"/>
      <c r="M473" s="312"/>
      <c r="N473" s="312"/>
      <c r="O473" s="314"/>
      <c r="P473" s="312"/>
      <c r="Q473" s="314" t="s">
        <v>28</v>
      </c>
      <c r="R473" s="312"/>
      <c r="S473" s="312"/>
      <c r="T473" s="314"/>
    </row>
    <row r="474" spans="10:20" x14ac:dyDescent="0.25">
      <c r="J474" s="314"/>
      <c r="K474" s="312"/>
      <c r="L474" s="312"/>
      <c r="M474" s="312"/>
      <c r="N474" s="312"/>
      <c r="O474" s="314"/>
      <c r="P474" s="312"/>
      <c r="Q474" s="314" t="s">
        <v>28</v>
      </c>
      <c r="R474" s="312"/>
      <c r="S474" s="312"/>
      <c r="T474" s="314"/>
    </row>
    <row r="475" spans="10:20" x14ac:dyDescent="0.25">
      <c r="J475" s="314"/>
      <c r="K475" s="312"/>
      <c r="L475" s="312"/>
      <c r="M475" s="312"/>
      <c r="N475" s="312"/>
      <c r="O475" s="314"/>
      <c r="P475" s="312"/>
      <c r="Q475" s="314" t="s">
        <v>28</v>
      </c>
      <c r="R475" s="312"/>
      <c r="S475" s="312"/>
      <c r="T475" s="314"/>
    </row>
    <row r="476" spans="10:20" x14ac:dyDescent="0.25">
      <c r="J476" s="314"/>
      <c r="K476" s="312"/>
      <c r="L476" s="312"/>
      <c r="M476" s="312"/>
      <c r="N476" s="312"/>
      <c r="O476" s="314"/>
      <c r="P476" s="312"/>
      <c r="Q476" s="314" t="s">
        <v>28</v>
      </c>
      <c r="R476" s="312"/>
      <c r="S476" s="312"/>
      <c r="T476" s="314"/>
    </row>
    <row r="477" spans="10:20" x14ac:dyDescent="0.25">
      <c r="J477" s="314"/>
      <c r="K477" s="312"/>
      <c r="L477" s="312"/>
      <c r="M477" s="312"/>
      <c r="N477" s="312"/>
      <c r="O477" s="314"/>
      <c r="P477" s="312"/>
      <c r="Q477" s="314" t="s">
        <v>28</v>
      </c>
      <c r="R477" s="312"/>
      <c r="S477" s="312"/>
      <c r="T477" s="314"/>
    </row>
    <row r="478" spans="10:20" x14ac:dyDescent="0.25">
      <c r="J478" s="314"/>
      <c r="K478" s="312"/>
      <c r="L478" s="312"/>
      <c r="M478" s="312"/>
      <c r="N478" s="312"/>
      <c r="O478" s="314"/>
      <c r="P478" s="312"/>
      <c r="Q478" s="314" t="s">
        <v>28</v>
      </c>
      <c r="R478" s="312"/>
      <c r="S478" s="312"/>
      <c r="T478" s="314"/>
    </row>
    <row r="479" spans="10:20" x14ac:dyDescent="0.25">
      <c r="J479" s="314"/>
      <c r="K479" s="312"/>
      <c r="L479" s="312"/>
      <c r="M479" s="312"/>
      <c r="N479" s="312"/>
      <c r="O479" s="314"/>
      <c r="P479" s="312"/>
      <c r="Q479" s="314" t="s">
        <v>28</v>
      </c>
      <c r="R479" s="312"/>
      <c r="S479" s="312"/>
      <c r="T479" s="314"/>
    </row>
    <row r="480" spans="10:20" x14ac:dyDescent="0.25">
      <c r="J480" s="314"/>
      <c r="K480" s="312"/>
      <c r="L480" s="312"/>
      <c r="M480" s="312"/>
      <c r="N480" s="312"/>
      <c r="O480" s="314"/>
      <c r="P480" s="312"/>
      <c r="Q480" s="314" t="s">
        <v>28</v>
      </c>
      <c r="R480" s="312"/>
      <c r="S480" s="312"/>
      <c r="T480" s="314"/>
    </row>
    <row r="481" spans="10:20" x14ac:dyDescent="0.25">
      <c r="J481" s="314"/>
      <c r="K481" s="312"/>
      <c r="L481" s="312"/>
      <c r="M481" s="312"/>
      <c r="N481" s="312"/>
      <c r="O481" s="314"/>
      <c r="P481" s="312"/>
      <c r="Q481" s="314" t="s">
        <v>28</v>
      </c>
      <c r="R481" s="312"/>
      <c r="S481" s="312"/>
      <c r="T481" s="314"/>
    </row>
    <row r="482" spans="10:20" x14ac:dyDescent="0.25">
      <c r="J482" s="314"/>
      <c r="K482" s="312"/>
      <c r="L482" s="312"/>
      <c r="M482" s="312"/>
      <c r="N482" s="312"/>
      <c r="O482" s="314"/>
      <c r="P482" s="312"/>
      <c r="Q482" s="314" t="s">
        <v>28</v>
      </c>
      <c r="R482" s="312"/>
      <c r="S482" s="312"/>
      <c r="T482" s="314"/>
    </row>
    <row r="483" spans="10:20" x14ac:dyDescent="0.25">
      <c r="J483" s="314"/>
      <c r="K483" s="312"/>
      <c r="L483" s="312"/>
      <c r="M483" s="312"/>
      <c r="N483" s="312"/>
      <c r="O483" s="314"/>
      <c r="P483" s="312"/>
      <c r="Q483" s="314" t="s">
        <v>28</v>
      </c>
      <c r="R483" s="312"/>
      <c r="S483" s="312"/>
      <c r="T483" s="314"/>
    </row>
    <row r="484" spans="10:20" x14ac:dyDescent="0.25">
      <c r="J484" s="314"/>
      <c r="K484" s="312"/>
      <c r="L484" s="312"/>
      <c r="M484" s="312"/>
      <c r="N484" s="312"/>
      <c r="O484" s="314"/>
      <c r="P484" s="312"/>
      <c r="Q484" s="314" t="s">
        <v>28</v>
      </c>
      <c r="R484" s="312"/>
      <c r="S484" s="312"/>
      <c r="T484" s="314"/>
    </row>
    <row r="485" spans="10:20" x14ac:dyDescent="0.25">
      <c r="J485" s="314"/>
      <c r="K485" s="312"/>
      <c r="L485" s="312"/>
      <c r="M485" s="312"/>
      <c r="N485" s="312"/>
      <c r="O485" s="314"/>
      <c r="P485" s="312"/>
      <c r="Q485" s="314" t="s">
        <v>28</v>
      </c>
      <c r="R485" s="312"/>
      <c r="S485" s="312"/>
      <c r="T485" s="314"/>
    </row>
    <row r="486" spans="10:20" x14ac:dyDescent="0.25">
      <c r="J486" s="314"/>
      <c r="K486" s="312"/>
      <c r="L486" s="312"/>
      <c r="M486" s="312"/>
      <c r="N486" s="312"/>
      <c r="O486" s="314"/>
      <c r="P486" s="312"/>
      <c r="Q486" s="314" t="s">
        <v>28</v>
      </c>
      <c r="R486" s="312"/>
      <c r="S486" s="312"/>
      <c r="T486" s="314"/>
    </row>
    <row r="487" spans="10:20" x14ac:dyDescent="0.25">
      <c r="J487" s="314"/>
      <c r="K487" s="312"/>
      <c r="L487" s="312"/>
      <c r="M487" s="312"/>
      <c r="N487" s="312"/>
      <c r="O487" s="314"/>
      <c r="P487" s="312"/>
      <c r="Q487" s="314" t="s">
        <v>28</v>
      </c>
      <c r="R487" s="312"/>
      <c r="S487" s="312"/>
      <c r="T487" s="314"/>
    </row>
    <row r="488" spans="10:20" x14ac:dyDescent="0.25">
      <c r="J488" s="314"/>
      <c r="K488" s="312"/>
      <c r="L488" s="312"/>
      <c r="M488" s="312"/>
      <c r="N488" s="312"/>
      <c r="O488" s="314"/>
      <c r="P488" s="312"/>
      <c r="Q488" s="314" t="s">
        <v>28</v>
      </c>
      <c r="R488" s="312"/>
      <c r="S488" s="312"/>
      <c r="T488" s="314"/>
    </row>
    <row r="489" spans="10:20" x14ac:dyDescent="0.25">
      <c r="J489" s="314"/>
      <c r="K489" s="312"/>
      <c r="L489" s="312"/>
      <c r="M489" s="312"/>
      <c r="N489" s="312"/>
      <c r="O489" s="314"/>
      <c r="P489" s="312"/>
      <c r="Q489" s="314" t="s">
        <v>28</v>
      </c>
      <c r="R489" s="312"/>
      <c r="S489" s="312"/>
      <c r="T489" s="314"/>
    </row>
    <row r="490" spans="10:20" x14ac:dyDescent="0.25">
      <c r="J490" s="314"/>
      <c r="K490" s="312"/>
      <c r="L490" s="312"/>
      <c r="M490" s="312"/>
      <c r="N490" s="312"/>
      <c r="O490" s="314"/>
      <c r="P490" s="312"/>
      <c r="Q490" s="314" t="s">
        <v>28</v>
      </c>
      <c r="R490" s="312"/>
      <c r="S490" s="312"/>
      <c r="T490" s="314"/>
    </row>
    <row r="491" spans="10:20" x14ac:dyDescent="0.25">
      <c r="J491" s="314"/>
      <c r="K491" s="312"/>
      <c r="L491" s="312"/>
      <c r="M491" s="312"/>
      <c r="N491" s="312"/>
      <c r="O491" s="314"/>
      <c r="P491" s="312"/>
      <c r="Q491" s="314" t="s">
        <v>28</v>
      </c>
      <c r="R491" s="312"/>
      <c r="S491" s="312"/>
      <c r="T491" s="314"/>
    </row>
    <row r="492" spans="10:20" x14ac:dyDescent="0.25">
      <c r="J492" s="314"/>
      <c r="K492" s="312"/>
      <c r="L492" s="312"/>
      <c r="M492" s="312"/>
      <c r="N492" s="312"/>
      <c r="O492" s="314"/>
      <c r="P492" s="312"/>
      <c r="Q492" s="314" t="s">
        <v>28</v>
      </c>
      <c r="R492" s="312"/>
      <c r="S492" s="312"/>
      <c r="T492" s="314"/>
    </row>
    <row r="493" spans="10:20" x14ac:dyDescent="0.25">
      <c r="J493" s="314"/>
      <c r="K493" s="312"/>
      <c r="L493" s="312"/>
      <c r="M493" s="312"/>
      <c r="N493" s="312"/>
      <c r="O493" s="314"/>
      <c r="P493" s="312"/>
      <c r="Q493" s="314" t="s">
        <v>28</v>
      </c>
      <c r="R493" s="312"/>
      <c r="S493" s="312"/>
      <c r="T493" s="314"/>
    </row>
    <row r="494" spans="10:20" x14ac:dyDescent="0.25">
      <c r="J494" s="314"/>
      <c r="K494" s="312"/>
      <c r="L494" s="312"/>
      <c r="M494" s="312"/>
      <c r="N494" s="312"/>
      <c r="O494" s="314"/>
      <c r="P494" s="312"/>
      <c r="Q494" s="314" t="s">
        <v>28</v>
      </c>
      <c r="R494" s="312"/>
      <c r="S494" s="312"/>
      <c r="T494" s="314"/>
    </row>
    <row r="495" spans="10:20" x14ac:dyDescent="0.25">
      <c r="J495" s="314"/>
      <c r="K495" s="312"/>
      <c r="L495" s="312"/>
      <c r="M495" s="312"/>
      <c r="N495" s="312"/>
      <c r="O495" s="314"/>
      <c r="P495" s="312"/>
      <c r="Q495" s="314" t="s">
        <v>28</v>
      </c>
      <c r="R495" s="312"/>
      <c r="S495" s="312"/>
      <c r="T495" s="314"/>
    </row>
    <row r="496" spans="10:20" x14ac:dyDescent="0.25">
      <c r="J496" s="314"/>
      <c r="K496" s="312"/>
      <c r="L496" s="312"/>
      <c r="M496" s="312"/>
      <c r="N496" s="312"/>
      <c r="O496" s="314"/>
      <c r="P496" s="312"/>
      <c r="Q496" s="314" t="s">
        <v>28</v>
      </c>
      <c r="R496" s="312"/>
      <c r="S496" s="312"/>
      <c r="T496" s="314"/>
    </row>
    <row r="497" spans="10:20" x14ac:dyDescent="0.25">
      <c r="J497" s="314"/>
      <c r="K497" s="312"/>
      <c r="L497" s="312"/>
      <c r="M497" s="312"/>
      <c r="N497" s="312"/>
      <c r="O497" s="314"/>
      <c r="P497" s="312"/>
      <c r="Q497" s="314" t="s">
        <v>28</v>
      </c>
      <c r="R497" s="312"/>
      <c r="S497" s="312"/>
      <c r="T497" s="314"/>
    </row>
    <row r="498" spans="10:20" x14ac:dyDescent="0.25">
      <c r="J498" s="314"/>
      <c r="K498" s="312"/>
      <c r="L498" s="312"/>
      <c r="M498" s="312"/>
      <c r="N498" s="312"/>
      <c r="O498" s="314"/>
      <c r="P498" s="312"/>
      <c r="Q498" s="314" t="s">
        <v>28</v>
      </c>
      <c r="R498" s="312"/>
      <c r="S498" s="312"/>
      <c r="T498" s="314"/>
    </row>
    <row r="499" spans="10:20" x14ac:dyDescent="0.25">
      <c r="J499" s="314"/>
      <c r="K499" s="312"/>
      <c r="L499" s="312"/>
      <c r="M499" s="312"/>
      <c r="N499" s="312"/>
      <c r="O499" s="314"/>
      <c r="P499" s="312"/>
      <c r="Q499" s="314" t="s">
        <v>28</v>
      </c>
      <c r="R499" s="312"/>
      <c r="S499" s="312"/>
      <c r="T499" s="314"/>
    </row>
    <row r="500" spans="10:20" x14ac:dyDescent="0.25">
      <c r="J500" s="314"/>
      <c r="K500" s="312"/>
      <c r="L500" s="312"/>
      <c r="M500" s="312"/>
      <c r="N500" s="312"/>
      <c r="O500" s="314"/>
      <c r="P500" s="312"/>
      <c r="Q500" s="314" t="s">
        <v>28</v>
      </c>
      <c r="R500" s="312"/>
      <c r="S500" s="312"/>
      <c r="T500" s="314"/>
    </row>
    <row r="501" spans="10:20" x14ac:dyDescent="0.25">
      <c r="J501" s="314"/>
      <c r="K501" s="312"/>
      <c r="L501" s="312"/>
      <c r="M501" s="312"/>
      <c r="N501" s="312"/>
      <c r="O501" s="314"/>
      <c r="P501" s="312"/>
      <c r="Q501" s="314" t="s">
        <v>28</v>
      </c>
      <c r="R501" s="312"/>
      <c r="S501" s="312"/>
      <c r="T501" s="314"/>
    </row>
    <row r="502" spans="10:20" x14ac:dyDescent="0.25">
      <c r="J502" s="314"/>
      <c r="K502" s="312"/>
      <c r="L502" s="312"/>
      <c r="M502" s="312"/>
      <c r="N502" s="312"/>
      <c r="O502" s="314"/>
      <c r="P502" s="312"/>
      <c r="Q502" s="314" t="s">
        <v>28</v>
      </c>
      <c r="R502" s="312"/>
      <c r="S502" s="312"/>
      <c r="T502" s="314"/>
    </row>
    <row r="503" spans="10:20" x14ac:dyDescent="0.25">
      <c r="J503" s="314"/>
      <c r="K503" s="312"/>
      <c r="L503" s="312"/>
      <c r="M503" s="312"/>
      <c r="N503" s="312"/>
      <c r="O503" s="314"/>
      <c r="P503" s="312"/>
      <c r="Q503" s="314" t="s">
        <v>28</v>
      </c>
      <c r="R503" s="312"/>
      <c r="S503" s="312"/>
      <c r="T503" s="314"/>
    </row>
    <row r="504" spans="10:20" x14ac:dyDescent="0.25">
      <c r="J504" s="314"/>
      <c r="K504" s="312"/>
      <c r="L504" s="312"/>
      <c r="M504" s="312"/>
      <c r="N504" s="312"/>
      <c r="O504" s="314"/>
      <c r="P504" s="312"/>
      <c r="Q504" s="314" t="s">
        <v>28</v>
      </c>
      <c r="R504" s="312"/>
      <c r="S504" s="312"/>
      <c r="T504" s="314"/>
    </row>
    <row r="505" spans="10:20" x14ac:dyDescent="0.25">
      <c r="J505" s="314"/>
      <c r="K505" s="312"/>
      <c r="L505" s="312"/>
      <c r="M505" s="312"/>
      <c r="N505" s="312"/>
      <c r="O505" s="314"/>
      <c r="P505" s="312"/>
      <c r="Q505" s="314" t="s">
        <v>28</v>
      </c>
      <c r="R505" s="312"/>
      <c r="S505" s="312"/>
      <c r="T505" s="314"/>
    </row>
    <row r="506" spans="10:20" x14ac:dyDescent="0.25">
      <c r="J506" s="314"/>
      <c r="K506" s="312"/>
      <c r="L506" s="312"/>
      <c r="M506" s="312"/>
      <c r="N506" s="312"/>
      <c r="O506" s="314"/>
      <c r="P506" s="312"/>
      <c r="Q506" s="314" t="s">
        <v>28</v>
      </c>
      <c r="R506" s="312"/>
      <c r="S506" s="312"/>
      <c r="T506" s="314"/>
    </row>
    <row r="507" spans="10:20" x14ac:dyDescent="0.25">
      <c r="J507" s="314"/>
      <c r="K507" s="312"/>
      <c r="L507" s="312"/>
      <c r="M507" s="312"/>
      <c r="N507" s="312"/>
      <c r="O507" s="314"/>
      <c r="P507" s="312"/>
      <c r="Q507" s="314" t="s">
        <v>28</v>
      </c>
      <c r="R507" s="312"/>
      <c r="S507" s="312"/>
      <c r="T507" s="314"/>
    </row>
    <row r="508" spans="10:20" x14ac:dyDescent="0.25">
      <c r="J508" s="314"/>
      <c r="K508" s="312"/>
      <c r="L508" s="312"/>
      <c r="M508" s="312"/>
      <c r="N508" s="312"/>
      <c r="O508" s="314"/>
      <c r="P508" s="312"/>
      <c r="Q508" s="314" t="s">
        <v>28</v>
      </c>
      <c r="R508" s="312"/>
      <c r="S508" s="312"/>
      <c r="T508" s="314"/>
    </row>
    <row r="509" spans="10:20" x14ac:dyDescent="0.25">
      <c r="J509" s="314"/>
      <c r="K509" s="312"/>
      <c r="L509" s="312"/>
      <c r="M509" s="312"/>
      <c r="N509" s="312"/>
      <c r="O509" s="314"/>
      <c r="P509" s="312"/>
      <c r="Q509" s="314" t="s">
        <v>28</v>
      </c>
      <c r="R509" s="312"/>
      <c r="S509" s="312"/>
      <c r="T509" s="314"/>
    </row>
    <row r="510" spans="10:20" x14ac:dyDescent="0.25">
      <c r="J510" s="314"/>
      <c r="K510" s="312"/>
      <c r="L510" s="312"/>
      <c r="M510" s="312"/>
      <c r="N510" s="312"/>
      <c r="O510" s="314"/>
      <c r="P510" s="312"/>
      <c r="Q510" s="314" t="s">
        <v>28</v>
      </c>
      <c r="R510" s="312"/>
      <c r="S510" s="312"/>
      <c r="T510" s="314"/>
    </row>
    <row r="511" spans="10:20" x14ac:dyDescent="0.25">
      <c r="J511" s="314"/>
      <c r="K511" s="312"/>
      <c r="L511" s="312"/>
      <c r="M511" s="312"/>
      <c r="N511" s="312"/>
      <c r="O511" s="314"/>
      <c r="P511" s="312"/>
      <c r="Q511" s="314" t="s">
        <v>28</v>
      </c>
      <c r="R511" s="312"/>
      <c r="S511" s="312"/>
      <c r="T511" s="314"/>
    </row>
    <row r="512" spans="10:20" x14ac:dyDescent="0.25">
      <c r="J512" s="314"/>
      <c r="K512" s="312"/>
      <c r="L512" s="312"/>
      <c r="M512" s="312"/>
      <c r="N512" s="312"/>
      <c r="O512" s="314"/>
      <c r="P512" s="312"/>
      <c r="Q512" s="314" t="s">
        <v>28</v>
      </c>
      <c r="R512" s="312"/>
      <c r="S512" s="312"/>
      <c r="T512" s="314"/>
    </row>
    <row r="513" spans="10:20" x14ac:dyDescent="0.25">
      <c r="J513" s="314"/>
      <c r="K513" s="312"/>
      <c r="L513" s="312"/>
      <c r="M513" s="312"/>
      <c r="N513" s="312"/>
      <c r="O513" s="314"/>
      <c r="P513" s="312"/>
      <c r="Q513" s="314" t="s">
        <v>28</v>
      </c>
      <c r="R513" s="312"/>
      <c r="S513" s="312"/>
      <c r="T513" s="314"/>
    </row>
    <row r="514" spans="10:20" x14ac:dyDescent="0.25">
      <c r="J514" s="314"/>
      <c r="K514" s="312"/>
      <c r="L514" s="312"/>
      <c r="M514" s="312"/>
      <c r="N514" s="312"/>
      <c r="O514" s="314"/>
      <c r="P514" s="312"/>
      <c r="Q514" s="314" t="s">
        <v>28</v>
      </c>
      <c r="R514" s="312"/>
      <c r="S514" s="312"/>
      <c r="T514" s="314"/>
    </row>
    <row r="515" spans="10:20" x14ac:dyDescent="0.25">
      <c r="J515" s="314"/>
      <c r="K515" s="312"/>
      <c r="L515" s="312"/>
      <c r="M515" s="312"/>
      <c r="N515" s="312"/>
      <c r="O515" s="314"/>
      <c r="P515" s="312"/>
      <c r="Q515" s="312"/>
      <c r="R515" s="312"/>
      <c r="S515" s="312"/>
      <c r="T515" s="314"/>
    </row>
    <row r="516" spans="10:20" x14ac:dyDescent="0.25">
      <c r="J516" s="314"/>
      <c r="K516" s="312"/>
      <c r="L516" s="312"/>
      <c r="M516" s="312"/>
      <c r="N516" s="312"/>
      <c r="O516" s="314"/>
      <c r="P516" s="312"/>
      <c r="Q516" s="312"/>
      <c r="R516" s="312"/>
      <c r="S516" s="312"/>
      <c r="T516" s="314"/>
    </row>
    <row r="517" spans="10:20" x14ac:dyDescent="0.25">
      <c r="J517" s="314"/>
      <c r="K517" s="312"/>
      <c r="L517" s="312"/>
      <c r="M517" s="312"/>
      <c r="N517" s="312"/>
      <c r="O517" s="314"/>
      <c r="P517" s="312"/>
      <c r="Q517" s="312"/>
      <c r="R517" s="312"/>
      <c r="S517" s="312"/>
      <c r="T517" s="314"/>
    </row>
    <row r="518" spans="10:20" x14ac:dyDescent="0.25">
      <c r="J518" s="314"/>
      <c r="K518" s="312"/>
      <c r="L518" s="312"/>
      <c r="M518" s="312"/>
      <c r="N518" s="312"/>
      <c r="O518" s="314"/>
      <c r="P518" s="312"/>
      <c r="Q518" s="312"/>
      <c r="R518" s="312"/>
      <c r="S518" s="312"/>
      <c r="T518" s="314"/>
    </row>
    <row r="519" spans="10:20" x14ac:dyDescent="0.25">
      <c r="J519" s="314"/>
      <c r="K519" s="312"/>
      <c r="L519" s="312"/>
      <c r="M519" s="312"/>
      <c r="N519" s="312"/>
      <c r="O519" s="314"/>
      <c r="P519" s="312"/>
      <c r="Q519" s="312"/>
      <c r="R519" s="312"/>
      <c r="S519" s="312"/>
      <c r="T519" s="314"/>
    </row>
    <row r="520" spans="10:20" x14ac:dyDescent="0.25">
      <c r="J520" s="314"/>
      <c r="K520" s="312"/>
      <c r="L520" s="312"/>
      <c r="M520" s="312"/>
      <c r="N520" s="312"/>
      <c r="O520" s="314"/>
      <c r="P520" s="312"/>
      <c r="Q520" s="312"/>
      <c r="R520" s="312"/>
      <c r="S520" s="312"/>
      <c r="T520" s="314"/>
    </row>
    <row r="521" spans="10:20" x14ac:dyDescent="0.25">
      <c r="J521" s="314"/>
      <c r="K521" s="312"/>
      <c r="L521" s="312"/>
      <c r="M521" s="312"/>
      <c r="N521" s="312"/>
      <c r="O521" s="314"/>
      <c r="P521" s="312"/>
      <c r="Q521" s="312"/>
      <c r="R521" s="312"/>
      <c r="S521" s="312"/>
      <c r="T521" s="314"/>
    </row>
    <row r="522" spans="10:20" x14ac:dyDescent="0.25">
      <c r="J522" s="314"/>
      <c r="K522" s="312"/>
      <c r="L522" s="312"/>
      <c r="M522" s="312"/>
      <c r="N522" s="312"/>
      <c r="O522" s="314"/>
      <c r="P522" s="312"/>
      <c r="Q522" s="312"/>
      <c r="R522" s="312"/>
      <c r="S522" s="312"/>
      <c r="T522" s="314"/>
    </row>
    <row r="523" spans="10:20" x14ac:dyDescent="0.25">
      <c r="J523" s="314"/>
      <c r="K523" s="312"/>
      <c r="L523" s="312"/>
      <c r="M523" s="312"/>
      <c r="N523" s="312"/>
      <c r="O523" s="314"/>
      <c r="P523" s="312"/>
      <c r="Q523" s="312"/>
      <c r="R523" s="312"/>
      <c r="S523" s="312"/>
      <c r="T523" s="314"/>
    </row>
    <row r="524" spans="10:20" x14ac:dyDescent="0.25">
      <c r="J524" s="314"/>
      <c r="K524" s="312"/>
      <c r="L524" s="312"/>
      <c r="M524" s="312"/>
      <c r="N524" s="312"/>
      <c r="O524" s="314"/>
      <c r="P524" s="312"/>
      <c r="Q524" s="312"/>
      <c r="R524" s="312"/>
      <c r="S524" s="312"/>
      <c r="T524" s="314"/>
    </row>
    <row r="525" spans="10:20" x14ac:dyDescent="0.25">
      <c r="J525" s="314"/>
      <c r="K525" s="312"/>
      <c r="L525" s="312"/>
      <c r="M525" s="312"/>
      <c r="N525" s="312"/>
      <c r="O525" s="314"/>
      <c r="P525" s="312"/>
      <c r="Q525" s="312"/>
      <c r="R525" s="312"/>
      <c r="S525" s="312"/>
      <c r="T525" s="314"/>
    </row>
    <row r="526" spans="10:20" x14ac:dyDescent="0.25">
      <c r="J526" s="314"/>
      <c r="K526" s="312"/>
      <c r="L526" s="312"/>
      <c r="M526" s="312"/>
      <c r="N526" s="312"/>
      <c r="O526" s="314"/>
      <c r="P526" s="312"/>
      <c r="Q526" s="312"/>
      <c r="R526" s="312"/>
      <c r="S526" s="312"/>
      <c r="T526" s="314"/>
    </row>
    <row r="527" spans="10:20" x14ac:dyDescent="0.25">
      <c r="J527" s="314"/>
      <c r="K527" s="312"/>
      <c r="L527" s="312"/>
      <c r="M527" s="312"/>
      <c r="N527" s="312"/>
      <c r="O527" s="314"/>
      <c r="P527" s="312"/>
      <c r="Q527" s="312"/>
      <c r="R527" s="312"/>
      <c r="S527" s="312"/>
      <c r="T527" s="314"/>
    </row>
    <row r="528" spans="10:20" x14ac:dyDescent="0.25">
      <c r="J528" s="314"/>
      <c r="K528" s="312"/>
      <c r="L528" s="312"/>
      <c r="M528" s="312"/>
      <c r="N528" s="312"/>
      <c r="O528" s="314"/>
      <c r="P528" s="312"/>
      <c r="Q528" s="312"/>
      <c r="R528" s="312"/>
      <c r="S528" s="312"/>
      <c r="T528" s="314"/>
    </row>
    <row r="529" spans="10:20" x14ac:dyDescent="0.25">
      <c r="J529" s="314"/>
      <c r="K529" s="312"/>
      <c r="L529" s="312"/>
      <c r="M529" s="312"/>
      <c r="N529" s="312"/>
      <c r="O529" s="314"/>
      <c r="P529" s="312"/>
      <c r="Q529" s="312"/>
      <c r="R529" s="312"/>
      <c r="S529" s="312"/>
      <c r="T529" s="314"/>
    </row>
    <row r="530" spans="10:20" x14ac:dyDescent="0.25">
      <c r="J530" s="314"/>
      <c r="K530" s="312"/>
      <c r="L530" s="312"/>
      <c r="M530" s="312"/>
      <c r="N530" s="312"/>
      <c r="O530" s="314"/>
      <c r="P530" s="312"/>
      <c r="Q530" s="312"/>
      <c r="R530" s="312"/>
      <c r="S530" s="312"/>
      <c r="T530" s="314"/>
    </row>
    <row r="531" spans="10:20" x14ac:dyDescent="0.25">
      <c r="J531" s="314"/>
      <c r="K531" s="312"/>
      <c r="L531" s="312"/>
      <c r="M531" s="312"/>
      <c r="N531" s="312"/>
      <c r="O531" s="314"/>
      <c r="P531" s="312"/>
      <c r="Q531" s="312"/>
      <c r="R531" s="312"/>
      <c r="S531" s="312"/>
      <c r="T531" s="314"/>
    </row>
    <row r="532" spans="10:20" x14ac:dyDescent="0.25">
      <c r="J532" s="314"/>
      <c r="K532" s="312"/>
      <c r="L532" s="312"/>
      <c r="M532" s="312"/>
      <c r="N532" s="312"/>
      <c r="O532" s="314"/>
      <c r="P532" s="312"/>
      <c r="Q532" s="312"/>
      <c r="R532" s="312"/>
      <c r="S532" s="312"/>
      <c r="T532" s="314"/>
    </row>
    <row r="533" spans="10:20" x14ac:dyDescent="0.25">
      <c r="J533" s="314"/>
      <c r="K533" s="312"/>
      <c r="L533" s="312"/>
      <c r="M533" s="312"/>
      <c r="N533" s="312"/>
      <c r="O533" s="314"/>
      <c r="P533" s="312"/>
      <c r="Q533" s="312"/>
      <c r="R533" s="312"/>
      <c r="S533" s="312"/>
      <c r="T533" s="314"/>
    </row>
    <row r="534" spans="10:20" x14ac:dyDescent="0.25">
      <c r="J534" s="314"/>
      <c r="K534" s="312"/>
      <c r="L534" s="312"/>
      <c r="M534" s="312"/>
      <c r="N534" s="312"/>
      <c r="O534" s="314"/>
      <c r="P534" s="312"/>
      <c r="Q534" s="312"/>
      <c r="R534" s="312"/>
      <c r="S534" s="312"/>
      <c r="T534" s="314"/>
    </row>
  </sheetData>
  <sheetProtection sheet="1" objects="1" scenarios="1" autoFilter="0"/>
  <mergeCells count="7">
    <mergeCell ref="R2:W2"/>
    <mergeCell ref="I5:V5"/>
    <mergeCell ref="A14:C14"/>
    <mergeCell ref="E14:F14"/>
    <mergeCell ref="J14:K14"/>
    <mergeCell ref="O14:P14"/>
    <mergeCell ref="T14:U14"/>
  </mergeCells>
  <pageMargins left="0.70866141732283472" right="0.70866141732283472" top="0.74803149606299213" bottom="0.74803149606299213" header="0.31496062992125984" footer="0.31496062992125984"/>
  <pageSetup paperSize="9" scale="64" fitToHeight="0" orientation="portrait" r:id="rId1"/>
  <headerFooter>
    <oddFooter>&amp;C+) Anteil reduziert / Part réduit&amp;RI.I-&amp;P</oddFooter>
  </headerFooter>
  <rowBreaks count="1" manualBreakCount="1">
    <brk id="264"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5"/>
  <sheetViews>
    <sheetView zoomScaleNormal="100" workbookViewId="0">
      <pane ySplit="12" topLeftCell="A13" activePane="bottomLeft" state="frozen"/>
      <selection pane="bottomLeft"/>
    </sheetView>
  </sheetViews>
  <sheetFormatPr baseColWidth="10" defaultRowHeight="15" x14ac:dyDescent="0.25"/>
  <cols>
    <col min="1" max="1" width="25.28515625" style="394" customWidth="1"/>
    <col min="2" max="2" width="6.42578125" style="335" customWidth="1"/>
    <col min="3" max="3" width="6.85546875" style="389" customWidth="1"/>
    <col min="4" max="4" width="1" style="312" customWidth="1"/>
    <col min="5" max="5" width="10.7109375" style="314" customWidth="1"/>
    <col min="6" max="6" width="1.28515625" style="314" customWidth="1"/>
    <col min="7" max="7" width="10.7109375" style="314" customWidth="1"/>
    <col min="8" max="8" width="1.28515625" style="314" customWidth="1"/>
    <col min="9" max="9" width="10.7109375" style="314" customWidth="1"/>
    <col min="10" max="10" width="1.28515625" style="314" customWidth="1"/>
    <col min="11" max="11" width="10.7109375" style="314" customWidth="1"/>
    <col min="12" max="12" width="1.140625" style="390" customWidth="1"/>
    <col min="13" max="13" width="10.7109375" style="314" customWidth="1"/>
    <col min="14" max="14" width="1.140625" style="314" customWidth="1"/>
    <col min="15" max="15" width="10.7109375" style="314" customWidth="1"/>
    <col min="16" max="16" width="11.42578125" style="312" customWidth="1"/>
    <col min="17" max="16384" width="11.42578125" style="312"/>
  </cols>
  <sheetData>
    <row r="1" spans="1:16" x14ac:dyDescent="0.25">
      <c r="O1" s="391">
        <v>511</v>
      </c>
    </row>
    <row r="2" spans="1:16" x14ac:dyDescent="0.25">
      <c r="K2" s="551" t="str">
        <f>[2]Summen!F2</f>
        <v>gültig ab/ valable dés le 01.12.2017</v>
      </c>
      <c r="L2" s="551"/>
      <c r="M2" s="551"/>
      <c r="N2" s="551"/>
      <c r="O2" s="551"/>
    </row>
    <row r="3" spans="1:16" x14ac:dyDescent="0.25">
      <c r="I3" s="315"/>
      <c r="J3" s="315"/>
      <c r="K3" s="315"/>
      <c r="L3" s="361"/>
      <c r="M3" s="315"/>
      <c r="N3" s="315"/>
      <c r="O3" s="315"/>
      <c r="P3" s="426"/>
    </row>
    <row r="4" spans="1:16" x14ac:dyDescent="0.25">
      <c r="I4" s="315"/>
      <c r="J4" s="315"/>
      <c r="K4" s="315"/>
      <c r="L4" s="361"/>
      <c r="M4" s="315"/>
      <c r="N4" s="315"/>
      <c r="O4" s="315"/>
      <c r="P4" s="426"/>
    </row>
    <row r="5" spans="1:16" ht="18" x14ac:dyDescent="0.25">
      <c r="A5" s="323" t="s">
        <v>0</v>
      </c>
      <c r="B5" s="357"/>
      <c r="C5" s="404"/>
      <c r="D5" s="329"/>
      <c r="E5" s="575" t="s">
        <v>238</v>
      </c>
      <c r="F5" s="575"/>
      <c r="G5" s="575"/>
      <c r="H5" s="575"/>
      <c r="I5" s="575"/>
      <c r="J5" s="575"/>
      <c r="K5" s="575"/>
      <c r="L5" s="575"/>
      <c r="M5" s="575"/>
      <c r="N5" s="575"/>
      <c r="O5" s="575"/>
    </row>
    <row r="6" spans="1:16" x14ac:dyDescent="0.25">
      <c r="A6" s="323" t="s">
        <v>239</v>
      </c>
      <c r="B6" s="357"/>
      <c r="C6" s="404"/>
      <c r="D6" s="329"/>
      <c r="E6" s="329"/>
    </row>
    <row r="7" spans="1:16" x14ac:dyDescent="0.25">
      <c r="A7" s="405" t="s">
        <v>240</v>
      </c>
      <c r="B7" s="406"/>
      <c r="C7" s="395"/>
      <c r="D7" s="321"/>
      <c r="E7" s="553" t="s">
        <v>37</v>
      </c>
      <c r="F7" s="392" t="s">
        <v>241</v>
      </c>
      <c r="G7" s="393"/>
      <c r="H7" s="346"/>
      <c r="I7" s="554" t="s">
        <v>38</v>
      </c>
      <c r="J7" s="392" t="s">
        <v>242</v>
      </c>
      <c r="K7" s="344"/>
      <c r="L7" s="336"/>
      <c r="M7" s="556" t="s">
        <v>39</v>
      </c>
      <c r="N7" s="392" t="s">
        <v>243</v>
      </c>
      <c r="O7" s="344"/>
    </row>
    <row r="8" spans="1:16" x14ac:dyDescent="0.25">
      <c r="A8" s="407" t="s">
        <v>244</v>
      </c>
      <c r="B8" s="406"/>
      <c r="C8" s="395"/>
      <c r="D8" s="321"/>
      <c r="E8" s="555"/>
      <c r="F8" s="392" t="s">
        <v>245</v>
      </c>
      <c r="G8" s="325"/>
      <c r="H8" s="346"/>
      <c r="I8" s="555"/>
      <c r="J8" s="392" t="s">
        <v>246</v>
      </c>
      <c r="K8" s="344"/>
      <c r="L8" s="336"/>
      <c r="M8" s="555"/>
      <c r="N8" s="392" t="s">
        <v>247</v>
      </c>
      <c r="O8" s="344"/>
    </row>
    <row r="9" spans="1:16" ht="15.75" thickBot="1" x14ac:dyDescent="0.3">
      <c r="A9" s="408" t="s">
        <v>248</v>
      </c>
      <c r="B9" s="357"/>
      <c r="C9" s="395"/>
      <c r="D9" s="356"/>
      <c r="E9" s="409"/>
      <c r="F9" s="410"/>
      <c r="G9" s="409"/>
      <c r="H9" s="411"/>
      <c r="I9" s="409"/>
      <c r="J9" s="412"/>
      <c r="K9" s="409"/>
      <c r="L9" s="413"/>
      <c r="M9" s="409"/>
      <c r="N9" s="412"/>
      <c r="O9" s="409"/>
    </row>
    <row r="10" spans="1:16" ht="26.25" thickBot="1" x14ac:dyDescent="0.3">
      <c r="A10" s="396" t="s">
        <v>249</v>
      </c>
      <c r="B10" s="397"/>
      <c r="C10" s="398" t="s">
        <v>0</v>
      </c>
      <c r="D10" s="399"/>
      <c r="E10" s="557" t="s">
        <v>22</v>
      </c>
      <c r="F10" s="559"/>
      <c r="G10" s="353" t="s">
        <v>23</v>
      </c>
      <c r="H10" s="400"/>
      <c r="I10" s="557" t="s">
        <v>24</v>
      </c>
      <c r="J10" s="559"/>
      <c r="K10" s="353" t="s">
        <v>23</v>
      </c>
      <c r="L10" s="401"/>
      <c r="M10" s="557" t="s">
        <v>24</v>
      </c>
      <c r="N10" s="559"/>
      <c r="O10" s="353" t="s">
        <v>23</v>
      </c>
    </row>
    <row r="11" spans="1:16" x14ac:dyDescent="0.25">
      <c r="A11" s="414" t="s">
        <v>0</v>
      </c>
      <c r="B11" s="357"/>
      <c r="C11" s="395" t="s">
        <v>0</v>
      </c>
      <c r="D11" s="356"/>
      <c r="E11" s="314" t="s">
        <v>0</v>
      </c>
      <c r="F11" s="314" t="s">
        <v>0</v>
      </c>
      <c r="L11" s="314"/>
    </row>
    <row r="12" spans="1:16" x14ac:dyDescent="0.25">
      <c r="A12" s="362">
        <f>COUNT(B13:B361)</f>
        <v>223</v>
      </c>
      <c r="B12" s="357"/>
      <c r="C12" s="415" t="s">
        <v>1</v>
      </c>
      <c r="D12" s="356"/>
      <c r="E12" s="365" t="s">
        <v>25</v>
      </c>
      <c r="G12" s="362">
        <f>COUNT(G13:G458)</f>
        <v>209</v>
      </c>
      <c r="I12" s="365" t="s">
        <v>25</v>
      </c>
      <c r="K12" s="362">
        <f>COUNT(K13:K458)</f>
        <v>209</v>
      </c>
      <c r="L12" s="358"/>
      <c r="M12" s="365" t="s">
        <v>25</v>
      </c>
      <c r="O12" s="362">
        <f>COUNT(O13:O458)</f>
        <v>42</v>
      </c>
    </row>
    <row r="13" spans="1:16" x14ac:dyDescent="0.25">
      <c r="A13" s="416" t="s">
        <v>41</v>
      </c>
      <c r="B13" s="417">
        <v>11</v>
      </c>
      <c r="C13" s="418"/>
      <c r="D13" s="403"/>
      <c r="E13" s="419">
        <v>100</v>
      </c>
      <c r="F13" s="420">
        <v>70.167036999999993</v>
      </c>
      <c r="G13" s="421">
        <v>70.161984000000004</v>
      </c>
      <c r="H13" s="420"/>
      <c r="I13" s="419">
        <v>100</v>
      </c>
      <c r="J13" s="420">
        <v>79.643617000000006</v>
      </c>
      <c r="K13" s="421">
        <v>79.637878999999998</v>
      </c>
      <c r="L13" s="344"/>
      <c r="M13" s="375">
        <v>100</v>
      </c>
      <c r="N13" s="402"/>
      <c r="O13" s="376">
        <v>81.95721800000004</v>
      </c>
    </row>
    <row r="14" spans="1:16" x14ac:dyDescent="0.25">
      <c r="A14" s="416" t="s">
        <v>42</v>
      </c>
      <c r="B14" s="417">
        <v>22</v>
      </c>
      <c r="C14" s="418"/>
      <c r="D14" s="403"/>
      <c r="E14" s="419">
        <v>0.14235200000000001</v>
      </c>
      <c r="F14" s="420">
        <v>9.9884000000000001E-2</v>
      </c>
      <c r="G14" s="421">
        <v>9.9876999999999994E-2</v>
      </c>
      <c r="H14" s="420"/>
      <c r="I14" s="419">
        <v>0.15404300000000001</v>
      </c>
      <c r="J14" s="420">
        <v>0.122685</v>
      </c>
      <c r="K14" s="421">
        <v>0.12267699999999999</v>
      </c>
      <c r="L14" s="344"/>
      <c r="M14" s="375">
        <v>0.152646</v>
      </c>
      <c r="N14" s="402"/>
      <c r="O14" s="376">
        <v>0.12510399999999999</v>
      </c>
    </row>
    <row r="15" spans="1:16" x14ac:dyDescent="0.25">
      <c r="A15" s="416" t="s">
        <v>43</v>
      </c>
      <c r="B15" s="417">
        <v>23</v>
      </c>
      <c r="C15" s="418"/>
      <c r="D15" s="403"/>
      <c r="E15" s="419">
        <v>0.14010800000000001</v>
      </c>
      <c r="F15" s="420">
        <v>9.8309999999999995E-2</v>
      </c>
      <c r="G15" s="421">
        <v>9.8303000000000001E-2</v>
      </c>
      <c r="H15" s="420"/>
      <c r="I15" s="419">
        <v>2.75E-2</v>
      </c>
      <c r="J15" s="420">
        <v>2.1902000000000001E-2</v>
      </c>
      <c r="K15" s="421">
        <v>2.1899999999999999E-2</v>
      </c>
      <c r="L15" s="344"/>
      <c r="M15" s="375"/>
      <c r="N15" s="402"/>
      <c r="O15" s="376"/>
    </row>
    <row r="16" spans="1:16" x14ac:dyDescent="0.25">
      <c r="A16" s="416" t="s">
        <v>44</v>
      </c>
      <c r="B16" s="417">
        <v>24</v>
      </c>
      <c r="C16" s="418"/>
      <c r="D16" s="403"/>
      <c r="E16" s="419">
        <v>3.5552E-2</v>
      </c>
      <c r="F16" s="420">
        <v>2.4945999999999999E-2</v>
      </c>
      <c r="G16" s="421">
        <v>2.4944000000000001E-2</v>
      </c>
      <c r="H16" s="420"/>
      <c r="I16" s="419">
        <v>5.0199999999999995E-4</v>
      </c>
      <c r="J16" s="420">
        <v>4.0000000000000002E-4</v>
      </c>
      <c r="K16" s="421">
        <v>4.0000000000000002E-4</v>
      </c>
      <c r="L16" s="344"/>
      <c r="M16" s="375"/>
      <c r="N16" s="402"/>
      <c r="O16" s="376"/>
    </row>
    <row r="17" spans="1:15" x14ac:dyDescent="0.25">
      <c r="A17" s="416" t="s">
        <v>45</v>
      </c>
      <c r="B17" s="417">
        <v>27</v>
      </c>
      <c r="C17" s="418"/>
      <c r="D17" s="403"/>
      <c r="E17" s="419">
        <v>3.5888999999999997E-2</v>
      </c>
      <c r="F17" s="420">
        <v>2.5182E-2</v>
      </c>
      <c r="G17" s="421">
        <v>2.5180000000000001E-2</v>
      </c>
      <c r="H17" s="420"/>
      <c r="I17" s="419">
        <v>5.0199999999999995E-4</v>
      </c>
      <c r="J17" s="420">
        <v>4.0000000000000002E-4</v>
      </c>
      <c r="K17" s="421">
        <v>4.0000000000000002E-4</v>
      </c>
      <c r="L17" s="344"/>
      <c r="M17" s="375"/>
      <c r="N17" s="402"/>
      <c r="O17" s="376"/>
    </row>
    <row r="18" spans="1:15" x14ac:dyDescent="0.25">
      <c r="A18" s="416" t="s">
        <v>46</v>
      </c>
      <c r="B18" s="417">
        <v>29</v>
      </c>
      <c r="C18" s="418"/>
      <c r="D18" s="403"/>
      <c r="E18" s="419">
        <v>9.3089999999999996E-3</v>
      </c>
      <c r="F18" s="420">
        <v>6.5319999999999996E-3</v>
      </c>
      <c r="G18" s="421">
        <v>6.5310000000000003E-3</v>
      </c>
      <c r="H18" s="420"/>
      <c r="I18" s="419">
        <v>5.2090000000000001E-3</v>
      </c>
      <c r="J18" s="420">
        <v>4.1489999999999999E-3</v>
      </c>
      <c r="K18" s="421">
        <v>4.1479999999999998E-3</v>
      </c>
      <c r="L18" s="344"/>
      <c r="M18" s="375"/>
      <c r="N18" s="402"/>
      <c r="O18" s="376"/>
    </row>
    <row r="19" spans="1:15" x14ac:dyDescent="0.25">
      <c r="A19" s="416" t="s">
        <v>47</v>
      </c>
      <c r="B19" s="417">
        <v>31</v>
      </c>
      <c r="C19" s="418"/>
      <c r="D19" s="403"/>
      <c r="E19" s="419">
        <v>6.8349999999999999E-3</v>
      </c>
      <c r="F19" s="420">
        <v>4.7959999999999999E-3</v>
      </c>
      <c r="G19" s="421">
        <v>4.7959999999999999E-3</v>
      </c>
      <c r="H19" s="420"/>
      <c r="I19" s="419">
        <v>3.6510000000000002E-3</v>
      </c>
      <c r="J19" s="420">
        <v>2.908E-3</v>
      </c>
      <c r="K19" s="421">
        <v>2.908E-3</v>
      </c>
      <c r="L19" s="344"/>
      <c r="M19" s="375">
        <v>2.1329999999999999E-3</v>
      </c>
      <c r="N19" s="402"/>
      <c r="O19" s="376">
        <v>1.748E-3</v>
      </c>
    </row>
    <row r="20" spans="1:15" x14ac:dyDescent="0.25">
      <c r="A20" s="416" t="s">
        <v>48</v>
      </c>
      <c r="B20" s="417">
        <v>32</v>
      </c>
      <c r="C20" s="418"/>
      <c r="D20" s="403"/>
      <c r="E20" s="419">
        <v>5.5053999999999999E-2</v>
      </c>
      <c r="F20" s="420">
        <v>3.8629999999999998E-2</v>
      </c>
      <c r="G20" s="421">
        <v>3.8627000000000002E-2</v>
      </c>
      <c r="H20" s="420"/>
      <c r="I20" s="419">
        <v>8.7989999999999995E-3</v>
      </c>
      <c r="J20" s="420">
        <v>7.0080000000000003E-3</v>
      </c>
      <c r="K20" s="421">
        <v>7.0070000000000002E-3</v>
      </c>
      <c r="L20" s="344"/>
      <c r="M20" s="375"/>
      <c r="N20" s="402"/>
      <c r="O20" s="376"/>
    </row>
    <row r="21" spans="1:15" x14ac:dyDescent="0.25">
      <c r="A21" s="416" t="s">
        <v>49</v>
      </c>
      <c r="B21" s="417">
        <v>34</v>
      </c>
      <c r="C21" s="418"/>
      <c r="D21" s="403"/>
      <c r="E21" s="419">
        <v>0.41894500000000001</v>
      </c>
      <c r="F21" s="420">
        <v>0.29396099999999997</v>
      </c>
      <c r="G21" s="421">
        <v>0.29393999999999998</v>
      </c>
      <c r="H21" s="420"/>
      <c r="I21" s="419">
        <v>0.224606</v>
      </c>
      <c r="J21" s="420">
        <v>0.17888399999999999</v>
      </c>
      <c r="K21" s="421">
        <v>0.178871</v>
      </c>
      <c r="L21" s="344"/>
      <c r="M21" s="375">
        <v>0.211479</v>
      </c>
      <c r="N21" s="402"/>
      <c r="O21" s="376">
        <v>0.173322</v>
      </c>
    </row>
    <row r="22" spans="1:15" x14ac:dyDescent="0.25">
      <c r="A22" s="416" t="s">
        <v>50</v>
      </c>
      <c r="B22" s="417">
        <v>35</v>
      </c>
      <c r="C22" s="418"/>
      <c r="D22" s="403"/>
      <c r="E22" s="419">
        <v>0.27567000000000003</v>
      </c>
      <c r="F22" s="420">
        <v>0.19342899999999999</v>
      </c>
      <c r="G22" s="421">
        <v>0.193416</v>
      </c>
      <c r="H22" s="420"/>
      <c r="I22" s="419">
        <v>0.10663499999999999</v>
      </c>
      <c r="J22" s="420">
        <v>8.4928000000000003E-2</v>
      </c>
      <c r="K22" s="421">
        <v>8.4921999999999997E-2</v>
      </c>
      <c r="L22" s="344"/>
      <c r="M22" s="375">
        <v>0.107281</v>
      </c>
      <c r="N22" s="402"/>
      <c r="O22" s="376">
        <v>8.7925000000000003E-2</v>
      </c>
    </row>
    <row r="23" spans="1:15" x14ac:dyDescent="0.25">
      <c r="A23" s="416" t="s">
        <v>51</v>
      </c>
      <c r="B23" s="417">
        <v>36</v>
      </c>
      <c r="C23" s="418"/>
      <c r="D23" s="403"/>
      <c r="E23" s="419">
        <v>0.301153</v>
      </c>
      <c r="F23" s="420">
        <v>0.21131</v>
      </c>
      <c r="G23" s="421">
        <v>0.21129500000000001</v>
      </c>
      <c r="H23" s="420"/>
      <c r="I23" s="419">
        <v>0.25910100000000003</v>
      </c>
      <c r="J23" s="420">
        <v>0.20635700000000001</v>
      </c>
      <c r="K23" s="421">
        <v>0.206343</v>
      </c>
      <c r="L23" s="344"/>
      <c r="M23" s="375">
        <v>0.262795</v>
      </c>
      <c r="N23" s="402"/>
      <c r="O23" s="376">
        <v>0.21537899999999999</v>
      </c>
    </row>
    <row r="24" spans="1:15" x14ac:dyDescent="0.25">
      <c r="A24" s="416" t="s">
        <v>52</v>
      </c>
      <c r="B24" s="417">
        <v>37</v>
      </c>
      <c r="C24" s="418"/>
      <c r="D24" s="403"/>
      <c r="E24" s="419">
        <v>7.5175000000000006E-2</v>
      </c>
      <c r="F24" s="420">
        <v>5.2748000000000003E-2</v>
      </c>
      <c r="G24" s="421">
        <v>5.2743999999999999E-2</v>
      </c>
      <c r="H24" s="420"/>
      <c r="I24" s="419">
        <v>3.6255999999999997E-2</v>
      </c>
      <c r="J24" s="420">
        <v>2.8875999999999999E-2</v>
      </c>
      <c r="K24" s="421">
        <v>2.8874E-2</v>
      </c>
      <c r="L24" s="344"/>
      <c r="M24" s="375"/>
      <c r="N24" s="402"/>
      <c r="O24" s="376"/>
    </row>
    <row r="25" spans="1:15" x14ac:dyDescent="0.25">
      <c r="A25" s="416" t="s">
        <v>53</v>
      </c>
      <c r="B25" s="417">
        <v>38</v>
      </c>
      <c r="C25" s="418"/>
      <c r="D25" s="403"/>
      <c r="E25" s="419">
        <v>2.6283999999999998E-2</v>
      </c>
      <c r="F25" s="420">
        <v>1.8443000000000001E-2</v>
      </c>
      <c r="G25" s="421">
        <v>1.8440999999999999E-2</v>
      </c>
      <c r="H25" s="420"/>
      <c r="I25" s="419">
        <v>6.5240000000000003E-3</v>
      </c>
      <c r="J25" s="420">
        <v>5.1960000000000001E-3</v>
      </c>
      <c r="K25" s="421">
        <v>5.1960000000000001E-3</v>
      </c>
      <c r="L25" s="344"/>
      <c r="M25" s="375"/>
      <c r="N25" s="402"/>
      <c r="O25" s="376"/>
    </row>
    <row r="26" spans="1:15" x14ac:dyDescent="0.25">
      <c r="A26" s="416" t="s">
        <v>54</v>
      </c>
      <c r="B26" s="417">
        <v>39</v>
      </c>
      <c r="C26" s="418"/>
      <c r="D26" s="403"/>
      <c r="E26" s="419">
        <v>7.9419999999999994E-3</v>
      </c>
      <c r="F26" s="420">
        <v>5.5729999999999998E-3</v>
      </c>
      <c r="G26" s="421">
        <v>5.5719999999999997E-3</v>
      </c>
      <c r="H26" s="420"/>
      <c r="I26" s="419">
        <v>2.0958000000000001E-2</v>
      </c>
      <c r="J26" s="420">
        <v>1.6691999999999999E-2</v>
      </c>
      <c r="K26" s="421">
        <v>1.6691000000000001E-2</v>
      </c>
      <c r="L26" s="344"/>
      <c r="M26" s="375"/>
      <c r="N26" s="402"/>
      <c r="O26" s="376"/>
    </row>
    <row r="27" spans="1:15" x14ac:dyDescent="0.25">
      <c r="A27" s="416" t="s">
        <v>55</v>
      </c>
      <c r="B27" s="417">
        <v>42</v>
      </c>
      <c r="C27" s="418"/>
      <c r="D27" s="403"/>
      <c r="E27" s="419">
        <v>4.8432999999999997E-2</v>
      </c>
      <c r="F27" s="420">
        <v>3.3984E-2</v>
      </c>
      <c r="G27" s="421">
        <v>3.3981999999999998E-2</v>
      </c>
      <c r="H27" s="420"/>
      <c r="I27" s="419">
        <v>2.2789E-2</v>
      </c>
      <c r="J27" s="420">
        <v>1.8149999999999999E-2</v>
      </c>
      <c r="K27" s="421">
        <v>1.8148999999999998E-2</v>
      </c>
      <c r="L27" s="344"/>
      <c r="M27" s="375">
        <v>2.3036000000000001E-2</v>
      </c>
      <c r="N27" s="402"/>
      <c r="O27" s="376">
        <v>1.8880000000000001E-2</v>
      </c>
    </row>
    <row r="28" spans="1:15" x14ac:dyDescent="0.25">
      <c r="A28" s="416" t="s">
        <v>56</v>
      </c>
      <c r="B28" s="417">
        <v>43</v>
      </c>
      <c r="C28" s="418"/>
      <c r="D28" s="403"/>
      <c r="E28" s="419">
        <v>0.145172</v>
      </c>
      <c r="F28" s="420">
        <v>0.101863</v>
      </c>
      <c r="G28" s="421">
        <v>0.101856</v>
      </c>
      <c r="H28" s="420"/>
      <c r="I28" s="419">
        <v>8.3773E-2</v>
      </c>
      <c r="J28" s="420">
        <v>6.6720000000000002E-2</v>
      </c>
      <c r="K28" s="421">
        <v>6.6714999999999997E-2</v>
      </c>
      <c r="L28" s="344"/>
      <c r="M28" s="375">
        <v>8.4947999999999996E-2</v>
      </c>
      <c r="N28" s="402"/>
      <c r="O28" s="376">
        <v>6.9621000000000002E-2</v>
      </c>
    </row>
    <row r="29" spans="1:15" x14ac:dyDescent="0.25">
      <c r="A29" s="416" t="s">
        <v>57</v>
      </c>
      <c r="B29" s="417">
        <v>44</v>
      </c>
      <c r="C29" s="418"/>
      <c r="D29" s="403"/>
      <c r="E29" s="419">
        <v>1.8133E-2</v>
      </c>
      <c r="F29" s="420">
        <v>1.2723E-2</v>
      </c>
      <c r="G29" s="421">
        <v>1.2722000000000001E-2</v>
      </c>
      <c r="H29" s="420"/>
      <c r="I29" s="419">
        <v>7.3419999999999996E-3</v>
      </c>
      <c r="J29" s="420">
        <v>5.8469999999999998E-3</v>
      </c>
      <c r="K29" s="421">
        <v>5.8469999999999998E-3</v>
      </c>
      <c r="L29" s="344"/>
      <c r="M29" s="375"/>
      <c r="N29" s="402"/>
      <c r="O29" s="376"/>
    </row>
    <row r="30" spans="1:15" x14ac:dyDescent="0.25">
      <c r="A30" s="416" t="s">
        <v>58</v>
      </c>
      <c r="B30" s="417">
        <v>45</v>
      </c>
      <c r="C30" s="418"/>
      <c r="D30" s="403"/>
      <c r="E30" s="419">
        <v>0.27613799999999999</v>
      </c>
      <c r="F30" s="420">
        <v>0.19375800000000001</v>
      </c>
      <c r="G30" s="421">
        <v>0.193744</v>
      </c>
      <c r="H30" s="420"/>
      <c r="I30" s="419">
        <v>7.9463000000000006E-2</v>
      </c>
      <c r="J30" s="420">
        <v>6.3286999999999996E-2</v>
      </c>
      <c r="K30" s="421">
        <v>6.3283000000000006E-2</v>
      </c>
      <c r="L30" s="344"/>
      <c r="M30" s="375">
        <v>7.4185000000000001E-2</v>
      </c>
      <c r="N30" s="402"/>
      <c r="O30" s="376">
        <v>6.08E-2</v>
      </c>
    </row>
    <row r="31" spans="1:15" x14ac:dyDescent="0.25">
      <c r="A31" s="416" t="s">
        <v>59</v>
      </c>
      <c r="B31" s="417">
        <v>46</v>
      </c>
      <c r="C31" s="418">
        <v>490</v>
      </c>
      <c r="D31" s="403"/>
      <c r="E31" s="419"/>
      <c r="F31" s="420" t="s">
        <v>0</v>
      </c>
      <c r="G31" s="421"/>
      <c r="H31" s="420"/>
      <c r="I31" s="419"/>
      <c r="J31" s="420" t="s">
        <v>0</v>
      </c>
      <c r="K31" s="421"/>
      <c r="L31" s="344"/>
      <c r="M31" s="375"/>
      <c r="N31" s="402"/>
      <c r="O31" s="376"/>
    </row>
    <row r="32" spans="1:15" x14ac:dyDescent="0.25">
      <c r="A32" s="416" t="s">
        <v>60</v>
      </c>
      <c r="B32" s="417">
        <v>47</v>
      </c>
      <c r="C32" s="418"/>
      <c r="D32" s="403"/>
      <c r="E32" s="419">
        <v>4.2522999999999998E-2</v>
      </c>
      <c r="F32" s="420">
        <v>2.9836999999999999E-2</v>
      </c>
      <c r="G32" s="421">
        <v>2.9835E-2</v>
      </c>
      <c r="H32" s="420"/>
      <c r="I32" s="419">
        <v>1.0534E-2</v>
      </c>
      <c r="J32" s="420">
        <v>8.3899999999999999E-3</v>
      </c>
      <c r="K32" s="421">
        <v>8.3890000000000006E-3</v>
      </c>
      <c r="L32" s="344"/>
      <c r="M32" s="375"/>
      <c r="N32" s="402"/>
      <c r="O32" s="376"/>
    </row>
    <row r="33" spans="1:15" x14ac:dyDescent="0.25">
      <c r="A33" s="416" t="s">
        <v>61</v>
      </c>
      <c r="B33" s="417">
        <v>48</v>
      </c>
      <c r="C33" s="418"/>
      <c r="D33" s="403"/>
      <c r="E33" s="419">
        <v>1.3915500000000001</v>
      </c>
      <c r="F33" s="420">
        <v>0.97640899999999997</v>
      </c>
      <c r="G33" s="421">
        <v>0.97633899999999996</v>
      </c>
      <c r="H33" s="420"/>
      <c r="I33" s="419">
        <v>1.5530569999999999</v>
      </c>
      <c r="J33" s="420">
        <v>1.2369110000000001</v>
      </c>
      <c r="K33" s="421">
        <v>1.2368220000000001</v>
      </c>
      <c r="L33" s="344"/>
      <c r="M33" s="375">
        <v>1.645367</v>
      </c>
      <c r="N33" s="402"/>
      <c r="O33" s="376">
        <v>1.3484970000000001</v>
      </c>
    </row>
    <row r="34" spans="1:15" x14ac:dyDescent="0.25">
      <c r="A34" s="416" t="s">
        <v>62</v>
      </c>
      <c r="B34" s="417">
        <v>49</v>
      </c>
      <c r="C34" s="418"/>
      <c r="D34" s="403"/>
      <c r="E34" s="419">
        <v>0.33684399999999998</v>
      </c>
      <c r="F34" s="420">
        <v>0.23635300000000001</v>
      </c>
      <c r="G34" s="421">
        <v>0.23633599999999999</v>
      </c>
      <c r="H34" s="420"/>
      <c r="I34" s="419">
        <v>0.254164</v>
      </c>
      <c r="J34" s="420">
        <v>0.20242499999999999</v>
      </c>
      <c r="K34" s="421">
        <v>0.20241100000000001</v>
      </c>
      <c r="L34" s="344"/>
      <c r="M34" s="375">
        <v>0.25995400000000002</v>
      </c>
      <c r="N34" s="402"/>
      <c r="O34" s="376">
        <v>0.21305099999999999</v>
      </c>
    </row>
    <row r="35" spans="1:15" x14ac:dyDescent="0.25">
      <c r="A35" s="416" t="s">
        <v>63</v>
      </c>
      <c r="B35" s="417">
        <v>51</v>
      </c>
      <c r="C35" s="418"/>
      <c r="D35" s="403"/>
      <c r="E35" s="419">
        <v>1.2716999999999999E-2</v>
      </c>
      <c r="F35" s="420">
        <v>8.9230000000000004E-3</v>
      </c>
      <c r="G35" s="421">
        <v>8.9230000000000004E-3</v>
      </c>
      <c r="H35" s="420"/>
      <c r="I35" s="419">
        <v>1.4615E-2</v>
      </c>
      <c r="J35" s="420">
        <v>1.1639999999999999E-2</v>
      </c>
      <c r="K35" s="421">
        <v>1.1639E-2</v>
      </c>
      <c r="L35" s="344"/>
      <c r="M35" s="375">
        <v>4.8700000000000002E-4</v>
      </c>
      <c r="N35" s="402"/>
      <c r="O35" s="376">
        <v>3.9899999999999999E-4</v>
      </c>
    </row>
    <row r="36" spans="1:15" x14ac:dyDescent="0.25">
      <c r="A36" s="416" t="s">
        <v>64</v>
      </c>
      <c r="B36" s="417">
        <v>52</v>
      </c>
      <c r="C36" s="418"/>
      <c r="D36" s="403"/>
      <c r="E36" s="419">
        <v>0.194852</v>
      </c>
      <c r="F36" s="420">
        <v>0.13672200000000001</v>
      </c>
      <c r="G36" s="421">
        <v>0.136712</v>
      </c>
      <c r="H36" s="420"/>
      <c r="I36" s="419">
        <v>0.140398</v>
      </c>
      <c r="J36" s="420">
        <v>0.111818</v>
      </c>
      <c r="K36" s="421">
        <v>0.11181000000000001</v>
      </c>
      <c r="L36" s="344"/>
      <c r="M36" s="375">
        <v>0.160223</v>
      </c>
      <c r="N36" s="402"/>
      <c r="O36" s="376">
        <v>0.13131399999999999</v>
      </c>
    </row>
    <row r="37" spans="1:15" x14ac:dyDescent="0.25">
      <c r="A37" s="416" t="s">
        <v>65</v>
      </c>
      <c r="B37" s="417">
        <v>53</v>
      </c>
      <c r="C37" s="418"/>
      <c r="D37" s="403"/>
      <c r="E37" s="419">
        <v>7.4185000000000001E-2</v>
      </c>
      <c r="F37" s="420">
        <v>5.2053000000000002E-2</v>
      </c>
      <c r="G37" s="421">
        <v>5.2049999999999999E-2</v>
      </c>
      <c r="H37" s="420"/>
      <c r="I37" s="419">
        <v>5.5649999999999998E-2</v>
      </c>
      <c r="J37" s="420">
        <v>4.4322E-2</v>
      </c>
      <c r="K37" s="421">
        <v>4.4318000000000003E-2</v>
      </c>
      <c r="L37" s="344"/>
      <c r="M37" s="375">
        <v>6.7069000000000004E-2</v>
      </c>
      <c r="N37" s="402"/>
      <c r="O37" s="376">
        <v>5.4968000000000003E-2</v>
      </c>
    </row>
    <row r="38" spans="1:15" x14ac:dyDescent="0.25">
      <c r="A38" s="416" t="s">
        <v>66</v>
      </c>
      <c r="B38" s="417">
        <v>55</v>
      </c>
      <c r="C38" s="418"/>
      <c r="D38" s="403"/>
      <c r="E38" s="419">
        <v>1.1117E-2</v>
      </c>
      <c r="F38" s="420">
        <v>7.7999999999999996E-3</v>
      </c>
      <c r="G38" s="421">
        <v>7.7999999999999996E-3</v>
      </c>
      <c r="H38" s="420"/>
      <c r="I38" s="419">
        <v>9.672E-3</v>
      </c>
      <c r="J38" s="420">
        <v>7.7029999999999998E-3</v>
      </c>
      <c r="K38" s="421">
        <v>7.7029999999999998E-3</v>
      </c>
      <c r="L38" s="344"/>
      <c r="M38" s="375"/>
      <c r="N38" s="402"/>
      <c r="O38" s="376"/>
    </row>
    <row r="39" spans="1:15" x14ac:dyDescent="0.25">
      <c r="A39" s="416" t="s">
        <v>67</v>
      </c>
      <c r="B39" s="417">
        <v>56</v>
      </c>
      <c r="C39" s="418"/>
      <c r="D39" s="403"/>
      <c r="E39" s="419">
        <v>1.5761000000000001E-2</v>
      </c>
      <c r="F39" s="420">
        <v>1.1058999999999999E-2</v>
      </c>
      <c r="G39" s="421">
        <v>1.1058E-2</v>
      </c>
      <c r="H39" s="420"/>
      <c r="I39" s="419">
        <v>5.0199999999999995E-4</v>
      </c>
      <c r="J39" s="420">
        <v>4.0000000000000002E-4</v>
      </c>
      <c r="K39" s="421">
        <v>4.0000000000000002E-4</v>
      </c>
      <c r="L39" s="344"/>
      <c r="M39" s="375"/>
      <c r="N39" s="402"/>
      <c r="O39" s="376"/>
    </row>
    <row r="40" spans="1:15" x14ac:dyDescent="0.25">
      <c r="A40" s="416" t="s">
        <v>68</v>
      </c>
      <c r="B40" s="417">
        <v>61</v>
      </c>
      <c r="C40" s="418"/>
      <c r="D40" s="403"/>
      <c r="E40" s="419">
        <v>5.8585999999999999E-2</v>
      </c>
      <c r="F40" s="420">
        <v>4.1107999999999999E-2</v>
      </c>
      <c r="G40" s="421">
        <v>4.1105000000000003E-2</v>
      </c>
      <c r="H40" s="422"/>
      <c r="I40" s="419">
        <v>1.3892E-2</v>
      </c>
      <c r="J40" s="420">
        <v>1.1063999999999999E-2</v>
      </c>
      <c r="K40" s="421">
        <v>1.1063E-2</v>
      </c>
      <c r="L40" s="344"/>
      <c r="M40" s="375"/>
      <c r="N40" s="402"/>
      <c r="O40" s="376"/>
    </row>
    <row r="41" spans="1:15" x14ac:dyDescent="0.25">
      <c r="A41" s="416" t="s">
        <v>69</v>
      </c>
      <c r="B41" s="417">
        <v>62</v>
      </c>
      <c r="C41" s="418"/>
      <c r="D41" s="403"/>
      <c r="E41" s="419">
        <v>0.60176700000000005</v>
      </c>
      <c r="F41" s="420">
        <v>0.42224200000000001</v>
      </c>
      <c r="G41" s="421">
        <v>0.42221199999999998</v>
      </c>
      <c r="H41" s="422"/>
      <c r="I41" s="419">
        <v>0.27887000000000001</v>
      </c>
      <c r="J41" s="420">
        <v>0.22210199999999999</v>
      </c>
      <c r="K41" s="421">
        <v>0.22208600000000001</v>
      </c>
      <c r="L41" s="344"/>
      <c r="M41" s="375">
        <v>0.274951</v>
      </c>
      <c r="N41" s="402"/>
      <c r="O41" s="376">
        <v>0.22534199999999999</v>
      </c>
    </row>
    <row r="42" spans="1:15" x14ac:dyDescent="0.25">
      <c r="A42" s="416" t="s">
        <v>70</v>
      </c>
      <c r="B42" s="417">
        <v>64</v>
      </c>
      <c r="C42" s="418"/>
      <c r="D42" s="403"/>
      <c r="E42" s="419">
        <v>0.81236399999999998</v>
      </c>
      <c r="F42" s="420">
        <v>0.57001199999999996</v>
      </c>
      <c r="G42" s="421">
        <v>0.56997100000000001</v>
      </c>
      <c r="H42" s="422"/>
      <c r="I42" s="419">
        <v>0.51002599999999998</v>
      </c>
      <c r="J42" s="420">
        <v>0.40620299999999998</v>
      </c>
      <c r="K42" s="421">
        <v>0.40617399999999998</v>
      </c>
      <c r="L42" s="344"/>
      <c r="M42" s="375">
        <v>0.48284100000000002</v>
      </c>
      <c r="N42" s="402"/>
      <c r="O42" s="376">
        <v>0.39572299999999999</v>
      </c>
    </row>
    <row r="43" spans="1:15" x14ac:dyDescent="0.25">
      <c r="A43" s="416" t="s">
        <v>71</v>
      </c>
      <c r="B43" s="417">
        <v>65</v>
      </c>
      <c r="C43" s="418"/>
      <c r="D43" s="403"/>
      <c r="E43" s="419">
        <v>0.340812</v>
      </c>
      <c r="F43" s="420">
        <v>0.23913799999999999</v>
      </c>
      <c r="G43" s="421">
        <v>0.23912</v>
      </c>
      <c r="H43" s="422"/>
      <c r="I43" s="419">
        <v>0.28421099999999999</v>
      </c>
      <c r="J43" s="420">
        <v>0.226356</v>
      </c>
      <c r="K43" s="421">
        <v>0.22634000000000001</v>
      </c>
      <c r="L43" s="344"/>
      <c r="M43" s="375">
        <v>0.29851800000000001</v>
      </c>
      <c r="N43" s="402"/>
      <c r="O43" s="376">
        <v>0.24465700000000001</v>
      </c>
    </row>
    <row r="44" spans="1:15" x14ac:dyDescent="0.25">
      <c r="A44" s="416" t="s">
        <v>72</v>
      </c>
      <c r="B44" s="417">
        <v>66</v>
      </c>
      <c r="C44" s="418"/>
      <c r="D44" s="403"/>
      <c r="E44" s="419">
        <v>2.6405000000000001E-2</v>
      </c>
      <c r="F44" s="420">
        <v>1.8527999999999999E-2</v>
      </c>
      <c r="G44" s="421">
        <v>1.8526000000000001E-2</v>
      </c>
      <c r="H44" s="422"/>
      <c r="I44" s="419">
        <v>2.215E-2</v>
      </c>
      <c r="J44" s="420">
        <v>1.7641E-2</v>
      </c>
      <c r="K44" s="421">
        <v>1.7639999999999999E-2</v>
      </c>
      <c r="L44" s="344"/>
      <c r="M44" s="375">
        <v>2.0605385827953758E-2</v>
      </c>
      <c r="N44" s="402"/>
      <c r="O44" s="376">
        <v>1.6888E-2</v>
      </c>
    </row>
    <row r="45" spans="1:15" x14ac:dyDescent="0.25">
      <c r="A45" s="416" t="s">
        <v>73</v>
      </c>
      <c r="B45" s="417">
        <v>67</v>
      </c>
      <c r="C45" s="418"/>
      <c r="D45" s="403"/>
      <c r="E45" s="419">
        <v>2.6879999999999999E-3</v>
      </c>
      <c r="F45" s="420">
        <v>1.8860000000000001E-3</v>
      </c>
      <c r="G45" s="421">
        <v>1.8860000000000001E-3</v>
      </c>
      <c r="H45" s="420"/>
      <c r="I45" s="419">
        <v>2.9229999999999998E-3</v>
      </c>
      <c r="J45" s="420">
        <v>2.3280000000000002E-3</v>
      </c>
      <c r="K45" s="421">
        <v>2.3280000000000002E-3</v>
      </c>
      <c r="L45" s="344"/>
      <c r="M45" s="375"/>
      <c r="N45" s="402"/>
      <c r="O45" s="376"/>
    </row>
    <row r="46" spans="1:15" x14ac:dyDescent="0.25">
      <c r="A46" s="416" t="s">
        <v>74</v>
      </c>
      <c r="B46" s="417">
        <v>69</v>
      </c>
      <c r="C46" s="418"/>
      <c r="D46" s="403"/>
      <c r="E46" s="419">
        <v>1.5159000000000001E-2</v>
      </c>
      <c r="F46" s="420">
        <v>1.0637000000000001E-2</v>
      </c>
      <c r="G46" s="421">
        <v>1.0636E-2</v>
      </c>
      <c r="H46" s="422"/>
      <c r="I46" s="419">
        <v>3.2780000000000001E-3</v>
      </c>
      <c r="J46" s="420">
        <v>2.611E-3</v>
      </c>
      <c r="K46" s="421">
        <v>2.611E-3</v>
      </c>
      <c r="L46" s="344"/>
      <c r="M46" s="375">
        <v>4.496E-3</v>
      </c>
      <c r="N46" s="402"/>
      <c r="O46" s="376">
        <v>3.6849999999999999E-3</v>
      </c>
    </row>
    <row r="47" spans="1:15" x14ac:dyDescent="0.25">
      <c r="A47" s="416" t="s">
        <v>75</v>
      </c>
      <c r="B47" s="417">
        <v>71</v>
      </c>
      <c r="C47" s="418"/>
      <c r="D47" s="403"/>
      <c r="E47" s="419">
        <v>1.4304000000000001E-2</v>
      </c>
      <c r="F47" s="420">
        <v>1.0037000000000001E-2</v>
      </c>
      <c r="G47" s="421">
        <v>1.0036E-2</v>
      </c>
      <c r="H47" s="422"/>
      <c r="I47" s="419">
        <v>1.8220000000000001E-3</v>
      </c>
      <c r="J47" s="420">
        <v>1.451E-3</v>
      </c>
      <c r="K47" s="421">
        <v>1.451E-3</v>
      </c>
      <c r="L47" s="344"/>
      <c r="M47" s="375"/>
      <c r="N47" s="402"/>
      <c r="O47" s="376"/>
    </row>
    <row r="48" spans="1:15" x14ac:dyDescent="0.25">
      <c r="A48" s="416" t="s">
        <v>76</v>
      </c>
      <c r="B48" s="417">
        <v>72</v>
      </c>
      <c r="C48" s="418"/>
      <c r="D48" s="403"/>
      <c r="E48" s="419">
        <v>3.4541219999999999</v>
      </c>
      <c r="F48" s="420">
        <v>2.4236550000000001</v>
      </c>
      <c r="G48" s="421">
        <v>2.4234810000000002</v>
      </c>
      <c r="H48" s="422"/>
      <c r="I48" s="419">
        <v>3.4016570000000002</v>
      </c>
      <c r="J48" s="420">
        <v>2.709203</v>
      </c>
      <c r="K48" s="421">
        <v>2.7090079999999999</v>
      </c>
      <c r="L48" s="344"/>
      <c r="M48" s="375">
        <v>3.5795129999999999</v>
      </c>
      <c r="N48" s="402"/>
      <c r="O48" s="376">
        <v>2.9336690000000001</v>
      </c>
    </row>
    <row r="49" spans="1:15" x14ac:dyDescent="0.25">
      <c r="A49" s="416" t="s">
        <v>77</v>
      </c>
      <c r="B49" s="417">
        <v>73</v>
      </c>
      <c r="C49" s="418"/>
      <c r="D49" s="403"/>
      <c r="E49" s="419">
        <v>3.496E-3</v>
      </c>
      <c r="F49" s="420">
        <v>2.4529999999999999E-3</v>
      </c>
      <c r="G49" s="421">
        <v>2.4529999999999999E-3</v>
      </c>
      <c r="H49" s="422"/>
      <c r="I49" s="419">
        <v>6.4190000000000002E-3</v>
      </c>
      <c r="J49" s="420">
        <v>5.1120000000000002E-3</v>
      </c>
      <c r="K49" s="421">
        <v>5.1120000000000002E-3</v>
      </c>
      <c r="L49" s="344"/>
      <c r="M49" s="375">
        <v>7.8989999999999998E-3</v>
      </c>
      <c r="N49" s="402"/>
      <c r="O49" s="376">
        <v>6.4739999999999997E-3</v>
      </c>
    </row>
    <row r="50" spans="1:15" x14ac:dyDescent="0.25">
      <c r="A50" s="416" t="s">
        <v>78</v>
      </c>
      <c r="B50" s="417">
        <v>74</v>
      </c>
      <c r="C50" s="418"/>
      <c r="D50" s="403"/>
      <c r="E50" s="419">
        <v>4.1931999999999997E-2</v>
      </c>
      <c r="F50" s="420">
        <v>2.9422E-2</v>
      </c>
      <c r="G50" s="421">
        <v>2.9420000000000002E-2</v>
      </c>
      <c r="H50" s="420"/>
      <c r="I50" s="419">
        <v>2.9732999999999999E-2</v>
      </c>
      <c r="J50" s="420">
        <v>2.368E-2</v>
      </c>
      <c r="K50" s="421">
        <v>2.3678999999999999E-2</v>
      </c>
      <c r="L50" s="344"/>
      <c r="M50" s="375">
        <v>3.1233E-2</v>
      </c>
      <c r="N50" s="402"/>
      <c r="O50" s="376">
        <v>2.5597999999999999E-2</v>
      </c>
    </row>
    <row r="51" spans="1:15" x14ac:dyDescent="0.25">
      <c r="A51" s="416" t="s">
        <v>79</v>
      </c>
      <c r="B51" s="417">
        <v>76</v>
      </c>
      <c r="C51" s="418"/>
      <c r="D51" s="403"/>
      <c r="E51" s="419">
        <v>0.72360500000000005</v>
      </c>
      <c r="F51" s="420">
        <v>0.50773199999999996</v>
      </c>
      <c r="G51" s="421">
        <v>0.50769600000000004</v>
      </c>
      <c r="H51" s="422"/>
      <c r="I51" s="419">
        <v>0.340748</v>
      </c>
      <c r="J51" s="420">
        <v>0.27138400000000001</v>
      </c>
      <c r="K51" s="421">
        <v>0.27136500000000002</v>
      </c>
      <c r="L51" s="344"/>
      <c r="M51" s="375">
        <v>0.328152</v>
      </c>
      <c r="N51" s="402"/>
      <c r="O51" s="376">
        <v>0.26894400000000002</v>
      </c>
    </row>
    <row r="52" spans="1:15" x14ac:dyDescent="0.25">
      <c r="A52" s="416" t="s">
        <v>80</v>
      </c>
      <c r="B52" s="417">
        <v>78</v>
      </c>
      <c r="C52" s="418">
        <v>490</v>
      </c>
      <c r="D52" s="403"/>
      <c r="E52" s="419"/>
      <c r="F52" s="420" t="s">
        <v>0</v>
      </c>
      <c r="G52" s="421"/>
      <c r="H52" s="422"/>
      <c r="I52" s="419"/>
      <c r="J52" s="420" t="s">
        <v>0</v>
      </c>
      <c r="K52" s="421"/>
      <c r="L52" s="344"/>
      <c r="M52" s="375"/>
      <c r="N52" s="402"/>
      <c r="O52" s="376"/>
    </row>
    <row r="53" spans="1:15" x14ac:dyDescent="0.25">
      <c r="A53" s="416" t="s">
        <v>81</v>
      </c>
      <c r="B53" s="417">
        <v>81</v>
      </c>
      <c r="C53" s="418"/>
      <c r="D53" s="403"/>
      <c r="E53" s="419">
        <v>2.1642999999999999E-2</v>
      </c>
      <c r="F53" s="420">
        <v>1.5186E-2</v>
      </c>
      <c r="G53" s="421">
        <v>1.5185000000000001E-2</v>
      </c>
      <c r="H53" s="422"/>
      <c r="I53" s="419">
        <v>9.0860000000000003E-3</v>
      </c>
      <c r="J53" s="420">
        <v>7.2360000000000002E-3</v>
      </c>
      <c r="K53" s="421">
        <v>7.2360000000000002E-3</v>
      </c>
      <c r="L53" s="344"/>
      <c r="M53" s="375"/>
      <c r="N53" s="402"/>
      <c r="O53" s="376"/>
    </row>
    <row r="54" spans="1:15" x14ac:dyDescent="0.25">
      <c r="A54" s="416" t="s">
        <v>82</v>
      </c>
      <c r="B54" s="417">
        <v>82</v>
      </c>
      <c r="C54" s="418"/>
      <c r="D54" s="403"/>
      <c r="E54" s="419">
        <v>0.58345199999999997</v>
      </c>
      <c r="F54" s="420">
        <v>0.409391</v>
      </c>
      <c r="G54" s="421">
        <v>0.409362</v>
      </c>
      <c r="H54" s="420"/>
      <c r="I54" s="419">
        <v>0.40907100000000002</v>
      </c>
      <c r="J54" s="420">
        <v>0.32579900000000001</v>
      </c>
      <c r="K54" s="421">
        <v>0.32577600000000001</v>
      </c>
      <c r="L54" s="344"/>
      <c r="M54" s="375">
        <v>0.41814499999999999</v>
      </c>
      <c r="N54" s="402"/>
      <c r="O54" s="376">
        <v>0.3427</v>
      </c>
    </row>
    <row r="55" spans="1:15" x14ac:dyDescent="0.25">
      <c r="A55" s="416" t="s">
        <v>83</v>
      </c>
      <c r="B55" s="417">
        <v>86</v>
      </c>
      <c r="C55" s="418"/>
      <c r="D55" s="403"/>
      <c r="E55" s="419">
        <v>1.160784</v>
      </c>
      <c r="F55" s="420">
        <v>0.81448799999999999</v>
      </c>
      <c r="G55" s="421">
        <v>0.81442899999999996</v>
      </c>
      <c r="H55" s="422"/>
      <c r="I55" s="419">
        <v>0.985483</v>
      </c>
      <c r="J55" s="420">
        <v>0.78487399999999996</v>
      </c>
      <c r="K55" s="421">
        <v>0.78481800000000002</v>
      </c>
      <c r="L55" s="344"/>
      <c r="M55" s="375">
        <v>1.0303910000000001</v>
      </c>
      <c r="N55" s="402"/>
      <c r="O55" s="376">
        <v>0.84448000000000001</v>
      </c>
    </row>
    <row r="56" spans="1:15" x14ac:dyDescent="0.25">
      <c r="A56" s="416" t="s">
        <v>84</v>
      </c>
      <c r="B56" s="417">
        <v>88</v>
      </c>
      <c r="C56" s="418"/>
      <c r="D56" s="403"/>
      <c r="E56" s="419">
        <v>0.38947799999999999</v>
      </c>
      <c r="F56" s="420">
        <v>0.273285</v>
      </c>
      <c r="G56" s="421">
        <v>0.27326600000000001</v>
      </c>
      <c r="H56" s="420"/>
      <c r="I56" s="419">
        <v>0.26444200000000001</v>
      </c>
      <c r="J56" s="420">
        <v>0.21061099999999999</v>
      </c>
      <c r="K56" s="421">
        <v>0.21059600000000001</v>
      </c>
      <c r="L56" s="344"/>
      <c r="M56" s="375">
        <v>0.21725800000000001</v>
      </c>
      <c r="N56" s="402"/>
      <c r="O56" s="376">
        <v>0.178059</v>
      </c>
    </row>
    <row r="57" spans="1:15" x14ac:dyDescent="0.25">
      <c r="A57" s="416" t="s">
        <v>85</v>
      </c>
      <c r="B57" s="417">
        <v>89</v>
      </c>
      <c r="C57" s="418"/>
      <c r="D57" s="403"/>
      <c r="E57" s="419">
        <v>3.4326000000000002E-2</v>
      </c>
      <c r="F57" s="420">
        <v>2.4086E-2</v>
      </c>
      <c r="G57" s="421">
        <v>2.4084000000000001E-2</v>
      </c>
      <c r="H57" s="422"/>
      <c r="I57" s="419">
        <v>9.6340000000000002E-3</v>
      </c>
      <c r="J57" s="420">
        <v>7.6730000000000001E-3</v>
      </c>
      <c r="K57" s="421">
        <v>7.672E-3</v>
      </c>
      <c r="L57" s="344"/>
      <c r="M57" s="375"/>
      <c r="N57" s="402"/>
      <c r="O57" s="376"/>
    </row>
    <row r="58" spans="1:15" x14ac:dyDescent="0.25">
      <c r="A58" s="416" t="s">
        <v>86</v>
      </c>
      <c r="B58" s="417">
        <v>92</v>
      </c>
      <c r="C58" s="418"/>
      <c r="D58" s="403"/>
      <c r="E58" s="419">
        <v>8.9842000000000005E-2</v>
      </c>
      <c r="F58" s="420">
        <v>6.3038999999999998E-2</v>
      </c>
      <c r="G58" s="421">
        <v>6.3034999999999994E-2</v>
      </c>
      <c r="H58" s="422"/>
      <c r="I58" s="419">
        <v>2.6644000000000001E-2</v>
      </c>
      <c r="J58" s="420">
        <v>2.1219999999999999E-2</v>
      </c>
      <c r="K58" s="421">
        <v>2.1218999999999998E-2</v>
      </c>
      <c r="L58" s="344"/>
      <c r="M58" s="375">
        <v>2.4785999999999999E-2</v>
      </c>
      <c r="N58" s="402"/>
      <c r="O58" s="376">
        <v>2.0313999999999999E-2</v>
      </c>
    </row>
    <row r="59" spans="1:15" x14ac:dyDescent="0.25">
      <c r="A59" s="416" t="s">
        <v>87</v>
      </c>
      <c r="B59" s="417">
        <v>93</v>
      </c>
      <c r="C59" s="418"/>
      <c r="D59" s="403"/>
      <c r="E59" s="419">
        <v>2.8931260000000001</v>
      </c>
      <c r="F59" s="420">
        <v>2.0300210000000001</v>
      </c>
      <c r="G59" s="421">
        <v>2.0298750000000001</v>
      </c>
      <c r="H59" s="422"/>
      <c r="I59" s="419">
        <v>2.0926290000000001</v>
      </c>
      <c r="J59" s="420">
        <v>1.6666449999999999</v>
      </c>
      <c r="K59" s="421">
        <v>1.666526</v>
      </c>
      <c r="L59" s="344"/>
      <c r="M59" s="375">
        <v>2.3111320000000002</v>
      </c>
      <c r="N59" s="402"/>
      <c r="O59" s="376">
        <v>1.8941399999999999</v>
      </c>
    </row>
    <row r="60" spans="1:15" x14ac:dyDescent="0.25">
      <c r="A60" s="416" t="s">
        <v>1379</v>
      </c>
      <c r="B60" s="417">
        <v>94</v>
      </c>
      <c r="C60" s="418"/>
      <c r="D60" s="403"/>
      <c r="E60" s="419">
        <v>2.0390999999999999E-2</v>
      </c>
      <c r="F60" s="420">
        <v>1.4308E-2</v>
      </c>
      <c r="G60" s="421">
        <v>1.4307E-2</v>
      </c>
      <c r="H60" s="422"/>
      <c r="I60" s="419">
        <v>5.0199999999999995E-4</v>
      </c>
      <c r="J60" s="420">
        <v>4.0000000000000002E-4</v>
      </c>
      <c r="K60" s="421">
        <v>4.0000000000000002E-4</v>
      </c>
      <c r="L60" s="344"/>
      <c r="M60" s="375"/>
      <c r="N60" s="402"/>
      <c r="O60" s="376"/>
    </row>
    <row r="61" spans="1:15" x14ac:dyDescent="0.25">
      <c r="A61" s="416" t="s">
        <v>89</v>
      </c>
      <c r="B61" s="417">
        <v>96</v>
      </c>
      <c r="C61" s="418"/>
      <c r="D61" s="403"/>
      <c r="E61" s="419">
        <v>6.1754000000000003E-2</v>
      </c>
      <c r="F61" s="420">
        <v>4.3331000000000001E-2</v>
      </c>
      <c r="G61" s="421">
        <v>4.3327999999999998E-2</v>
      </c>
      <c r="H61" s="422"/>
      <c r="I61" s="419">
        <v>2.6126E-2</v>
      </c>
      <c r="J61" s="420">
        <v>2.0808E-2</v>
      </c>
      <c r="K61" s="421">
        <v>2.0806000000000002E-2</v>
      </c>
      <c r="L61" s="344"/>
      <c r="M61" s="375">
        <v>2.7975E-2</v>
      </c>
      <c r="N61" s="402"/>
      <c r="O61" s="376">
        <v>2.2928E-2</v>
      </c>
    </row>
    <row r="62" spans="1:15" x14ac:dyDescent="0.25">
      <c r="A62" s="416" t="s">
        <v>90</v>
      </c>
      <c r="B62" s="417">
        <v>97</v>
      </c>
      <c r="C62" s="418"/>
      <c r="D62" s="403"/>
      <c r="E62" s="419">
        <v>3.2444000000000001E-2</v>
      </c>
      <c r="F62" s="420">
        <v>2.2765000000000001E-2</v>
      </c>
      <c r="G62" s="421">
        <v>2.2762999999999999E-2</v>
      </c>
      <c r="H62" s="422"/>
      <c r="I62" s="419">
        <v>4.4685999999999997E-2</v>
      </c>
      <c r="J62" s="420">
        <v>3.5589999999999997E-2</v>
      </c>
      <c r="K62" s="421">
        <v>3.5587000000000001E-2</v>
      </c>
      <c r="L62" s="344"/>
      <c r="M62" s="375">
        <v>4.5170000000000002E-2</v>
      </c>
      <c r="N62" s="402"/>
      <c r="O62" s="376">
        <v>3.7019999999999997E-2</v>
      </c>
    </row>
    <row r="63" spans="1:15" x14ac:dyDescent="0.25">
      <c r="A63" s="416" t="s">
        <v>336</v>
      </c>
      <c r="B63" s="417">
        <v>101</v>
      </c>
      <c r="C63" s="418"/>
      <c r="D63" s="403"/>
      <c r="E63" s="419">
        <v>3.8249999999999998E-3</v>
      </c>
      <c r="F63" s="420">
        <v>2.6840000000000002E-3</v>
      </c>
      <c r="G63" s="421">
        <v>2.6840000000000002E-3</v>
      </c>
      <c r="H63" s="420"/>
      <c r="I63" s="419">
        <v>6.29E-4</v>
      </c>
      <c r="J63" s="420">
        <v>5.0100000000000003E-4</v>
      </c>
      <c r="K63" s="421">
        <v>5.0100000000000003E-4</v>
      </c>
      <c r="L63" s="344"/>
      <c r="M63" s="375"/>
      <c r="N63" s="402"/>
      <c r="O63" s="376"/>
    </row>
    <row r="64" spans="1:15" x14ac:dyDescent="0.25">
      <c r="A64" s="416" t="s">
        <v>337</v>
      </c>
      <c r="B64" s="417">
        <v>103</v>
      </c>
      <c r="C64" s="418"/>
      <c r="D64" s="403"/>
      <c r="E64" s="419">
        <v>1.3780000000000001E-3</v>
      </c>
      <c r="F64" s="420">
        <v>9.6699999999999998E-4</v>
      </c>
      <c r="G64" s="421">
        <v>9.6699999999999998E-4</v>
      </c>
      <c r="H64" s="422"/>
      <c r="I64" s="419">
        <v>6.7390000000000002E-3</v>
      </c>
      <c r="J64" s="420">
        <v>5.3670000000000002E-3</v>
      </c>
      <c r="K64" s="421">
        <v>5.3670000000000002E-3</v>
      </c>
      <c r="L64" s="344"/>
      <c r="M64" s="375"/>
      <c r="N64" s="402"/>
      <c r="O64" s="376"/>
    </row>
    <row r="65" spans="1:15" x14ac:dyDescent="0.25">
      <c r="A65" s="416" t="s">
        <v>91</v>
      </c>
      <c r="B65" s="417">
        <v>105</v>
      </c>
      <c r="C65" s="418"/>
      <c r="D65" s="403"/>
      <c r="E65" s="419">
        <v>5.0590000000000001E-3</v>
      </c>
      <c r="F65" s="420">
        <v>3.5500000000000002E-3</v>
      </c>
      <c r="G65" s="421">
        <v>3.5490000000000001E-3</v>
      </c>
      <c r="H65" s="422"/>
      <c r="I65" s="419">
        <v>2.5730000000000002E-3</v>
      </c>
      <c r="J65" s="420">
        <v>2.049E-3</v>
      </c>
      <c r="K65" s="421">
        <v>2.049E-3</v>
      </c>
      <c r="L65" s="344"/>
      <c r="M65" s="375"/>
      <c r="N65" s="402"/>
      <c r="O65" s="376"/>
    </row>
    <row r="66" spans="1:15" x14ac:dyDescent="0.25">
      <c r="A66" s="416" t="s">
        <v>92</v>
      </c>
      <c r="B66" s="417">
        <v>106</v>
      </c>
      <c r="C66" s="418"/>
      <c r="D66" s="403"/>
      <c r="E66" s="419">
        <v>5.6999999999999998E-4</v>
      </c>
      <c r="F66" s="420">
        <v>4.0000000000000002E-4</v>
      </c>
      <c r="G66" s="421">
        <v>4.0000000000000002E-4</v>
      </c>
      <c r="H66" s="422"/>
      <c r="I66" s="419">
        <v>5.0199999999999995E-4</v>
      </c>
      <c r="J66" s="420">
        <v>4.0000000000000002E-4</v>
      </c>
      <c r="K66" s="421">
        <v>4.0000000000000002E-4</v>
      </c>
      <c r="L66" s="344"/>
      <c r="M66" s="375"/>
      <c r="N66" s="402"/>
      <c r="O66" s="376"/>
    </row>
    <row r="67" spans="1:15" x14ac:dyDescent="0.25">
      <c r="A67" s="416" t="s">
        <v>329</v>
      </c>
      <c r="B67" s="417">
        <v>112</v>
      </c>
      <c r="C67" s="418"/>
      <c r="D67" s="403"/>
      <c r="E67" s="419">
        <v>1.1681E-2</v>
      </c>
      <c r="F67" s="420">
        <v>8.1960000000000002E-3</v>
      </c>
      <c r="G67" s="421">
        <v>8.1960000000000002E-3</v>
      </c>
      <c r="H67" s="422"/>
      <c r="I67" s="419">
        <v>1.0281E-2</v>
      </c>
      <c r="J67" s="420">
        <v>8.1880000000000008E-3</v>
      </c>
      <c r="K67" s="421">
        <v>8.1880000000000008E-3</v>
      </c>
      <c r="L67" s="344"/>
      <c r="M67" s="375"/>
      <c r="N67" s="402"/>
      <c r="O67" s="376"/>
    </row>
    <row r="68" spans="1:15" x14ac:dyDescent="0.25">
      <c r="A68" s="416" t="s">
        <v>93</v>
      </c>
      <c r="B68" s="417">
        <v>119</v>
      </c>
      <c r="C68" s="418"/>
      <c r="D68" s="403"/>
      <c r="E68" s="419">
        <v>2.9860000000000001E-2</v>
      </c>
      <c r="F68" s="420">
        <v>2.0951999999999998E-2</v>
      </c>
      <c r="G68" s="421">
        <v>2.095E-2</v>
      </c>
      <c r="H68" s="420"/>
      <c r="I68" s="419">
        <v>2.1569000000000001E-2</v>
      </c>
      <c r="J68" s="420">
        <v>1.7177999999999999E-2</v>
      </c>
      <c r="K68" s="421">
        <v>1.7177000000000001E-2</v>
      </c>
      <c r="L68" s="344"/>
      <c r="M68" s="375"/>
      <c r="N68" s="404"/>
      <c r="O68" s="376"/>
    </row>
    <row r="69" spans="1:15" x14ac:dyDescent="0.25">
      <c r="A69" s="416" t="s">
        <v>94</v>
      </c>
      <c r="B69" s="417">
        <v>122</v>
      </c>
      <c r="C69" s="418"/>
      <c r="D69" s="403"/>
      <c r="E69" s="419">
        <v>2.6398999999999999E-2</v>
      </c>
      <c r="F69" s="420">
        <v>1.8523000000000001E-2</v>
      </c>
      <c r="G69" s="421">
        <v>1.8522E-2</v>
      </c>
      <c r="H69" s="422"/>
      <c r="I69" s="419">
        <v>3.4789999999999999E-3</v>
      </c>
      <c r="J69" s="420">
        <v>2.771E-3</v>
      </c>
      <c r="K69" s="421">
        <v>2.771E-3</v>
      </c>
      <c r="L69" s="344"/>
      <c r="M69" s="375"/>
      <c r="N69" s="402"/>
      <c r="O69" s="376"/>
    </row>
    <row r="70" spans="1:15" x14ac:dyDescent="0.25">
      <c r="A70" s="416" t="s">
        <v>250</v>
      </c>
      <c r="B70" s="417">
        <v>125</v>
      </c>
      <c r="C70" s="418"/>
      <c r="D70" s="403"/>
      <c r="E70" s="419">
        <v>8.5499999999999997E-4</v>
      </c>
      <c r="F70" s="420">
        <v>5.9999999999999995E-4</v>
      </c>
      <c r="G70" s="421">
        <v>5.9999999999999995E-4</v>
      </c>
      <c r="H70" s="422"/>
      <c r="I70" s="419">
        <v>7.5299999999999998E-4</v>
      </c>
      <c r="J70" s="420">
        <v>5.9999999999999995E-4</v>
      </c>
      <c r="K70" s="421">
        <v>5.9999999999999995E-4</v>
      </c>
      <c r="L70" s="344"/>
      <c r="M70" s="375"/>
      <c r="N70" s="402"/>
      <c r="O70" s="376"/>
    </row>
    <row r="71" spans="1:15" x14ac:dyDescent="0.25">
      <c r="A71" s="416" t="s">
        <v>323</v>
      </c>
      <c r="B71" s="417">
        <v>127</v>
      </c>
      <c r="C71" s="418"/>
      <c r="D71" s="403"/>
      <c r="E71" s="419">
        <v>0.13431199999999999</v>
      </c>
      <c r="F71" s="420">
        <v>9.4242999999999993E-2</v>
      </c>
      <c r="G71" s="421">
        <v>9.4236E-2</v>
      </c>
      <c r="H71" s="422"/>
      <c r="I71" s="419">
        <v>5.1247000000000001E-2</v>
      </c>
      <c r="J71" s="420">
        <v>4.0814999999999997E-2</v>
      </c>
      <c r="K71" s="421">
        <v>4.0812000000000001E-2</v>
      </c>
      <c r="L71" s="344"/>
      <c r="M71" s="375"/>
      <c r="N71" s="402"/>
      <c r="O71" s="376"/>
    </row>
    <row r="72" spans="1:15" x14ac:dyDescent="0.25">
      <c r="A72" s="416" t="s">
        <v>95</v>
      </c>
      <c r="B72" s="417">
        <v>128</v>
      </c>
      <c r="C72" s="418"/>
      <c r="D72" s="403"/>
      <c r="E72" s="419">
        <v>5.1330000000000004E-3</v>
      </c>
      <c r="F72" s="420">
        <v>3.6020000000000002E-3</v>
      </c>
      <c r="G72" s="421">
        <v>3.601E-3</v>
      </c>
      <c r="H72" s="422"/>
      <c r="I72" s="419">
        <v>5.0199999999999995E-4</v>
      </c>
      <c r="J72" s="420">
        <v>4.0000000000000002E-4</v>
      </c>
      <c r="K72" s="421">
        <v>4.0000000000000002E-4</v>
      </c>
      <c r="L72" s="344"/>
      <c r="M72" s="375"/>
      <c r="N72" s="402"/>
      <c r="O72" s="376"/>
    </row>
    <row r="73" spans="1:15" x14ac:dyDescent="0.25">
      <c r="A73" s="416" t="s">
        <v>96</v>
      </c>
      <c r="B73" s="417">
        <v>131</v>
      </c>
      <c r="C73" s="418"/>
      <c r="D73" s="403"/>
      <c r="E73" s="419">
        <v>3.3077000000000002E-2</v>
      </c>
      <c r="F73" s="420">
        <v>2.3209E-2</v>
      </c>
      <c r="G73" s="421">
        <v>2.3206999999999998E-2</v>
      </c>
      <c r="H73" s="422"/>
      <c r="I73" s="419">
        <v>2.3309E-2</v>
      </c>
      <c r="J73" s="420">
        <v>1.8564000000000001E-2</v>
      </c>
      <c r="K73" s="421">
        <v>1.8563E-2</v>
      </c>
      <c r="L73" s="344"/>
      <c r="M73" s="375"/>
      <c r="N73" s="402"/>
      <c r="O73" s="376"/>
    </row>
    <row r="74" spans="1:15" x14ac:dyDescent="0.25">
      <c r="A74" s="416" t="s">
        <v>472</v>
      </c>
      <c r="B74" s="417">
        <v>132</v>
      </c>
      <c r="C74" s="418"/>
      <c r="D74" s="403"/>
      <c r="E74" s="419">
        <v>3.6939999999999998E-3</v>
      </c>
      <c r="F74" s="420">
        <v>2.5920000000000001E-3</v>
      </c>
      <c r="G74" s="421">
        <v>2.5920000000000001E-3</v>
      </c>
      <c r="H74" s="422"/>
      <c r="I74" s="419">
        <v>5.0199999999999995E-4</v>
      </c>
      <c r="J74" s="420">
        <v>4.0000000000000002E-4</v>
      </c>
      <c r="K74" s="421">
        <v>4.0000000000000002E-4</v>
      </c>
      <c r="L74" s="344"/>
      <c r="M74" s="375"/>
      <c r="N74" s="402"/>
      <c r="O74" s="376"/>
    </row>
    <row r="75" spans="1:15" x14ac:dyDescent="0.25">
      <c r="A75" s="416" t="s">
        <v>97</v>
      </c>
      <c r="B75" s="417">
        <v>137</v>
      </c>
      <c r="C75" s="418"/>
      <c r="D75" s="403"/>
      <c r="E75" s="419">
        <v>0.31984499999999999</v>
      </c>
      <c r="F75" s="420">
        <v>0.22442599999999999</v>
      </c>
      <c r="G75" s="421">
        <v>0.22441</v>
      </c>
      <c r="H75" s="420"/>
      <c r="I75" s="419">
        <v>0.17453399999999999</v>
      </c>
      <c r="J75" s="420">
        <v>0.13900499999999999</v>
      </c>
      <c r="K75" s="421">
        <v>0.13899500000000001</v>
      </c>
      <c r="L75" s="344"/>
      <c r="M75" s="375"/>
      <c r="N75" s="402"/>
      <c r="O75" s="376"/>
    </row>
    <row r="76" spans="1:15" x14ac:dyDescent="0.25">
      <c r="A76" s="416" t="s">
        <v>324</v>
      </c>
      <c r="B76" s="417">
        <v>138</v>
      </c>
      <c r="C76" s="418"/>
      <c r="D76" s="403"/>
      <c r="E76" s="419">
        <v>2.1812999999999999E-2</v>
      </c>
      <c r="F76" s="420">
        <v>1.5306E-2</v>
      </c>
      <c r="G76" s="421">
        <v>1.5304E-2</v>
      </c>
      <c r="H76" s="422"/>
      <c r="I76" s="419">
        <v>1.1327E-2</v>
      </c>
      <c r="J76" s="420">
        <v>9.0209999999999995E-3</v>
      </c>
      <c r="K76" s="421">
        <v>9.0209999999999995E-3</v>
      </c>
      <c r="L76" s="344"/>
      <c r="M76" s="375"/>
      <c r="N76" s="402"/>
      <c r="O76" s="376"/>
    </row>
    <row r="77" spans="1:15" x14ac:dyDescent="0.25">
      <c r="A77" s="416" t="s">
        <v>98</v>
      </c>
      <c r="B77" s="417">
        <v>139</v>
      </c>
      <c r="C77" s="418"/>
      <c r="D77" s="403"/>
      <c r="E77" s="419">
        <v>2.5920000000000001E-3</v>
      </c>
      <c r="F77" s="420">
        <v>1.8190000000000001E-3</v>
      </c>
      <c r="G77" s="421">
        <v>1.8190000000000001E-3</v>
      </c>
      <c r="H77" s="420"/>
      <c r="I77" s="419">
        <v>4.411E-3</v>
      </c>
      <c r="J77" s="420">
        <v>3.5130000000000001E-3</v>
      </c>
      <c r="K77" s="421">
        <v>3.5130000000000001E-3</v>
      </c>
      <c r="L77" s="344"/>
      <c r="M77" s="375"/>
      <c r="N77" s="404"/>
      <c r="O77" s="376"/>
    </row>
    <row r="78" spans="1:15" x14ac:dyDescent="0.25">
      <c r="A78" s="416" t="s">
        <v>99</v>
      </c>
      <c r="B78" s="417">
        <v>142</v>
      </c>
      <c r="C78" s="418"/>
      <c r="D78" s="403"/>
      <c r="E78" s="419">
        <v>8.8597999999999996E-2</v>
      </c>
      <c r="F78" s="420">
        <v>6.2167E-2</v>
      </c>
      <c r="G78" s="421">
        <v>6.2162000000000002E-2</v>
      </c>
      <c r="H78" s="422"/>
      <c r="I78" s="419">
        <v>1.2409E-2</v>
      </c>
      <c r="J78" s="420">
        <v>9.8829999999999994E-3</v>
      </c>
      <c r="K78" s="421">
        <v>9.8820000000000002E-3</v>
      </c>
      <c r="L78" s="344"/>
      <c r="M78" s="375"/>
      <c r="N78" s="402"/>
      <c r="O78" s="376"/>
    </row>
    <row r="79" spans="1:15" x14ac:dyDescent="0.25">
      <c r="A79" s="416" t="s">
        <v>100</v>
      </c>
      <c r="B79" s="417">
        <v>143</v>
      </c>
      <c r="C79" s="418"/>
      <c r="D79" s="403"/>
      <c r="E79" s="419">
        <v>6.3340000000000002E-3</v>
      </c>
      <c r="F79" s="420">
        <v>4.444E-3</v>
      </c>
      <c r="G79" s="421">
        <v>4.444E-3</v>
      </c>
      <c r="H79" s="420"/>
      <c r="I79" s="419">
        <v>1.2880000000000001E-3</v>
      </c>
      <c r="J79" s="420">
        <v>1.026E-3</v>
      </c>
      <c r="K79" s="421">
        <v>1.026E-3</v>
      </c>
      <c r="L79" s="344"/>
      <c r="M79" s="375"/>
      <c r="N79" s="402"/>
      <c r="O79" s="376"/>
    </row>
    <row r="80" spans="1:15" x14ac:dyDescent="0.25">
      <c r="A80" s="416" t="s">
        <v>101</v>
      </c>
      <c r="B80" s="417">
        <v>146</v>
      </c>
      <c r="C80" s="418"/>
      <c r="D80" s="403"/>
      <c r="E80" s="419">
        <v>0.18940799999999999</v>
      </c>
      <c r="F80" s="420">
        <v>0.13290199999999999</v>
      </c>
      <c r="G80" s="421">
        <v>0.13289200000000001</v>
      </c>
      <c r="H80" s="422"/>
      <c r="I80" s="419">
        <v>9.4766000000000003E-2</v>
      </c>
      <c r="J80" s="420">
        <v>7.5475E-2</v>
      </c>
      <c r="K80" s="421">
        <v>7.5469999999999995E-2</v>
      </c>
      <c r="L80" s="344"/>
      <c r="M80" s="375"/>
      <c r="N80" s="402"/>
      <c r="O80" s="376"/>
    </row>
    <row r="81" spans="1:15" x14ac:dyDescent="0.25">
      <c r="A81" s="416" t="s">
        <v>338</v>
      </c>
      <c r="B81" s="417">
        <v>149</v>
      </c>
      <c r="C81" s="418"/>
      <c r="D81" s="403"/>
      <c r="E81" s="419">
        <v>2.4355000000000002E-2</v>
      </c>
      <c r="F81" s="420">
        <v>1.7089E-2</v>
      </c>
      <c r="G81" s="421">
        <v>1.7087999999999999E-2</v>
      </c>
      <c r="H81" s="422"/>
      <c r="I81" s="419">
        <v>5.0199999999999995E-4</v>
      </c>
      <c r="J81" s="420">
        <v>4.0000000000000002E-4</v>
      </c>
      <c r="K81" s="421">
        <v>4.0000000000000002E-4</v>
      </c>
      <c r="L81" s="344"/>
      <c r="M81" s="375"/>
      <c r="N81" s="404"/>
      <c r="O81" s="376"/>
    </row>
    <row r="82" spans="1:15" x14ac:dyDescent="0.25">
      <c r="A82" s="416" t="s">
        <v>29</v>
      </c>
      <c r="B82" s="417">
        <v>150</v>
      </c>
      <c r="C82" s="418">
        <v>157</v>
      </c>
      <c r="D82" s="403"/>
      <c r="E82" s="419"/>
      <c r="F82" s="420" t="s">
        <v>0</v>
      </c>
      <c r="G82" s="421"/>
      <c r="H82" s="422"/>
      <c r="I82" s="419"/>
      <c r="J82" s="420" t="s">
        <v>0</v>
      </c>
      <c r="K82" s="421"/>
      <c r="L82" s="344"/>
      <c r="M82" s="375"/>
      <c r="N82" s="402"/>
      <c r="O82" s="376"/>
    </row>
    <row r="83" spans="1:15" x14ac:dyDescent="0.25">
      <c r="A83" s="416" t="s">
        <v>102</v>
      </c>
      <c r="B83" s="417">
        <v>151</v>
      </c>
      <c r="C83" s="418"/>
      <c r="D83" s="403"/>
      <c r="E83" s="419">
        <v>9.9062999999999998E-2</v>
      </c>
      <c r="F83" s="423">
        <v>6.9510000000000002E-2</v>
      </c>
      <c r="G83" s="421">
        <v>6.9504999999999997E-2</v>
      </c>
      <c r="H83" s="422"/>
      <c r="I83" s="419">
        <v>4.8156999999999998E-2</v>
      </c>
      <c r="J83" s="423">
        <v>3.8353999999999999E-2</v>
      </c>
      <c r="K83" s="421">
        <v>3.8351000000000003E-2</v>
      </c>
      <c r="L83" s="344"/>
      <c r="M83" s="375"/>
      <c r="N83" s="402"/>
      <c r="O83" s="376"/>
    </row>
    <row r="84" spans="1:15" x14ac:dyDescent="0.25">
      <c r="A84" s="416" t="s">
        <v>266</v>
      </c>
      <c r="B84" s="417">
        <v>153</v>
      </c>
      <c r="C84" s="418"/>
      <c r="D84" s="403"/>
      <c r="E84" s="419">
        <v>2.0789999999999999E-2</v>
      </c>
      <c r="F84" s="420">
        <v>1.4588E-2</v>
      </c>
      <c r="G84" s="421">
        <v>1.4586999999999999E-2</v>
      </c>
      <c r="H84" s="420"/>
      <c r="I84" s="419">
        <v>8.5229999999999993E-3</v>
      </c>
      <c r="J84" s="420">
        <v>6.7879999999999998E-3</v>
      </c>
      <c r="K84" s="421">
        <v>6.7879999999999998E-3</v>
      </c>
      <c r="L84" s="344"/>
      <c r="M84" s="375"/>
      <c r="N84" s="404"/>
      <c r="O84" s="376"/>
    </row>
    <row r="85" spans="1:15" x14ac:dyDescent="0.25">
      <c r="A85" s="416" t="s">
        <v>103</v>
      </c>
      <c r="B85" s="417">
        <v>154</v>
      </c>
      <c r="C85" s="418"/>
      <c r="D85" s="403"/>
      <c r="E85" s="419">
        <v>1.7351999999999999E-2</v>
      </c>
      <c r="F85" s="420">
        <v>1.2175E-2</v>
      </c>
      <c r="G85" s="421">
        <v>1.2175E-2</v>
      </c>
      <c r="H85" s="422"/>
      <c r="I85" s="419">
        <v>4.7299999999999998E-3</v>
      </c>
      <c r="J85" s="420">
        <v>3.7669999999999999E-3</v>
      </c>
      <c r="K85" s="421">
        <v>3.7669999999999999E-3</v>
      </c>
      <c r="L85" s="344"/>
      <c r="M85" s="375"/>
      <c r="N85" s="402"/>
      <c r="O85" s="376"/>
    </row>
    <row r="86" spans="1:15" x14ac:dyDescent="0.25">
      <c r="A86" s="416" t="s">
        <v>104</v>
      </c>
      <c r="B86" s="417">
        <v>155</v>
      </c>
      <c r="C86" s="418"/>
      <c r="D86" s="403"/>
      <c r="E86" s="419">
        <v>4.2269999999999999E-3</v>
      </c>
      <c r="F86" s="420">
        <v>2.9659999999999999E-3</v>
      </c>
      <c r="G86" s="421">
        <v>2.9659999999999999E-3</v>
      </c>
      <c r="H86" s="422"/>
      <c r="I86" s="419">
        <v>1.158E-3</v>
      </c>
      <c r="J86" s="420">
        <v>9.2199999999999997E-4</v>
      </c>
      <c r="K86" s="421">
        <v>9.2199999999999997E-4</v>
      </c>
      <c r="L86" s="344"/>
      <c r="M86" s="375"/>
      <c r="N86" s="402"/>
      <c r="O86" s="376"/>
    </row>
    <row r="87" spans="1:15" x14ac:dyDescent="0.25">
      <c r="A87" s="416" t="s">
        <v>105</v>
      </c>
      <c r="B87" s="417">
        <v>156</v>
      </c>
      <c r="C87" s="418"/>
      <c r="D87" s="403"/>
      <c r="E87" s="419">
        <v>1.449E-3</v>
      </c>
      <c r="F87" s="420">
        <v>1.0169999999999999E-3</v>
      </c>
      <c r="G87" s="421">
        <v>1.0169999999999999E-3</v>
      </c>
      <c r="H87" s="422"/>
      <c r="I87" s="419">
        <v>5.0199999999999995E-4</v>
      </c>
      <c r="J87" s="420">
        <v>4.0000000000000002E-4</v>
      </c>
      <c r="K87" s="421">
        <v>4.0000000000000002E-4</v>
      </c>
      <c r="L87" s="344"/>
      <c r="M87" s="375"/>
      <c r="N87" s="402"/>
      <c r="O87" s="376"/>
    </row>
    <row r="88" spans="1:15" x14ac:dyDescent="0.25">
      <c r="A88" s="416" t="s">
        <v>106</v>
      </c>
      <c r="B88" s="417">
        <v>157</v>
      </c>
      <c r="C88" s="418"/>
      <c r="D88" s="403"/>
      <c r="E88" s="419">
        <v>5.1693000000000003E-2</v>
      </c>
      <c r="F88" s="420">
        <v>3.6270999999999998E-2</v>
      </c>
      <c r="G88" s="421">
        <v>3.6269000000000003E-2</v>
      </c>
      <c r="H88" s="422"/>
      <c r="I88" s="419">
        <v>1.1021E-2</v>
      </c>
      <c r="J88" s="420">
        <v>8.7779999999999993E-3</v>
      </c>
      <c r="K88" s="421">
        <v>8.7770000000000001E-3</v>
      </c>
      <c r="L88" s="344"/>
      <c r="M88" s="375"/>
      <c r="N88" s="402"/>
      <c r="O88" s="376"/>
    </row>
    <row r="89" spans="1:15" x14ac:dyDescent="0.25">
      <c r="A89" s="416" t="s">
        <v>107</v>
      </c>
      <c r="B89" s="417">
        <v>158</v>
      </c>
      <c r="C89" s="418"/>
      <c r="D89" s="403"/>
      <c r="E89" s="419">
        <v>5.6999999999999998E-4</v>
      </c>
      <c r="F89" s="420">
        <v>4.0000000000000002E-4</v>
      </c>
      <c r="G89" s="421">
        <v>4.0000000000000002E-4</v>
      </c>
      <c r="H89" s="420"/>
      <c r="I89" s="419">
        <v>5.0199999999999995E-4</v>
      </c>
      <c r="J89" s="420">
        <v>4.0000000000000002E-4</v>
      </c>
      <c r="K89" s="421">
        <v>4.0000000000000002E-4</v>
      </c>
      <c r="L89" s="344"/>
      <c r="M89" s="375"/>
      <c r="N89" s="402"/>
      <c r="O89" s="376"/>
    </row>
    <row r="90" spans="1:15" x14ac:dyDescent="0.25">
      <c r="A90" s="416" t="s">
        <v>108</v>
      </c>
      <c r="B90" s="417">
        <v>164</v>
      </c>
      <c r="C90" s="418">
        <v>490</v>
      </c>
      <c r="D90" s="403"/>
      <c r="E90" s="419"/>
      <c r="F90" s="420" t="s">
        <v>0</v>
      </c>
      <c r="G90" s="421"/>
      <c r="H90" s="422"/>
      <c r="I90" s="419"/>
      <c r="J90" s="420" t="s">
        <v>0</v>
      </c>
      <c r="K90" s="421"/>
      <c r="L90" s="344"/>
      <c r="M90" s="375"/>
      <c r="N90" s="404"/>
      <c r="O90" s="376"/>
    </row>
    <row r="91" spans="1:15" x14ac:dyDescent="0.25">
      <c r="A91" s="416" t="s">
        <v>109</v>
      </c>
      <c r="B91" s="417">
        <v>165</v>
      </c>
      <c r="C91" s="418">
        <v>490</v>
      </c>
      <c r="D91" s="403"/>
      <c r="E91" s="419"/>
      <c r="F91" s="420" t="s">
        <v>0</v>
      </c>
      <c r="G91" s="421"/>
      <c r="H91" s="422"/>
      <c r="I91" s="419"/>
      <c r="J91" s="420" t="s">
        <v>0</v>
      </c>
      <c r="K91" s="421"/>
      <c r="L91" s="344"/>
      <c r="M91" s="375"/>
      <c r="N91" s="402"/>
      <c r="O91" s="376"/>
    </row>
    <row r="92" spans="1:15" x14ac:dyDescent="0.25">
      <c r="A92" s="416" t="s">
        <v>110</v>
      </c>
      <c r="B92" s="417">
        <v>179</v>
      </c>
      <c r="C92" s="418"/>
      <c r="D92" s="403"/>
      <c r="E92" s="419">
        <v>7.3899999999999997E-4</v>
      </c>
      <c r="F92" s="420">
        <v>5.1900000000000004E-4</v>
      </c>
      <c r="G92" s="421">
        <v>5.1800000000000001E-4</v>
      </c>
      <c r="H92" s="422"/>
      <c r="I92" s="419">
        <v>5.0199999999999995E-4</v>
      </c>
      <c r="J92" s="420">
        <v>4.0000000000000002E-4</v>
      </c>
      <c r="K92" s="421">
        <v>4.0000000000000002E-4</v>
      </c>
      <c r="L92" s="344"/>
      <c r="M92" s="375"/>
      <c r="N92" s="402"/>
      <c r="O92" s="376"/>
    </row>
    <row r="93" spans="1:15" x14ac:dyDescent="0.25">
      <c r="A93" s="416" t="s">
        <v>112</v>
      </c>
      <c r="B93" s="417">
        <v>181</v>
      </c>
      <c r="C93" s="418"/>
      <c r="D93" s="403"/>
      <c r="E93" s="419">
        <v>5.6999999999999998E-4</v>
      </c>
      <c r="F93" s="420">
        <v>4.0000000000000002E-4</v>
      </c>
      <c r="G93" s="421">
        <v>4.0000000000000002E-4</v>
      </c>
      <c r="H93" s="422"/>
      <c r="I93" s="419">
        <v>5.0199999999999995E-4</v>
      </c>
      <c r="J93" s="420">
        <v>4.0000000000000002E-4</v>
      </c>
      <c r="K93" s="421">
        <v>4.0000000000000002E-4</v>
      </c>
      <c r="L93" s="344"/>
      <c r="M93" s="375"/>
      <c r="N93" s="402"/>
      <c r="O93" s="376"/>
    </row>
    <row r="94" spans="1:15" x14ac:dyDescent="0.25">
      <c r="A94" s="416" t="s">
        <v>113</v>
      </c>
      <c r="B94" s="417">
        <v>182</v>
      </c>
      <c r="C94" s="418"/>
      <c r="D94" s="403"/>
      <c r="E94" s="419">
        <v>0.72410399999999997</v>
      </c>
      <c r="F94" s="420">
        <v>0.50808200000000003</v>
      </c>
      <c r="G94" s="421">
        <v>0.508046</v>
      </c>
      <c r="H94" s="422"/>
      <c r="I94" s="419">
        <v>0.12726999999999999</v>
      </c>
      <c r="J94" s="420">
        <v>0.10136199999999999</v>
      </c>
      <c r="K94" s="421">
        <v>0.101355</v>
      </c>
      <c r="L94" s="344"/>
      <c r="M94" s="375"/>
      <c r="N94" s="402"/>
      <c r="O94" s="376"/>
    </row>
    <row r="95" spans="1:15" x14ac:dyDescent="0.25">
      <c r="A95" s="416" t="s">
        <v>114</v>
      </c>
      <c r="B95" s="417">
        <v>183</v>
      </c>
      <c r="C95" s="418"/>
      <c r="D95" s="403"/>
      <c r="E95" s="419">
        <v>0.26343</v>
      </c>
      <c r="F95" s="420">
        <v>0.18484100000000001</v>
      </c>
      <c r="G95" s="421">
        <v>0.18482799999999999</v>
      </c>
      <c r="H95" s="422"/>
      <c r="I95" s="419">
        <v>6.6850000000000007E-2</v>
      </c>
      <c r="J95" s="424">
        <v>5.3241999999999998E-2</v>
      </c>
      <c r="K95" s="421">
        <v>5.3238000000000001E-2</v>
      </c>
      <c r="L95" s="344"/>
      <c r="M95" s="375">
        <v>5.0887000000000002E-2</v>
      </c>
      <c r="N95" s="402"/>
      <c r="O95" s="376">
        <v>4.1706E-2</v>
      </c>
    </row>
    <row r="96" spans="1:15" x14ac:dyDescent="0.25">
      <c r="A96" s="416" t="s">
        <v>115</v>
      </c>
      <c r="B96" s="417">
        <v>184</v>
      </c>
      <c r="C96" s="418"/>
      <c r="D96" s="403"/>
      <c r="E96" s="419">
        <v>0.57813199999999998</v>
      </c>
      <c r="F96" s="420">
        <v>0.40565800000000002</v>
      </c>
      <c r="G96" s="421">
        <v>0.40562900000000002</v>
      </c>
      <c r="H96" s="420"/>
      <c r="I96" s="419">
        <v>0.42868099999999998</v>
      </c>
      <c r="J96" s="420">
        <v>0.34141700000000003</v>
      </c>
      <c r="K96" s="421">
        <v>0.341393</v>
      </c>
      <c r="L96" s="344"/>
      <c r="M96" s="375">
        <v>0.316942</v>
      </c>
      <c r="N96" s="402"/>
      <c r="O96" s="376">
        <v>0.25975700000000002</v>
      </c>
    </row>
    <row r="97" spans="1:15" x14ac:dyDescent="0.25">
      <c r="A97" s="416" t="s">
        <v>116</v>
      </c>
      <c r="B97" s="417">
        <v>185</v>
      </c>
      <c r="C97" s="418"/>
      <c r="D97" s="403"/>
      <c r="E97" s="419">
        <v>1.490162</v>
      </c>
      <c r="F97" s="420">
        <v>1.0456030000000001</v>
      </c>
      <c r="G97" s="421">
        <v>1.0455270000000001</v>
      </c>
      <c r="H97" s="422"/>
      <c r="I97" s="419">
        <v>0.98685800000000001</v>
      </c>
      <c r="J97" s="420">
        <v>0.78596900000000003</v>
      </c>
      <c r="K97" s="421">
        <v>0.78591299999999997</v>
      </c>
      <c r="L97" s="344"/>
      <c r="M97" s="375">
        <v>0.91590700000000003</v>
      </c>
      <c r="N97" s="402"/>
      <c r="O97" s="376">
        <v>0.75065199999999999</v>
      </c>
    </row>
    <row r="98" spans="1:15" x14ac:dyDescent="0.25">
      <c r="A98" s="416" t="s">
        <v>117</v>
      </c>
      <c r="B98" s="417">
        <v>186</v>
      </c>
      <c r="C98" s="418"/>
      <c r="D98" s="403"/>
      <c r="E98" s="419">
        <v>2.2981000000000001E-2</v>
      </c>
      <c r="F98" s="420">
        <v>1.6125E-2</v>
      </c>
      <c r="G98" s="421">
        <v>1.6123999999999999E-2</v>
      </c>
      <c r="H98" s="422"/>
      <c r="I98" s="419">
        <v>5.0199999999999995E-4</v>
      </c>
      <c r="J98" s="420">
        <v>4.0000000000000002E-4</v>
      </c>
      <c r="K98" s="421">
        <v>4.0000000000000002E-4</v>
      </c>
      <c r="L98" s="344"/>
      <c r="M98" s="375"/>
      <c r="N98" s="402"/>
      <c r="O98" s="376"/>
    </row>
    <row r="99" spans="1:15" x14ac:dyDescent="0.25">
      <c r="A99" s="416" t="s">
        <v>255</v>
      </c>
      <c r="B99" s="417">
        <v>188</v>
      </c>
      <c r="C99" s="418"/>
      <c r="D99" s="403"/>
      <c r="E99" s="419">
        <v>2.1477E-2</v>
      </c>
      <c r="F99" s="420">
        <v>1.507E-2</v>
      </c>
      <c r="G99" s="421">
        <v>1.5069000000000001E-2</v>
      </c>
      <c r="H99" s="422"/>
      <c r="I99" s="419">
        <v>1.8922000000000001E-2</v>
      </c>
      <c r="J99" s="420">
        <v>1.507E-2</v>
      </c>
      <c r="K99" s="421">
        <v>1.5069000000000001E-2</v>
      </c>
      <c r="L99" s="344"/>
      <c r="M99" s="375"/>
      <c r="N99" s="402"/>
      <c r="O99" s="376"/>
    </row>
    <row r="100" spans="1:15" x14ac:dyDescent="0.25">
      <c r="A100" s="416" t="s">
        <v>118</v>
      </c>
      <c r="B100" s="417">
        <v>189</v>
      </c>
      <c r="C100" s="418"/>
      <c r="D100" s="403"/>
      <c r="E100" s="419">
        <v>0.26635999999999999</v>
      </c>
      <c r="F100" s="420">
        <v>0.18689700000000001</v>
      </c>
      <c r="G100" s="421">
        <v>0.18688299999999999</v>
      </c>
      <c r="H100" s="422"/>
      <c r="I100" s="419">
        <v>0.106201</v>
      </c>
      <c r="J100" s="420">
        <v>8.4582000000000004E-2</v>
      </c>
      <c r="K100" s="421">
        <v>8.4575999999999998E-2</v>
      </c>
      <c r="L100" s="344"/>
      <c r="M100" s="375">
        <v>0.10630199999999999</v>
      </c>
      <c r="N100" s="402"/>
      <c r="O100" s="376">
        <v>8.7122000000000005E-2</v>
      </c>
    </row>
    <row r="101" spans="1:15" x14ac:dyDescent="0.25">
      <c r="A101" s="416" t="s">
        <v>119</v>
      </c>
      <c r="B101" s="417">
        <v>191</v>
      </c>
      <c r="C101" s="418"/>
      <c r="D101" s="403"/>
      <c r="E101" s="419">
        <v>3.1244999999999998E-2</v>
      </c>
      <c r="F101" s="420">
        <v>2.1923999999999999E-2</v>
      </c>
      <c r="G101" s="421">
        <v>2.1922000000000001E-2</v>
      </c>
      <c r="H101" s="422"/>
      <c r="I101" s="419">
        <v>5.0199999999999995E-4</v>
      </c>
      <c r="J101" s="420">
        <v>4.0000000000000002E-4</v>
      </c>
      <c r="K101" s="421">
        <v>4.0000000000000002E-4</v>
      </c>
      <c r="L101" s="344"/>
      <c r="M101" s="375"/>
      <c r="N101" s="404"/>
      <c r="O101" s="376"/>
    </row>
    <row r="102" spans="1:15" x14ac:dyDescent="0.25">
      <c r="A102" s="416" t="s">
        <v>120</v>
      </c>
      <c r="B102" s="417">
        <v>192</v>
      </c>
      <c r="C102" s="418"/>
      <c r="D102" s="403"/>
      <c r="E102" s="419">
        <v>0.85670900000000005</v>
      </c>
      <c r="F102" s="420">
        <v>0.60112699999999997</v>
      </c>
      <c r="G102" s="421">
        <v>0.60108399999999995</v>
      </c>
      <c r="H102" s="422"/>
      <c r="I102" s="419">
        <v>0.30108200000000002</v>
      </c>
      <c r="J102" s="420">
        <v>0.23979300000000001</v>
      </c>
      <c r="K102" s="421">
        <v>0.23977499999999999</v>
      </c>
      <c r="L102" s="344"/>
      <c r="M102" s="375">
        <v>0.25215599999999999</v>
      </c>
      <c r="N102" s="402"/>
      <c r="O102" s="376">
        <v>0.20666000000000001</v>
      </c>
    </row>
    <row r="103" spans="1:15" x14ac:dyDescent="0.25">
      <c r="A103" s="416" t="s">
        <v>121</v>
      </c>
      <c r="B103" s="417">
        <v>193</v>
      </c>
      <c r="C103" s="418"/>
      <c r="D103" s="403"/>
      <c r="E103" s="419">
        <v>0.19792100000000001</v>
      </c>
      <c r="F103" s="420">
        <v>0.138875</v>
      </c>
      <c r="G103" s="421">
        <v>0.13886499999999999</v>
      </c>
      <c r="H103" s="422"/>
      <c r="I103" s="419">
        <v>5.5481999999999997E-2</v>
      </c>
      <c r="J103" s="420">
        <v>4.4187999999999998E-2</v>
      </c>
      <c r="K103" s="421">
        <v>4.4185000000000002E-2</v>
      </c>
      <c r="L103" s="344"/>
      <c r="M103" s="375"/>
      <c r="N103" s="402"/>
      <c r="O103" s="376"/>
    </row>
    <row r="104" spans="1:15" x14ac:dyDescent="0.25">
      <c r="A104" s="416" t="s">
        <v>122</v>
      </c>
      <c r="B104" s="417">
        <v>194</v>
      </c>
      <c r="C104" s="418">
        <v>490</v>
      </c>
      <c r="D104" s="403"/>
      <c r="E104" s="419"/>
      <c r="F104" s="420" t="s">
        <v>0</v>
      </c>
      <c r="G104" s="421"/>
      <c r="H104" s="422"/>
      <c r="I104" s="419"/>
      <c r="J104" s="420" t="s">
        <v>0</v>
      </c>
      <c r="K104" s="421"/>
      <c r="L104" s="344"/>
      <c r="M104" s="375"/>
      <c r="N104" s="402"/>
      <c r="O104" s="376" t="s">
        <v>28</v>
      </c>
    </row>
    <row r="105" spans="1:15" x14ac:dyDescent="0.25">
      <c r="A105" s="416" t="s">
        <v>123</v>
      </c>
      <c r="B105" s="417">
        <v>195</v>
      </c>
      <c r="C105" s="418"/>
      <c r="D105" s="403"/>
      <c r="E105" s="419">
        <v>0.138266</v>
      </c>
      <c r="F105" s="420">
        <v>9.7017000000000006E-2</v>
      </c>
      <c r="G105" s="421">
        <v>9.7009999999999999E-2</v>
      </c>
      <c r="H105" s="422"/>
      <c r="I105" s="419">
        <v>5.4212999999999997E-2</v>
      </c>
      <c r="J105" s="420">
        <v>4.3177E-2</v>
      </c>
      <c r="K105" s="421">
        <v>4.3173999999999997E-2</v>
      </c>
      <c r="L105" s="344"/>
      <c r="M105" s="375"/>
      <c r="N105" s="402"/>
      <c r="O105" s="376"/>
    </row>
    <row r="106" spans="1:15" x14ac:dyDescent="0.25">
      <c r="A106" s="416" t="s">
        <v>124</v>
      </c>
      <c r="B106" s="417">
        <v>196</v>
      </c>
      <c r="C106" s="418"/>
      <c r="D106" s="403"/>
      <c r="E106" s="419">
        <v>5.6999999999999998E-4</v>
      </c>
      <c r="F106" s="420">
        <v>4.0000000000000002E-4</v>
      </c>
      <c r="G106" s="421">
        <v>4.0000000000000002E-4</v>
      </c>
      <c r="H106" s="420"/>
      <c r="I106" s="419">
        <v>5.0199999999999995E-4</v>
      </c>
      <c r="J106" s="420">
        <v>4.0000000000000002E-4</v>
      </c>
      <c r="K106" s="421">
        <v>4.0000000000000002E-4</v>
      </c>
      <c r="L106" s="344"/>
      <c r="M106" s="375"/>
      <c r="N106" s="402"/>
      <c r="O106" s="376"/>
    </row>
    <row r="107" spans="1:15" x14ac:dyDescent="0.25">
      <c r="A107" s="416" t="s">
        <v>125</v>
      </c>
      <c r="B107" s="417">
        <v>199</v>
      </c>
      <c r="C107" s="418"/>
      <c r="D107" s="403"/>
      <c r="E107" s="419">
        <v>3.1619999999999999E-3</v>
      </c>
      <c r="F107" s="420">
        <v>2.2190000000000001E-3</v>
      </c>
      <c r="G107" s="421">
        <v>2.2190000000000001E-3</v>
      </c>
      <c r="H107" s="422"/>
      <c r="I107" s="419">
        <v>5.0199999999999995E-4</v>
      </c>
      <c r="J107" s="420">
        <v>4.0000000000000002E-4</v>
      </c>
      <c r="K107" s="421">
        <v>4.0000000000000002E-4</v>
      </c>
      <c r="L107" s="344"/>
      <c r="M107" s="375"/>
      <c r="N107" s="402"/>
      <c r="O107" s="376"/>
    </row>
    <row r="108" spans="1:15" x14ac:dyDescent="0.25">
      <c r="A108" s="416" t="s">
        <v>126</v>
      </c>
      <c r="B108" s="417">
        <v>204</v>
      </c>
      <c r="C108" s="418">
        <v>490</v>
      </c>
      <c r="D108" s="403"/>
      <c r="E108" s="419"/>
      <c r="F108" s="420" t="s">
        <v>0</v>
      </c>
      <c r="G108" s="421"/>
      <c r="H108" s="422"/>
      <c r="I108" s="419"/>
      <c r="J108" s="420" t="s">
        <v>0</v>
      </c>
      <c r="K108" s="421"/>
      <c r="L108" s="344"/>
      <c r="M108" s="375"/>
      <c r="N108" s="402"/>
      <c r="O108" s="376"/>
    </row>
    <row r="109" spans="1:15" x14ac:dyDescent="0.25">
      <c r="A109" s="416" t="s">
        <v>257</v>
      </c>
      <c r="B109" s="417">
        <v>205</v>
      </c>
      <c r="C109" s="418"/>
      <c r="D109" s="403"/>
      <c r="E109" s="419">
        <v>2.1076999999999999E-2</v>
      </c>
      <c r="F109" s="420">
        <v>1.4789E-2</v>
      </c>
      <c r="G109" s="421">
        <v>1.4788000000000001E-2</v>
      </c>
      <c r="H109" s="422"/>
      <c r="I109" s="419">
        <v>1.8568999999999999E-2</v>
      </c>
      <c r="J109" s="420">
        <v>1.4789E-2</v>
      </c>
      <c r="K109" s="421">
        <v>1.4788000000000001E-2</v>
      </c>
      <c r="L109" s="344"/>
      <c r="M109" s="375"/>
      <c r="N109" s="402"/>
      <c r="O109" s="376"/>
    </row>
    <row r="110" spans="1:15" x14ac:dyDescent="0.25">
      <c r="A110" s="416" t="s">
        <v>127</v>
      </c>
      <c r="B110" s="417">
        <v>209</v>
      </c>
      <c r="C110" s="418"/>
      <c r="D110" s="403"/>
      <c r="E110" s="419">
        <v>3.5042999999999998E-2</v>
      </c>
      <c r="F110" s="420">
        <v>2.4589E-2</v>
      </c>
      <c r="G110" s="421">
        <v>2.4587000000000001E-2</v>
      </c>
      <c r="H110" s="422"/>
      <c r="I110" s="419">
        <v>3.0845999999999998E-2</v>
      </c>
      <c r="J110" s="420">
        <v>2.4566999999999999E-2</v>
      </c>
      <c r="K110" s="421">
        <v>2.4565E-2</v>
      </c>
      <c r="L110" s="344"/>
      <c r="M110" s="375"/>
      <c r="N110" s="402"/>
      <c r="O110" s="376"/>
    </row>
    <row r="111" spans="1:15" x14ac:dyDescent="0.25">
      <c r="A111" s="416" t="s">
        <v>128</v>
      </c>
      <c r="B111" s="417">
        <v>211</v>
      </c>
      <c r="C111" s="418"/>
      <c r="D111" s="403"/>
      <c r="E111" s="419">
        <v>2.849E-3</v>
      </c>
      <c r="F111" s="420">
        <v>1.9989999999999999E-3</v>
      </c>
      <c r="G111" s="421">
        <v>1.9989999999999999E-3</v>
      </c>
      <c r="H111" s="422"/>
      <c r="I111" s="419">
        <v>2.5089999999999999E-3</v>
      </c>
      <c r="J111" s="420">
        <v>1.9980000000000002E-3</v>
      </c>
      <c r="K111" s="421">
        <v>1.9980000000000002E-3</v>
      </c>
      <c r="L111" s="344"/>
      <c r="M111" s="375"/>
      <c r="N111" s="404"/>
      <c r="O111" s="376"/>
    </row>
    <row r="112" spans="1:15" x14ac:dyDescent="0.25">
      <c r="A112" s="416" t="s">
        <v>129</v>
      </c>
      <c r="B112" s="417">
        <v>212</v>
      </c>
      <c r="C112" s="418"/>
      <c r="D112" s="403"/>
      <c r="E112" s="419">
        <v>3.7039999999999998E-3</v>
      </c>
      <c r="F112" s="420">
        <v>2.5990000000000002E-3</v>
      </c>
      <c r="G112" s="421">
        <v>2.5990000000000002E-3</v>
      </c>
      <c r="H112" s="422"/>
      <c r="I112" s="419">
        <v>3.2590000000000002E-3</v>
      </c>
      <c r="J112" s="420">
        <v>2.5959999999999998E-3</v>
      </c>
      <c r="K112" s="421">
        <v>2.5950000000000001E-3</v>
      </c>
      <c r="L112" s="344"/>
      <c r="M112" s="375"/>
      <c r="N112" s="402"/>
      <c r="O112" s="376"/>
    </row>
    <row r="113" spans="1:15" x14ac:dyDescent="0.25">
      <c r="A113" s="416" t="s">
        <v>130</v>
      </c>
      <c r="B113" s="417">
        <v>214</v>
      </c>
      <c r="C113" s="418"/>
      <c r="D113" s="403"/>
      <c r="E113" s="419">
        <v>7.835E-3</v>
      </c>
      <c r="F113" s="420">
        <v>5.4980000000000003E-3</v>
      </c>
      <c r="G113" s="421">
        <v>5.4970000000000001E-3</v>
      </c>
      <c r="H113" s="422"/>
      <c r="I113" s="419">
        <v>6.8970000000000004E-3</v>
      </c>
      <c r="J113" s="420">
        <v>5.4929999999999996E-3</v>
      </c>
      <c r="K113" s="421">
        <v>5.4929999999999996E-3</v>
      </c>
      <c r="L113" s="344"/>
      <c r="M113" s="375"/>
      <c r="N113" s="402"/>
      <c r="O113" s="376"/>
    </row>
    <row r="114" spans="1:15" x14ac:dyDescent="0.25">
      <c r="A114" s="416" t="s">
        <v>131</v>
      </c>
      <c r="B114" s="417">
        <v>227</v>
      </c>
      <c r="C114" s="418"/>
      <c r="D114" s="403"/>
      <c r="E114" s="419">
        <v>1.4250000000000001E-3</v>
      </c>
      <c r="F114" s="420">
        <v>1E-3</v>
      </c>
      <c r="G114" s="421">
        <v>1E-3</v>
      </c>
      <c r="H114" s="422"/>
      <c r="I114" s="419">
        <v>1.2520000000000001E-3</v>
      </c>
      <c r="J114" s="420">
        <v>9.9700000000000006E-4</v>
      </c>
      <c r="K114" s="421">
        <v>9.9700000000000006E-4</v>
      </c>
      <c r="L114" s="344"/>
      <c r="M114" s="375"/>
      <c r="N114" s="402"/>
      <c r="O114" s="376"/>
    </row>
    <row r="115" spans="1:15" x14ac:dyDescent="0.25">
      <c r="A115" s="416" t="s">
        <v>132</v>
      </c>
      <c r="B115" s="417">
        <v>232</v>
      </c>
      <c r="C115" s="418"/>
      <c r="D115" s="403"/>
      <c r="E115" s="419">
        <v>5.9000000000000003E-4</v>
      </c>
      <c r="F115" s="420">
        <v>4.1399999999999998E-4</v>
      </c>
      <c r="G115" s="421">
        <v>4.1399999999999998E-4</v>
      </c>
      <c r="H115" s="422"/>
      <c r="I115" s="419">
        <v>5.0199999999999995E-4</v>
      </c>
      <c r="J115" s="420">
        <v>4.0000000000000002E-4</v>
      </c>
      <c r="K115" s="421">
        <v>4.0000000000000002E-4</v>
      </c>
      <c r="L115" s="344"/>
      <c r="M115" s="375"/>
      <c r="N115" s="402"/>
      <c r="O115" s="376"/>
    </row>
    <row r="116" spans="1:15" x14ac:dyDescent="0.25">
      <c r="A116" s="416" t="s">
        <v>133</v>
      </c>
      <c r="B116" s="417">
        <v>250</v>
      </c>
      <c r="C116" s="418"/>
      <c r="D116" s="403"/>
      <c r="E116" s="419">
        <v>1.2251E-2</v>
      </c>
      <c r="F116" s="420">
        <v>8.5959999999999995E-3</v>
      </c>
      <c r="G116" s="421">
        <v>8.5959999999999995E-3</v>
      </c>
      <c r="H116" s="422"/>
      <c r="I116" s="419">
        <v>1.0784999999999999E-2</v>
      </c>
      <c r="J116" s="420">
        <v>8.5900000000000004E-3</v>
      </c>
      <c r="K116" s="421">
        <v>8.5889999999999994E-3</v>
      </c>
      <c r="L116" s="344"/>
      <c r="M116" s="375"/>
      <c r="N116" s="402"/>
      <c r="O116" s="376"/>
    </row>
    <row r="117" spans="1:15" x14ac:dyDescent="0.25">
      <c r="A117" s="416" t="s">
        <v>134</v>
      </c>
      <c r="B117" s="417">
        <v>254</v>
      </c>
      <c r="C117" s="418"/>
      <c r="D117" s="403"/>
      <c r="E117" s="419">
        <v>1.0114E-2</v>
      </c>
      <c r="F117" s="420">
        <v>7.097E-3</v>
      </c>
      <c r="G117" s="421">
        <v>7.0959999999999999E-3</v>
      </c>
      <c r="H117" s="422"/>
      <c r="I117" s="419">
        <v>8.9020000000000002E-3</v>
      </c>
      <c r="J117" s="420">
        <v>7.0899999999999999E-3</v>
      </c>
      <c r="K117" s="421">
        <v>7.0889999999999998E-3</v>
      </c>
      <c r="L117" s="344"/>
      <c r="M117" s="375"/>
      <c r="N117" s="402"/>
      <c r="O117" s="376"/>
    </row>
    <row r="118" spans="1:15" x14ac:dyDescent="0.25">
      <c r="A118" s="416" t="s">
        <v>135</v>
      </c>
      <c r="B118" s="417">
        <v>256</v>
      </c>
      <c r="C118" s="418"/>
      <c r="D118" s="403"/>
      <c r="E118" s="419">
        <v>3.9781999999999998E-2</v>
      </c>
      <c r="F118" s="420">
        <v>2.7914000000000001E-2</v>
      </c>
      <c r="G118" s="421">
        <v>2.7911999999999999E-2</v>
      </c>
      <c r="H118" s="422"/>
      <c r="I118" s="419">
        <v>3.3509999999999998E-3</v>
      </c>
      <c r="J118" s="420">
        <v>2.6689999999999999E-3</v>
      </c>
      <c r="K118" s="421">
        <v>2.6689999999999999E-3</v>
      </c>
      <c r="L118" s="344"/>
      <c r="M118" s="375"/>
      <c r="N118" s="402"/>
      <c r="O118" s="376"/>
    </row>
    <row r="119" spans="1:15" x14ac:dyDescent="0.25">
      <c r="A119" s="416" t="s">
        <v>136</v>
      </c>
      <c r="B119" s="417">
        <v>262</v>
      </c>
      <c r="C119" s="418"/>
      <c r="D119" s="403"/>
      <c r="E119" s="419">
        <v>3.6180999999999998E-2</v>
      </c>
      <c r="F119" s="420">
        <v>2.5387E-2</v>
      </c>
      <c r="G119" s="421">
        <v>2.5385000000000001E-2</v>
      </c>
      <c r="H119" s="422"/>
      <c r="I119" s="419">
        <v>3.1850000000000003E-2</v>
      </c>
      <c r="J119" s="420">
        <v>2.5366E-2</v>
      </c>
      <c r="K119" s="421">
        <v>2.5364999999999999E-2</v>
      </c>
      <c r="L119" s="344"/>
      <c r="M119" s="375"/>
      <c r="N119" s="402"/>
      <c r="O119" s="376"/>
    </row>
    <row r="120" spans="1:15" x14ac:dyDescent="0.25">
      <c r="A120" s="416" t="s">
        <v>31</v>
      </c>
      <c r="B120" s="417">
        <v>263</v>
      </c>
      <c r="C120" s="418"/>
      <c r="D120" s="403"/>
      <c r="E120" s="419">
        <v>3.7039999999999998E-3</v>
      </c>
      <c r="F120" s="420">
        <v>2.5990000000000002E-3</v>
      </c>
      <c r="G120" s="421">
        <v>2.5990000000000002E-3</v>
      </c>
      <c r="H120" s="422"/>
      <c r="I120" s="419">
        <v>3.2590000000000002E-3</v>
      </c>
      <c r="J120" s="420">
        <v>2.5959999999999998E-3</v>
      </c>
      <c r="K120" s="421">
        <v>2.5950000000000001E-3</v>
      </c>
      <c r="L120" s="344"/>
      <c r="M120" s="375"/>
      <c r="N120" s="402"/>
      <c r="O120" s="376"/>
    </row>
    <row r="121" spans="1:15" x14ac:dyDescent="0.25">
      <c r="A121" s="416" t="s">
        <v>137</v>
      </c>
      <c r="B121" s="417">
        <v>269</v>
      </c>
      <c r="C121" s="418"/>
      <c r="D121" s="403"/>
      <c r="E121" s="419">
        <v>1.7958999999999999E-2</v>
      </c>
      <c r="F121" s="420">
        <v>1.2600999999999999E-2</v>
      </c>
      <c r="G121" s="421">
        <v>1.26E-2</v>
      </c>
      <c r="H121" s="422"/>
      <c r="I121" s="419">
        <v>1.5807999999999999E-2</v>
      </c>
      <c r="J121" s="420">
        <v>1.259E-2</v>
      </c>
      <c r="K121" s="421">
        <v>1.2588999999999999E-2</v>
      </c>
      <c r="L121" s="344"/>
      <c r="M121" s="375"/>
      <c r="N121" s="402"/>
      <c r="O121" s="376"/>
    </row>
    <row r="122" spans="1:15" x14ac:dyDescent="0.25">
      <c r="A122" s="416" t="s">
        <v>138</v>
      </c>
      <c r="B122" s="417">
        <v>270</v>
      </c>
      <c r="C122" s="418"/>
      <c r="D122" s="403"/>
      <c r="E122" s="419">
        <v>3.1340000000000001E-3</v>
      </c>
      <c r="F122" s="420">
        <v>2.199E-3</v>
      </c>
      <c r="G122" s="421">
        <v>2.199E-3</v>
      </c>
      <c r="H122" s="422"/>
      <c r="I122" s="419">
        <v>2.7599999999999999E-3</v>
      </c>
      <c r="J122" s="420">
        <v>2.1979999999999999E-3</v>
      </c>
      <c r="K122" s="421">
        <v>2.1979999999999999E-3</v>
      </c>
      <c r="L122" s="344"/>
      <c r="M122" s="375"/>
      <c r="N122" s="402"/>
      <c r="O122" s="376"/>
    </row>
    <row r="123" spans="1:15" x14ac:dyDescent="0.25">
      <c r="A123" s="416" t="s">
        <v>330</v>
      </c>
      <c r="B123" s="417">
        <v>277</v>
      </c>
      <c r="C123" s="418"/>
      <c r="D123" s="403"/>
      <c r="E123" s="419">
        <v>5.6999999999999998E-4</v>
      </c>
      <c r="F123" s="420">
        <v>4.0000000000000002E-4</v>
      </c>
      <c r="G123" s="421">
        <v>4.0000000000000002E-4</v>
      </c>
      <c r="H123" s="422"/>
      <c r="I123" s="419">
        <v>5.0199999999999995E-4</v>
      </c>
      <c r="J123" s="420">
        <v>4.0000000000000002E-4</v>
      </c>
      <c r="K123" s="421">
        <v>4.0000000000000002E-4</v>
      </c>
      <c r="L123" s="344"/>
      <c r="M123" s="375"/>
      <c r="N123" s="402"/>
      <c r="O123" s="376"/>
    </row>
    <row r="124" spans="1:15" x14ac:dyDescent="0.25">
      <c r="A124" s="416" t="s">
        <v>139</v>
      </c>
      <c r="B124" s="417">
        <v>280</v>
      </c>
      <c r="C124" s="418"/>
      <c r="D124" s="403"/>
      <c r="E124" s="419">
        <v>6.5519999999999997E-3</v>
      </c>
      <c r="F124" s="420">
        <v>4.5970000000000004E-3</v>
      </c>
      <c r="G124" s="421">
        <v>4.5970000000000004E-3</v>
      </c>
      <c r="H124" s="422"/>
      <c r="I124" s="419">
        <v>5.7689999999999998E-3</v>
      </c>
      <c r="J124" s="420">
        <v>4.5950000000000001E-3</v>
      </c>
      <c r="K124" s="421">
        <v>4.594E-3</v>
      </c>
      <c r="L124" s="344"/>
      <c r="M124" s="375"/>
      <c r="N124" s="404"/>
      <c r="O124" s="376"/>
    </row>
    <row r="125" spans="1:15" x14ac:dyDescent="0.25">
      <c r="A125" s="416" t="s">
        <v>140</v>
      </c>
      <c r="B125" s="417">
        <v>290</v>
      </c>
      <c r="C125" s="418"/>
      <c r="D125" s="403"/>
      <c r="E125" s="419">
        <v>1.4250000000000001E-3</v>
      </c>
      <c r="F125" s="420">
        <v>1E-3</v>
      </c>
      <c r="G125" s="421">
        <v>1E-3</v>
      </c>
      <c r="H125" s="420"/>
      <c r="I125" s="419">
        <v>1.2520000000000001E-3</v>
      </c>
      <c r="J125" s="420">
        <v>9.9700000000000006E-4</v>
      </c>
      <c r="K125" s="421">
        <v>9.9700000000000006E-4</v>
      </c>
      <c r="L125" s="344"/>
      <c r="M125" s="375"/>
      <c r="N125" s="402"/>
      <c r="O125" s="376"/>
    </row>
    <row r="126" spans="1:15" x14ac:dyDescent="0.25">
      <c r="A126" s="416" t="s">
        <v>141</v>
      </c>
      <c r="B126" s="417">
        <v>307</v>
      </c>
      <c r="C126" s="418"/>
      <c r="D126" s="403"/>
      <c r="E126" s="419">
        <v>4.7719999999999999E-2</v>
      </c>
      <c r="F126" s="420">
        <v>3.3484E-2</v>
      </c>
      <c r="G126" s="421">
        <v>3.3480999999999997E-2</v>
      </c>
      <c r="H126" s="420"/>
      <c r="I126" s="419">
        <v>4.2007000000000003E-2</v>
      </c>
      <c r="J126" s="420">
        <v>3.3456E-2</v>
      </c>
      <c r="K126" s="421">
        <v>3.3452999999999997E-2</v>
      </c>
      <c r="L126" s="344"/>
      <c r="M126" s="375"/>
      <c r="N126" s="402"/>
      <c r="O126" s="376"/>
    </row>
    <row r="127" spans="1:15" x14ac:dyDescent="0.25">
      <c r="A127" s="416" t="s">
        <v>142</v>
      </c>
      <c r="B127" s="417">
        <v>310</v>
      </c>
      <c r="C127" s="418"/>
      <c r="D127" s="403"/>
      <c r="E127" s="419">
        <v>5.6999999999999998E-4</v>
      </c>
      <c r="F127" s="420">
        <v>4.0000000000000002E-4</v>
      </c>
      <c r="G127" s="421">
        <v>4.0000000000000002E-4</v>
      </c>
      <c r="H127" s="422"/>
      <c r="I127" s="419">
        <v>5.0199999999999995E-4</v>
      </c>
      <c r="J127" s="424">
        <v>4.0000000000000002E-4</v>
      </c>
      <c r="K127" s="421">
        <v>4.0000000000000002E-4</v>
      </c>
      <c r="L127" s="344"/>
      <c r="M127" s="375"/>
      <c r="N127" s="402"/>
      <c r="O127" s="376"/>
    </row>
    <row r="128" spans="1:15" x14ac:dyDescent="0.25">
      <c r="A128" s="416" t="s">
        <v>1369</v>
      </c>
      <c r="B128" s="417">
        <v>313</v>
      </c>
      <c r="C128" s="418"/>
      <c r="D128" s="403"/>
      <c r="E128" s="419">
        <v>1.0245000000000001E-2</v>
      </c>
      <c r="F128" s="420">
        <v>4.3969999999999999E-3</v>
      </c>
      <c r="G128" s="421">
        <v>7.1879999999999999E-3</v>
      </c>
      <c r="H128" s="420"/>
      <c r="I128" s="419">
        <v>9.0259999999999993E-3</v>
      </c>
      <c r="J128" s="420">
        <v>4.3949999999999996E-3</v>
      </c>
      <c r="K128" s="421">
        <v>7.1879999999999999E-3</v>
      </c>
      <c r="L128" s="344"/>
      <c r="M128" s="375"/>
      <c r="N128" s="404"/>
      <c r="O128" s="376"/>
    </row>
    <row r="129" spans="1:15" x14ac:dyDescent="0.25">
      <c r="A129" s="416" t="s">
        <v>143</v>
      </c>
      <c r="B129" s="417">
        <v>319</v>
      </c>
      <c r="C129" s="418"/>
      <c r="D129" s="403"/>
      <c r="E129" s="419">
        <v>6.267E-3</v>
      </c>
      <c r="F129" s="420">
        <v>1E-3</v>
      </c>
      <c r="G129" s="421">
        <v>4.3969999999999999E-3</v>
      </c>
      <c r="H129" s="422"/>
      <c r="I129" s="419">
        <v>5.5180000000000003E-3</v>
      </c>
      <c r="J129" s="424">
        <v>9.9700000000000006E-4</v>
      </c>
      <c r="K129" s="421">
        <v>4.3940000000000003E-3</v>
      </c>
      <c r="L129" s="344"/>
      <c r="M129" s="375"/>
      <c r="N129" s="402"/>
      <c r="O129" s="376"/>
    </row>
    <row r="130" spans="1:15" x14ac:dyDescent="0.25">
      <c r="A130" s="416" t="s">
        <v>144</v>
      </c>
      <c r="B130" s="417">
        <v>332</v>
      </c>
      <c r="C130" s="418"/>
      <c r="D130" s="403"/>
      <c r="E130" s="419">
        <v>1.4250000000000001E-3</v>
      </c>
      <c r="F130" s="420">
        <v>4.0000000000000002E-4</v>
      </c>
      <c r="G130" s="421">
        <v>1E-3</v>
      </c>
      <c r="H130" s="422"/>
      <c r="I130" s="419">
        <v>1.2520000000000001E-3</v>
      </c>
      <c r="J130" s="424">
        <v>5.1370000000000001E-3</v>
      </c>
      <c r="K130" s="421">
        <v>9.9700000000000006E-4</v>
      </c>
      <c r="L130" s="344"/>
      <c r="M130" s="375"/>
      <c r="N130" s="402"/>
      <c r="O130" s="376"/>
    </row>
    <row r="131" spans="1:15" x14ac:dyDescent="0.25">
      <c r="A131" s="416" t="s">
        <v>145</v>
      </c>
      <c r="B131" s="417">
        <v>344</v>
      </c>
      <c r="C131" s="418"/>
      <c r="D131" s="403"/>
      <c r="E131" s="419">
        <v>5.6999999999999998E-4</v>
      </c>
      <c r="F131" s="420">
        <v>4.0000000000000002E-4</v>
      </c>
      <c r="G131" s="421">
        <v>4.0000000000000002E-4</v>
      </c>
      <c r="H131" s="420"/>
      <c r="I131" s="419">
        <v>6.45E-3</v>
      </c>
      <c r="J131" s="420">
        <v>4.0000000000000002E-4</v>
      </c>
      <c r="K131" s="421">
        <v>5.1370000000000001E-3</v>
      </c>
      <c r="L131" s="344"/>
      <c r="M131" s="375"/>
      <c r="N131" s="402"/>
      <c r="O131" s="376"/>
    </row>
    <row r="132" spans="1:15" x14ac:dyDescent="0.25">
      <c r="A132" s="416" t="s">
        <v>146</v>
      </c>
      <c r="B132" s="417">
        <v>347</v>
      </c>
      <c r="C132" s="418"/>
      <c r="D132" s="403"/>
      <c r="E132" s="419">
        <v>5.6999999999999998E-4</v>
      </c>
      <c r="F132" s="420">
        <v>1.3167999999999999E-2</v>
      </c>
      <c r="G132" s="421">
        <v>4.0000000000000002E-4</v>
      </c>
      <c r="H132" s="422"/>
      <c r="I132" s="419">
        <v>5.0199999999999995E-4</v>
      </c>
      <c r="J132" s="420">
        <v>8.3630000000000006E-3</v>
      </c>
      <c r="K132" s="421">
        <v>4.0000000000000002E-4</v>
      </c>
      <c r="L132" s="344"/>
      <c r="M132" s="375"/>
      <c r="N132" s="402"/>
      <c r="O132" s="376"/>
    </row>
    <row r="133" spans="1:15" x14ac:dyDescent="0.25">
      <c r="A133" s="416" t="s">
        <v>147</v>
      </c>
      <c r="B133" s="417">
        <v>353</v>
      </c>
      <c r="C133" s="418"/>
      <c r="D133" s="403"/>
      <c r="E133" s="419">
        <v>1.8766999999999999E-2</v>
      </c>
      <c r="F133" s="420">
        <v>1.2830000000000001E-3</v>
      </c>
      <c r="G133" s="421">
        <v>1.3167E-2</v>
      </c>
      <c r="H133" s="420"/>
      <c r="I133" s="419">
        <v>1.0501E-2</v>
      </c>
      <c r="J133" s="420">
        <v>4.0000000000000002E-4</v>
      </c>
      <c r="K133" s="421">
        <v>8.3630000000000006E-3</v>
      </c>
      <c r="L133" s="344"/>
      <c r="M133" s="375">
        <v>8.6890000000000005E-3</v>
      </c>
      <c r="N133" s="402"/>
      <c r="O133" s="376">
        <v>7.1209999999999997E-3</v>
      </c>
    </row>
    <row r="134" spans="1:15" x14ac:dyDescent="0.25">
      <c r="A134" s="416" t="s">
        <v>148</v>
      </c>
      <c r="B134" s="417">
        <v>354</v>
      </c>
      <c r="C134" s="418"/>
      <c r="D134" s="403"/>
      <c r="E134" s="419">
        <v>1.828E-3</v>
      </c>
      <c r="F134" s="420">
        <v>1.8714000000000001E-2</v>
      </c>
      <c r="G134" s="421">
        <v>1.2830000000000001E-3</v>
      </c>
      <c r="H134" s="420"/>
      <c r="I134" s="419">
        <v>5.0199999999999995E-4</v>
      </c>
      <c r="J134" s="420">
        <v>1.2292000000000001E-2</v>
      </c>
      <c r="K134" s="421">
        <v>4.0000000000000002E-4</v>
      </c>
      <c r="L134" s="344"/>
      <c r="M134" s="375"/>
      <c r="N134" s="402"/>
      <c r="O134" s="376"/>
    </row>
    <row r="135" spans="1:15" x14ac:dyDescent="0.25">
      <c r="A135" s="416" t="s">
        <v>34</v>
      </c>
      <c r="B135" s="417">
        <v>360</v>
      </c>
      <c r="C135" s="418"/>
      <c r="D135" s="403"/>
      <c r="E135" s="419">
        <v>2.6669999999999999E-2</v>
      </c>
      <c r="F135" s="420">
        <v>4.0000000000000002E-4</v>
      </c>
      <c r="G135" s="421">
        <v>1.8711999999999999E-2</v>
      </c>
      <c r="H135" s="422"/>
      <c r="I135" s="419">
        <v>1.5434E-2</v>
      </c>
      <c r="J135" s="420">
        <v>4.0000000000000002E-4</v>
      </c>
      <c r="K135" s="421">
        <v>1.2291E-2</v>
      </c>
      <c r="L135" s="344"/>
      <c r="M135" s="375"/>
      <c r="N135" s="402"/>
      <c r="O135" s="376"/>
    </row>
    <row r="136" spans="1:15" x14ac:dyDescent="0.25">
      <c r="A136" s="416" t="s">
        <v>149</v>
      </c>
      <c r="B136" s="417">
        <v>361</v>
      </c>
      <c r="C136" s="418"/>
      <c r="D136" s="403"/>
      <c r="E136" s="419">
        <v>5.6999999999999998E-4</v>
      </c>
      <c r="F136" s="423">
        <v>0.119737</v>
      </c>
      <c r="G136" s="421">
        <v>4.0000000000000002E-4</v>
      </c>
      <c r="H136" s="422"/>
      <c r="I136" s="419">
        <v>5.0199999999999995E-4</v>
      </c>
      <c r="J136" s="425">
        <v>8.5700999999999999E-2</v>
      </c>
      <c r="K136" s="421">
        <v>4.0000000000000002E-4</v>
      </c>
      <c r="L136" s="344"/>
      <c r="M136" s="375"/>
      <c r="N136" s="402"/>
      <c r="O136" s="376"/>
    </row>
    <row r="137" spans="1:15" x14ac:dyDescent="0.25">
      <c r="A137" s="416" t="s">
        <v>150</v>
      </c>
      <c r="B137" s="417">
        <v>422</v>
      </c>
      <c r="C137" s="418"/>
      <c r="D137" s="403"/>
      <c r="E137" s="419">
        <v>0.17064599999999999</v>
      </c>
      <c r="F137" s="420">
        <v>9.5729999999999999E-3</v>
      </c>
      <c r="G137" s="421">
        <v>0.119729</v>
      </c>
      <c r="H137" s="422"/>
      <c r="I137" s="419">
        <v>0.10760500000000001</v>
      </c>
      <c r="J137" s="420">
        <v>5.2379999999999996E-3</v>
      </c>
      <c r="K137" s="421">
        <v>8.5694000000000006E-2</v>
      </c>
      <c r="L137" s="344"/>
      <c r="M137" s="375">
        <v>0.107558</v>
      </c>
      <c r="N137" s="402"/>
      <c r="O137" s="376">
        <v>8.8151999999999994E-2</v>
      </c>
    </row>
    <row r="138" spans="1:15" x14ac:dyDescent="0.25">
      <c r="A138" s="416" t="s">
        <v>151</v>
      </c>
      <c r="B138" s="417">
        <v>423</v>
      </c>
      <c r="C138" s="418"/>
      <c r="D138" s="403"/>
      <c r="E138" s="419">
        <v>1.3643000000000001E-2</v>
      </c>
      <c r="F138" s="420">
        <v>0.38800400000000002</v>
      </c>
      <c r="G138" s="421">
        <v>9.5720000000000006E-3</v>
      </c>
      <c r="H138" s="422"/>
      <c r="I138" s="419">
        <v>6.5770000000000004E-3</v>
      </c>
      <c r="J138" s="420">
        <v>0.32373099999999999</v>
      </c>
      <c r="K138" s="421">
        <v>5.2379999999999996E-3</v>
      </c>
      <c r="L138" s="344"/>
      <c r="M138" s="375">
        <v>8.6800000000000002E-3</v>
      </c>
      <c r="N138" s="402"/>
      <c r="O138" s="376">
        <v>7.1139999999999997E-3</v>
      </c>
    </row>
    <row r="139" spans="1:15" x14ac:dyDescent="0.25">
      <c r="A139" s="416" t="s">
        <v>152</v>
      </c>
      <c r="B139" s="417">
        <v>424</v>
      </c>
      <c r="C139" s="418"/>
      <c r="D139" s="403"/>
      <c r="E139" s="419">
        <v>0.55297200000000002</v>
      </c>
      <c r="F139" s="420">
        <v>1.059277</v>
      </c>
      <c r="G139" s="421">
        <v>0.38797599999999999</v>
      </c>
      <c r="H139" s="422"/>
      <c r="I139" s="419">
        <v>0.406474</v>
      </c>
      <c r="J139" s="420">
        <v>0.73261200000000004</v>
      </c>
      <c r="K139" s="421">
        <v>0.32370700000000002</v>
      </c>
      <c r="L139" s="344"/>
      <c r="M139" s="375">
        <v>0.41322999999999999</v>
      </c>
      <c r="N139" s="402"/>
      <c r="O139" s="376">
        <v>0.33867199999999997</v>
      </c>
    </row>
    <row r="140" spans="1:15" x14ac:dyDescent="0.25">
      <c r="A140" s="416" t="s">
        <v>153</v>
      </c>
      <c r="B140" s="417">
        <v>490</v>
      </c>
      <c r="C140" s="418"/>
      <c r="D140" s="403"/>
      <c r="E140" s="419">
        <v>1.5096499999999999</v>
      </c>
      <c r="F140" s="420">
        <v>8.6999849999999999</v>
      </c>
      <c r="G140" s="421">
        <v>1.0592010000000001</v>
      </c>
      <c r="H140" s="420"/>
      <c r="I140" s="419">
        <v>0.91986299999999999</v>
      </c>
      <c r="J140" s="420">
        <v>5.6985729999999997</v>
      </c>
      <c r="K140" s="421">
        <v>0.73255999999999999</v>
      </c>
      <c r="L140" s="344"/>
      <c r="M140" s="375">
        <v>8.8918999999999998E-2</v>
      </c>
      <c r="N140" s="402"/>
      <c r="O140" s="376">
        <v>7.2875999999999996E-2</v>
      </c>
    </row>
    <row r="141" spans="1:15" x14ac:dyDescent="0.25">
      <c r="A141" s="416" t="s">
        <v>154</v>
      </c>
      <c r="B141" s="417">
        <v>500</v>
      </c>
      <c r="C141" s="418"/>
      <c r="D141" s="403"/>
      <c r="E141" s="419">
        <v>12.398963</v>
      </c>
      <c r="F141" s="420">
        <v>0.284549</v>
      </c>
      <c r="G141" s="421">
        <v>8.6993600000000004</v>
      </c>
      <c r="H141" s="420"/>
      <c r="I141" s="419">
        <v>7.1550909999999996</v>
      </c>
      <c r="J141" s="420">
        <v>0.19580500000000001</v>
      </c>
      <c r="K141" s="421">
        <v>5.6981640000000002</v>
      </c>
      <c r="L141" s="344"/>
      <c r="M141" s="375">
        <v>7.3364599999999998</v>
      </c>
      <c r="N141" s="402"/>
      <c r="O141" s="376">
        <v>6.012759</v>
      </c>
    </row>
    <row r="142" spans="1:15" x14ac:dyDescent="0.25">
      <c r="A142" s="416" t="s">
        <v>155</v>
      </c>
      <c r="B142" s="417">
        <v>568</v>
      </c>
      <c r="C142" s="418"/>
      <c r="D142" s="403"/>
      <c r="E142" s="419">
        <v>0.40553099999999997</v>
      </c>
      <c r="F142" s="420">
        <v>7.1910000000000003E-3</v>
      </c>
      <c r="G142" s="421">
        <v>0.28452899999999998</v>
      </c>
      <c r="H142" s="422"/>
      <c r="I142" s="419">
        <v>0.24585099999999999</v>
      </c>
      <c r="J142" s="420">
        <v>4.6179999999999997E-3</v>
      </c>
      <c r="K142" s="421">
        <v>0.19579099999999999</v>
      </c>
      <c r="L142" s="344"/>
      <c r="M142" s="375">
        <v>0.25447700000000001</v>
      </c>
      <c r="N142" s="402"/>
      <c r="O142" s="376">
        <v>0.208562</v>
      </c>
    </row>
    <row r="143" spans="1:15" x14ac:dyDescent="0.25">
      <c r="A143" s="416" t="s">
        <v>267</v>
      </c>
      <c r="B143" s="417">
        <v>702</v>
      </c>
      <c r="C143" s="418">
        <v>723</v>
      </c>
      <c r="D143" s="403"/>
      <c r="E143" s="419"/>
      <c r="F143" s="420">
        <v>4.0000000000000002E-4</v>
      </c>
      <c r="G143" s="421"/>
      <c r="H143" s="422"/>
      <c r="I143" s="419"/>
      <c r="J143" s="420">
        <v>4.0000000000000002E-4</v>
      </c>
      <c r="K143" s="421"/>
      <c r="L143" s="344"/>
      <c r="M143" s="375"/>
      <c r="N143" s="402"/>
      <c r="O143" s="376"/>
    </row>
    <row r="144" spans="1:15" x14ac:dyDescent="0.25">
      <c r="A144" s="416" t="s">
        <v>156</v>
      </c>
      <c r="B144" s="417">
        <v>703</v>
      </c>
      <c r="C144" s="418">
        <v>748</v>
      </c>
      <c r="D144" s="403"/>
      <c r="E144" s="419"/>
      <c r="F144" s="420">
        <v>4.0000000000000002E-4</v>
      </c>
      <c r="G144" s="421"/>
      <c r="H144" s="422"/>
      <c r="I144" s="419"/>
      <c r="J144" s="420">
        <v>4.0000000000000002E-4</v>
      </c>
      <c r="K144" s="421"/>
      <c r="L144" s="344"/>
      <c r="M144" s="375"/>
      <c r="N144" s="402"/>
      <c r="O144" s="376"/>
    </row>
    <row r="145" spans="1:15" x14ac:dyDescent="0.25">
      <c r="A145" s="416" t="s">
        <v>268</v>
      </c>
      <c r="B145" s="417">
        <v>704</v>
      </c>
      <c r="C145" s="418"/>
      <c r="D145" s="403"/>
      <c r="E145" s="419">
        <v>5.6999999999999998E-4</v>
      </c>
      <c r="F145" s="420">
        <v>4.0000000000000002E-4</v>
      </c>
      <c r="G145" s="421">
        <v>4.0000000000000002E-4</v>
      </c>
      <c r="H145" s="422"/>
      <c r="I145" s="419">
        <v>5.0199999999999995E-4</v>
      </c>
      <c r="J145" s="420">
        <v>4.0000000000000002E-4</v>
      </c>
      <c r="K145" s="421">
        <v>4.0000000000000002E-4</v>
      </c>
      <c r="L145" s="344"/>
      <c r="M145" s="375"/>
      <c r="N145" s="402"/>
      <c r="O145" s="376"/>
    </row>
    <row r="146" spans="1:15" x14ac:dyDescent="0.25">
      <c r="A146" s="416" t="s">
        <v>157</v>
      </c>
      <c r="B146" s="417">
        <v>707</v>
      </c>
      <c r="C146" s="418"/>
      <c r="D146" s="403"/>
      <c r="E146" s="419">
        <v>5.6999999999999998E-4</v>
      </c>
      <c r="F146" s="420">
        <v>4.0000000000000002E-4</v>
      </c>
      <c r="G146" s="421">
        <v>4.0000000000000002E-4</v>
      </c>
      <c r="H146" s="422"/>
      <c r="I146" s="419">
        <v>5.0199999999999995E-4</v>
      </c>
      <c r="J146" s="420">
        <v>4.0000000000000002E-4</v>
      </c>
      <c r="K146" s="421">
        <v>4.0000000000000002E-4</v>
      </c>
      <c r="L146" s="344"/>
      <c r="M146" s="375"/>
      <c r="N146" s="402"/>
      <c r="O146" s="376"/>
    </row>
    <row r="147" spans="1:15" x14ac:dyDescent="0.25">
      <c r="A147" s="416" t="s">
        <v>1298</v>
      </c>
      <c r="B147" s="417">
        <v>708</v>
      </c>
      <c r="C147" s="418"/>
      <c r="D147" s="403"/>
      <c r="E147" s="419">
        <v>5.6999999999999998E-4</v>
      </c>
      <c r="F147" s="420">
        <v>4.0000000000000002E-4</v>
      </c>
      <c r="G147" s="421">
        <v>4.0000000000000002E-4</v>
      </c>
      <c r="H147" s="420"/>
      <c r="I147" s="419">
        <v>5.0199999999999995E-4</v>
      </c>
      <c r="J147" s="420">
        <v>4.0000000000000002E-4</v>
      </c>
      <c r="K147" s="421">
        <v>4.0000000000000002E-4</v>
      </c>
      <c r="L147" s="344"/>
      <c r="M147" s="375"/>
      <c r="N147" s="402"/>
      <c r="O147" s="376"/>
    </row>
    <row r="148" spans="1:15" x14ac:dyDescent="0.25">
      <c r="A148" s="416" t="s">
        <v>1300</v>
      </c>
      <c r="B148" s="417">
        <v>709</v>
      </c>
      <c r="C148" s="418"/>
      <c r="D148" s="403"/>
      <c r="E148" s="419">
        <v>5.6999999999999998E-4</v>
      </c>
      <c r="F148" s="420">
        <v>4.0000000000000002E-4</v>
      </c>
      <c r="G148" s="421">
        <v>4.0000000000000002E-4</v>
      </c>
      <c r="H148" s="422"/>
      <c r="I148" s="419">
        <v>5.0199999999999995E-4</v>
      </c>
      <c r="J148" s="420">
        <v>4.0000000000000002E-4</v>
      </c>
      <c r="K148" s="421">
        <v>4.0000000000000002E-4</v>
      </c>
      <c r="L148" s="344"/>
      <c r="M148" s="375"/>
      <c r="N148" s="402"/>
      <c r="O148" s="376"/>
    </row>
    <row r="149" spans="1:15" x14ac:dyDescent="0.25">
      <c r="A149" s="416" t="s">
        <v>158</v>
      </c>
      <c r="B149" s="417">
        <v>713</v>
      </c>
      <c r="C149" s="418"/>
      <c r="D149" s="403"/>
      <c r="E149" s="419">
        <v>5.6999999999999998E-4</v>
      </c>
      <c r="F149" s="420">
        <v>4.0000000000000002E-4</v>
      </c>
      <c r="G149" s="421">
        <v>4.0000000000000002E-4</v>
      </c>
      <c r="H149" s="422"/>
      <c r="I149" s="419">
        <v>5.0199999999999995E-4</v>
      </c>
      <c r="J149" s="420">
        <v>4.0000000000000002E-4</v>
      </c>
      <c r="K149" s="421">
        <v>4.0000000000000002E-4</v>
      </c>
      <c r="L149" s="344"/>
      <c r="M149" s="375"/>
      <c r="N149" s="402"/>
      <c r="O149" s="376"/>
    </row>
    <row r="150" spans="1:15" x14ac:dyDescent="0.25">
      <c r="A150" s="416" t="s">
        <v>159</v>
      </c>
      <c r="B150" s="417">
        <v>714</v>
      </c>
      <c r="C150" s="418"/>
      <c r="D150" s="403"/>
      <c r="E150" s="419">
        <v>5.6999999999999998E-4</v>
      </c>
      <c r="F150" s="420">
        <v>4.6979999999999999E-3</v>
      </c>
      <c r="G150" s="421">
        <v>4.0000000000000002E-4</v>
      </c>
      <c r="H150" s="422"/>
      <c r="I150" s="419">
        <v>5.0199999999999995E-4</v>
      </c>
      <c r="J150" s="420">
        <v>2.0990000000000002E-3</v>
      </c>
      <c r="K150" s="421">
        <v>4.0000000000000002E-4</v>
      </c>
      <c r="L150" s="344"/>
      <c r="M150" s="375"/>
      <c r="N150" s="402"/>
      <c r="O150" s="376"/>
    </row>
    <row r="151" spans="1:15" x14ac:dyDescent="0.25">
      <c r="A151" s="416" t="s">
        <v>342</v>
      </c>
      <c r="B151" s="417">
        <v>716</v>
      </c>
      <c r="C151" s="418" t="s">
        <v>0</v>
      </c>
      <c r="D151" s="403"/>
      <c r="E151" s="419">
        <v>5.6999999999999998E-4</v>
      </c>
      <c r="F151" s="420">
        <v>1.276E-3</v>
      </c>
      <c r="G151" s="421">
        <v>4.0000000000000002E-4</v>
      </c>
      <c r="H151" s="422"/>
      <c r="I151" s="419">
        <v>5.0199999999999995E-4</v>
      </c>
      <c r="J151" s="420">
        <v>4.0000000000000002E-4</v>
      </c>
      <c r="K151" s="421">
        <v>4.0000000000000002E-4</v>
      </c>
      <c r="L151" s="344"/>
      <c r="M151" s="375"/>
      <c r="N151" s="402"/>
      <c r="O151" s="376"/>
    </row>
    <row r="152" spans="1:15" x14ac:dyDescent="0.25">
      <c r="A152" s="416" t="s">
        <v>160</v>
      </c>
      <c r="B152" s="417">
        <v>721</v>
      </c>
      <c r="C152" s="418"/>
      <c r="D152" s="403"/>
      <c r="E152" s="419">
        <v>6.6959999999999997E-3</v>
      </c>
      <c r="F152" s="420">
        <v>4.0000000000000002E-4</v>
      </c>
      <c r="G152" s="421">
        <v>4.6979999999999999E-3</v>
      </c>
      <c r="H152" s="422"/>
      <c r="I152" s="419">
        <v>2.6350000000000002E-3</v>
      </c>
      <c r="J152" s="420">
        <v>4.0000000000000002E-4</v>
      </c>
      <c r="K152" s="421">
        <v>2.098E-3</v>
      </c>
      <c r="L152" s="344"/>
      <c r="M152" s="375"/>
      <c r="N152" s="402"/>
      <c r="O152" s="376"/>
    </row>
    <row r="153" spans="1:15" x14ac:dyDescent="0.25">
      <c r="A153" s="416" t="s">
        <v>161</v>
      </c>
      <c r="B153" s="417">
        <v>722</v>
      </c>
      <c r="C153" s="418"/>
      <c r="D153" s="403"/>
      <c r="E153" s="419">
        <v>1.818E-3</v>
      </c>
      <c r="F153" s="420">
        <v>4.0000000000000002E-4</v>
      </c>
      <c r="G153" s="421">
        <v>1.276E-3</v>
      </c>
      <c r="H153" s="422"/>
      <c r="I153" s="419">
        <v>5.0199999999999995E-4</v>
      </c>
      <c r="J153" s="420">
        <v>4.0000000000000002E-4</v>
      </c>
      <c r="K153" s="421">
        <v>4.0000000000000002E-4</v>
      </c>
      <c r="L153" s="344"/>
      <c r="M153" s="375"/>
      <c r="N153" s="402"/>
      <c r="O153" s="376"/>
    </row>
    <row r="154" spans="1:15" x14ac:dyDescent="0.25">
      <c r="A154" s="416" t="s">
        <v>1380</v>
      </c>
      <c r="B154" s="417">
        <v>723</v>
      </c>
      <c r="C154" s="418"/>
      <c r="D154" s="403"/>
      <c r="E154" s="419">
        <v>1.0248E-2</v>
      </c>
      <c r="F154" s="420" t="s">
        <v>0</v>
      </c>
      <c r="G154" s="421">
        <v>7.1900000000000002E-3</v>
      </c>
      <c r="H154" s="422"/>
      <c r="I154" s="419">
        <v>5.7980000000000002E-3</v>
      </c>
      <c r="J154" s="420" t="s">
        <v>0</v>
      </c>
      <c r="K154" s="421">
        <v>4.6169999999999996E-3</v>
      </c>
      <c r="L154" s="344"/>
      <c r="M154" s="375"/>
      <c r="N154" s="402"/>
      <c r="O154" s="376"/>
    </row>
    <row r="155" spans="1:15" x14ac:dyDescent="0.25">
      <c r="A155" s="416" t="s">
        <v>162</v>
      </c>
      <c r="B155" s="417">
        <v>725</v>
      </c>
      <c r="C155" s="418"/>
      <c r="D155" s="403"/>
      <c r="E155" s="419">
        <v>5.6999999999999998E-4</v>
      </c>
      <c r="F155" s="420">
        <v>1.8400000000000001E-3</v>
      </c>
      <c r="G155" s="421">
        <v>4.0000000000000002E-4</v>
      </c>
      <c r="H155" s="422"/>
      <c r="I155" s="419">
        <v>5.0199999999999995E-4</v>
      </c>
      <c r="J155" s="420">
        <v>4.0000000000000002E-4</v>
      </c>
      <c r="K155" s="421">
        <v>4.0000000000000002E-4</v>
      </c>
      <c r="L155" s="344"/>
      <c r="M155" s="375"/>
      <c r="N155" s="402"/>
      <c r="O155" s="376"/>
    </row>
    <row r="156" spans="1:15" x14ac:dyDescent="0.25">
      <c r="A156" s="416" t="s">
        <v>163</v>
      </c>
      <c r="B156" s="417">
        <v>727</v>
      </c>
      <c r="C156" s="418"/>
      <c r="D156" s="403"/>
      <c r="E156" s="419">
        <v>5.6999999999999998E-4</v>
      </c>
      <c r="F156" s="420">
        <v>5.9150000000000001E-3</v>
      </c>
      <c r="G156" s="421">
        <v>4.0000000000000002E-4</v>
      </c>
      <c r="H156" s="420"/>
      <c r="I156" s="419">
        <v>5.0199999999999995E-4</v>
      </c>
      <c r="J156" s="420">
        <v>7.9299999999999998E-4</v>
      </c>
      <c r="K156" s="421">
        <v>4.0000000000000002E-4</v>
      </c>
      <c r="L156" s="344"/>
      <c r="M156" s="375"/>
      <c r="N156" s="402"/>
      <c r="O156" s="376"/>
    </row>
    <row r="157" spans="1:15" x14ac:dyDescent="0.25">
      <c r="A157" s="416" t="s">
        <v>165</v>
      </c>
      <c r="B157" s="417">
        <v>731</v>
      </c>
      <c r="C157" s="418"/>
      <c r="D157" s="403"/>
      <c r="E157" s="419">
        <v>2.6229999999999999E-3</v>
      </c>
      <c r="F157" s="420">
        <v>4.0000000000000002E-4</v>
      </c>
      <c r="G157" s="421">
        <v>1.8400000000000001E-3</v>
      </c>
      <c r="H157" s="422"/>
      <c r="I157" s="419">
        <v>5.0199999999999995E-4</v>
      </c>
      <c r="J157" s="420">
        <v>4.0000000000000002E-4</v>
      </c>
      <c r="K157" s="421">
        <v>4.0000000000000002E-4</v>
      </c>
      <c r="L157" s="344"/>
      <c r="M157" s="375"/>
      <c r="N157" s="402"/>
      <c r="O157" s="376"/>
    </row>
    <row r="158" spans="1:15" x14ac:dyDescent="0.25">
      <c r="A158" s="416" t="s">
        <v>166</v>
      </c>
      <c r="B158" s="417">
        <v>736</v>
      </c>
      <c r="C158" s="418"/>
      <c r="D158" s="403"/>
      <c r="E158" s="419">
        <v>8.43E-3</v>
      </c>
      <c r="F158" s="420">
        <v>4.0140000000000002E-3</v>
      </c>
      <c r="G158" s="421">
        <v>5.9150000000000001E-3</v>
      </c>
      <c r="H158" s="420"/>
      <c r="I158" s="419">
        <v>9.9599999999999992E-4</v>
      </c>
      <c r="J158" s="420">
        <v>3.5079999999999998E-3</v>
      </c>
      <c r="K158" s="421">
        <v>7.9299999999999998E-4</v>
      </c>
      <c r="L158" s="344"/>
      <c r="M158" s="375"/>
      <c r="N158" s="402"/>
      <c r="O158" s="376"/>
    </row>
    <row r="159" spans="1:15" x14ac:dyDescent="0.25">
      <c r="A159" s="416" t="s">
        <v>167</v>
      </c>
      <c r="B159" s="417">
        <v>737</v>
      </c>
      <c r="C159" s="418"/>
      <c r="D159" s="403"/>
      <c r="E159" s="419">
        <v>5.6999999999999998E-4</v>
      </c>
      <c r="F159" s="420">
        <v>1.6729999999999998E-2</v>
      </c>
      <c r="G159" s="421">
        <v>4.0000000000000002E-4</v>
      </c>
      <c r="H159" s="422"/>
      <c r="I159" s="419">
        <v>5.0199999999999995E-4</v>
      </c>
      <c r="J159" s="420">
        <v>2.748E-3</v>
      </c>
      <c r="K159" s="421">
        <v>4.0000000000000002E-4</v>
      </c>
      <c r="L159" s="344"/>
      <c r="M159" s="375"/>
      <c r="N159" s="402"/>
      <c r="O159" s="376"/>
    </row>
    <row r="160" spans="1:15" x14ac:dyDescent="0.25">
      <c r="A160" s="416" t="s">
        <v>168</v>
      </c>
      <c r="B160" s="417">
        <v>738</v>
      </c>
      <c r="C160" s="418"/>
      <c r="D160" s="403"/>
      <c r="E160" s="419">
        <v>5.7200000000000003E-3</v>
      </c>
      <c r="F160" s="420">
        <v>1.8270000000000001E-3</v>
      </c>
      <c r="G160" s="421">
        <v>4.0130000000000001E-3</v>
      </c>
      <c r="H160" s="422"/>
      <c r="I160" s="419">
        <v>4.4050000000000001E-3</v>
      </c>
      <c r="J160" s="420">
        <v>7.18E-4</v>
      </c>
      <c r="K160" s="421">
        <v>3.5079999999999998E-3</v>
      </c>
      <c r="L160" s="344"/>
      <c r="M160" s="375"/>
      <c r="N160" s="402"/>
      <c r="O160" s="376"/>
    </row>
    <row r="161" spans="1:15" x14ac:dyDescent="0.25">
      <c r="A161" s="416" t="s">
        <v>169</v>
      </c>
      <c r="B161" s="417">
        <v>740</v>
      </c>
      <c r="C161" s="418"/>
      <c r="D161" s="403"/>
      <c r="E161" s="419">
        <v>2.3843E-2</v>
      </c>
      <c r="F161" s="420">
        <v>2.1888999999999999E-2</v>
      </c>
      <c r="G161" s="421">
        <v>1.6729000000000001E-2</v>
      </c>
      <c r="H161" s="422"/>
      <c r="I161" s="419">
        <v>3.4499999999999999E-3</v>
      </c>
      <c r="J161" s="420">
        <v>4.0000000000000002E-4</v>
      </c>
      <c r="K161" s="421">
        <v>2.748E-3</v>
      </c>
      <c r="L161" s="344"/>
      <c r="M161" s="375"/>
      <c r="N161" s="402"/>
      <c r="O161" s="376"/>
    </row>
    <row r="162" spans="1:15" x14ac:dyDescent="0.25">
      <c r="A162" s="416" t="s">
        <v>170</v>
      </c>
      <c r="B162" s="417">
        <v>741</v>
      </c>
      <c r="C162" s="418"/>
      <c r="D162" s="403"/>
      <c r="E162" s="419">
        <v>2.604E-3</v>
      </c>
      <c r="F162" s="420">
        <v>2.6059999999999998E-3</v>
      </c>
      <c r="G162" s="421">
        <v>1.8270000000000001E-3</v>
      </c>
      <c r="H162" s="422"/>
      <c r="I162" s="419">
        <v>9.01E-4</v>
      </c>
      <c r="J162" s="420">
        <v>4.0000000000000002E-4</v>
      </c>
      <c r="K162" s="421">
        <v>7.18E-4</v>
      </c>
      <c r="L162" s="344"/>
      <c r="M162" s="375"/>
      <c r="N162" s="402"/>
      <c r="O162" s="376"/>
    </row>
    <row r="163" spans="1:15" x14ac:dyDescent="0.25">
      <c r="A163" s="416" t="s">
        <v>171</v>
      </c>
      <c r="B163" s="417">
        <v>742</v>
      </c>
      <c r="C163" s="418"/>
      <c r="D163" s="403"/>
      <c r="E163" s="419">
        <v>3.1195000000000001E-2</v>
      </c>
      <c r="F163" s="420">
        <v>5.8399999999999999E-4</v>
      </c>
      <c r="G163" s="421">
        <v>2.1887E-2</v>
      </c>
      <c r="H163" s="422"/>
      <c r="I163" s="419">
        <v>5.0199999999999995E-4</v>
      </c>
      <c r="J163" s="420">
        <v>5.8299999999999997E-4</v>
      </c>
      <c r="K163" s="421">
        <v>4.0000000000000002E-4</v>
      </c>
      <c r="L163" s="344"/>
      <c r="M163" s="375"/>
      <c r="N163" s="402"/>
      <c r="O163" s="376"/>
    </row>
    <row r="164" spans="1:15" x14ac:dyDescent="0.25">
      <c r="A164" s="416" t="s">
        <v>172</v>
      </c>
      <c r="B164" s="417">
        <v>744</v>
      </c>
      <c r="C164" s="418"/>
      <c r="D164" s="403"/>
      <c r="E164" s="419">
        <v>3.7139999999999999E-3</v>
      </c>
      <c r="F164" s="420">
        <v>1.3507999999999999E-2</v>
      </c>
      <c r="G164" s="421">
        <v>2.6059999999999998E-3</v>
      </c>
      <c r="H164" s="422"/>
      <c r="I164" s="419">
        <v>5.0199999999999995E-4</v>
      </c>
      <c r="J164" s="420">
        <v>5.1260000000000003E-3</v>
      </c>
      <c r="K164" s="421">
        <v>4.0000000000000002E-4</v>
      </c>
      <c r="L164" s="344"/>
      <c r="M164" s="375"/>
      <c r="N164" s="402"/>
      <c r="O164" s="376"/>
    </row>
    <row r="165" spans="1:15" x14ac:dyDescent="0.25">
      <c r="A165" s="416" t="s">
        <v>1373</v>
      </c>
      <c r="B165" s="417">
        <v>748</v>
      </c>
      <c r="C165" s="418"/>
      <c r="D165" s="403"/>
      <c r="E165" s="419">
        <v>5.6999999999999998E-4</v>
      </c>
      <c r="F165" s="420">
        <v>1.7060000000000001E-3</v>
      </c>
      <c r="G165" s="421">
        <v>4.0000000000000002E-4</v>
      </c>
      <c r="H165" s="422"/>
      <c r="I165" s="419">
        <v>5.0199999999999995E-4</v>
      </c>
      <c r="J165" s="420">
        <v>4.0000000000000002E-4</v>
      </c>
      <c r="K165" s="421">
        <v>4.0000000000000002E-4</v>
      </c>
      <c r="L165" s="344"/>
      <c r="M165" s="375"/>
      <c r="N165" s="404"/>
      <c r="O165" s="376"/>
    </row>
    <row r="166" spans="1:15" x14ac:dyDescent="0.25">
      <c r="A166" s="416" t="s">
        <v>269</v>
      </c>
      <c r="B166" s="417">
        <v>755</v>
      </c>
      <c r="C166" s="418"/>
      <c r="D166" s="403"/>
      <c r="E166" s="419">
        <v>8.3199999999999995E-4</v>
      </c>
      <c r="F166" s="420">
        <v>3.1292E-2</v>
      </c>
      <c r="G166" s="421">
        <v>5.8399999999999999E-4</v>
      </c>
      <c r="H166" s="422"/>
      <c r="I166" s="419">
        <v>7.3200000000000001E-4</v>
      </c>
      <c r="J166" s="420">
        <v>3.1842000000000002E-2</v>
      </c>
      <c r="K166" s="421">
        <v>5.8299999999999997E-4</v>
      </c>
      <c r="L166" s="344"/>
      <c r="M166" s="375"/>
      <c r="N166" s="402"/>
      <c r="O166" s="376"/>
    </row>
    <row r="167" spans="1:15" x14ac:dyDescent="0.25">
      <c r="A167" s="416" t="s">
        <v>173</v>
      </c>
      <c r="B167" s="417">
        <v>764</v>
      </c>
      <c r="C167" s="418"/>
      <c r="D167" s="403"/>
      <c r="E167" s="419">
        <v>1.9251000000000001E-2</v>
      </c>
      <c r="F167" s="420">
        <v>3.0349999999999999E-3</v>
      </c>
      <c r="G167" s="421">
        <v>1.3507E-2</v>
      </c>
      <c r="H167" s="420"/>
      <c r="I167" s="419">
        <v>6.4359999999999999E-3</v>
      </c>
      <c r="J167" s="420">
        <v>2.5959999999999998E-3</v>
      </c>
      <c r="K167" s="421">
        <v>5.1250000000000002E-3</v>
      </c>
      <c r="L167" s="344"/>
      <c r="M167" s="375"/>
      <c r="N167" s="402"/>
      <c r="O167" s="376"/>
    </row>
    <row r="168" spans="1:15" x14ac:dyDescent="0.25">
      <c r="A168" s="416" t="s">
        <v>174</v>
      </c>
      <c r="B168" s="417">
        <v>765</v>
      </c>
      <c r="C168" s="418"/>
      <c r="D168" s="403"/>
      <c r="E168" s="419">
        <v>2.431E-3</v>
      </c>
      <c r="F168" s="420" t="s">
        <v>0</v>
      </c>
      <c r="G168" s="421">
        <v>1.7060000000000001E-3</v>
      </c>
      <c r="H168" s="422"/>
      <c r="I168" s="419">
        <v>5.0199999999999995E-4</v>
      </c>
      <c r="J168" s="420" t="s">
        <v>0</v>
      </c>
      <c r="K168" s="421">
        <v>4.0000000000000002E-4</v>
      </c>
      <c r="L168" s="344"/>
      <c r="M168" s="375"/>
      <c r="N168" s="402"/>
      <c r="O168" s="376"/>
    </row>
    <row r="169" spans="1:15" x14ac:dyDescent="0.25">
      <c r="A169" s="416" t="s">
        <v>175</v>
      </c>
      <c r="B169" s="417">
        <v>766</v>
      </c>
      <c r="C169" s="418"/>
      <c r="D169" s="403"/>
      <c r="E169" s="419">
        <v>4.4595999999999997E-2</v>
      </c>
      <c r="F169" s="420">
        <v>4.0000000000000002E-4</v>
      </c>
      <c r="G169" s="421">
        <v>3.1288999999999997E-2</v>
      </c>
      <c r="H169" s="422"/>
      <c r="I169" s="419">
        <v>3.9981000000000003E-2</v>
      </c>
      <c r="J169" s="424">
        <v>4.0000000000000002E-4</v>
      </c>
      <c r="K169" s="421">
        <v>3.184E-2</v>
      </c>
      <c r="L169" s="344"/>
      <c r="M169" s="375"/>
      <c r="N169" s="402"/>
      <c r="O169" s="376"/>
    </row>
    <row r="170" spans="1:15" x14ac:dyDescent="0.25">
      <c r="A170" s="416" t="s">
        <v>176</v>
      </c>
      <c r="B170" s="417">
        <v>772</v>
      </c>
      <c r="C170" s="418"/>
      <c r="D170" s="403"/>
      <c r="E170" s="419">
        <v>4.326E-3</v>
      </c>
      <c r="F170" s="420">
        <v>2.5110000000000002E-3</v>
      </c>
      <c r="G170" s="421">
        <v>3.0349999999999999E-3</v>
      </c>
      <c r="H170" s="422"/>
      <c r="I170" s="419">
        <v>3.2590000000000002E-3</v>
      </c>
      <c r="J170" s="420">
        <v>3.3519999999999999E-3</v>
      </c>
      <c r="K170" s="421">
        <v>2.5950000000000001E-3</v>
      </c>
      <c r="L170" s="344"/>
      <c r="M170" s="375"/>
      <c r="N170" s="402"/>
      <c r="O170" s="376"/>
    </row>
    <row r="171" spans="1:15" x14ac:dyDescent="0.25">
      <c r="A171" s="416" t="s">
        <v>177</v>
      </c>
      <c r="B171" s="417">
        <v>773</v>
      </c>
      <c r="C171" s="418">
        <v>490</v>
      </c>
      <c r="D171" s="403"/>
      <c r="E171" s="419"/>
      <c r="F171" s="420">
        <v>2.4063999999999999E-2</v>
      </c>
      <c r="G171" s="421"/>
      <c r="H171" s="422"/>
      <c r="I171" s="419"/>
      <c r="J171" s="420">
        <v>1.1566999999999999E-2</v>
      </c>
      <c r="K171" s="421"/>
      <c r="L171" s="344"/>
      <c r="M171" s="375"/>
      <c r="N171" s="402"/>
      <c r="O171" s="376"/>
    </row>
    <row r="172" spans="1:15" x14ac:dyDescent="0.25">
      <c r="A172" s="416" t="s">
        <v>178</v>
      </c>
      <c r="B172" s="417">
        <v>777</v>
      </c>
      <c r="C172" s="418"/>
      <c r="D172" s="403"/>
      <c r="E172" s="419">
        <v>5.6999999999999998E-4</v>
      </c>
      <c r="F172" s="420">
        <v>2.147E-3</v>
      </c>
      <c r="G172" s="421">
        <v>4.0000000000000002E-4</v>
      </c>
      <c r="H172" s="420"/>
      <c r="I172" s="419">
        <v>5.0199999999999995E-4</v>
      </c>
      <c r="J172" s="420">
        <v>4.0000000000000002E-4</v>
      </c>
      <c r="K172" s="421">
        <v>4.0000000000000002E-4</v>
      </c>
      <c r="L172" s="344"/>
      <c r="M172" s="375"/>
      <c r="N172" s="402"/>
      <c r="O172" s="376"/>
    </row>
    <row r="173" spans="1:15" x14ac:dyDescent="0.25">
      <c r="A173" s="416" t="s">
        <v>179</v>
      </c>
      <c r="B173" s="417">
        <v>787</v>
      </c>
      <c r="C173" s="418"/>
      <c r="D173" s="403"/>
      <c r="E173" s="419">
        <v>3.578E-3</v>
      </c>
      <c r="F173" s="420">
        <v>1.5994999999999999E-2</v>
      </c>
      <c r="G173" s="421">
        <v>2.5100000000000001E-3</v>
      </c>
      <c r="H173" s="422"/>
      <c r="I173" s="419">
        <v>4.2090000000000001E-3</v>
      </c>
      <c r="J173" s="420">
        <v>3.1979999999999999E-3</v>
      </c>
      <c r="K173" s="421">
        <v>3.3519999999999999E-3</v>
      </c>
      <c r="L173" s="344"/>
      <c r="M173" s="375"/>
      <c r="N173" s="402"/>
      <c r="O173" s="376"/>
    </row>
    <row r="174" spans="1:15" x14ac:dyDescent="0.25">
      <c r="A174" s="416" t="s">
        <v>180</v>
      </c>
      <c r="B174" s="417">
        <v>791</v>
      </c>
      <c r="C174" s="418"/>
      <c r="D174" s="403"/>
      <c r="E174" s="419">
        <v>3.4296E-2</v>
      </c>
      <c r="F174" s="420">
        <v>4.0000000000000002E-4</v>
      </c>
      <c r="G174" s="421">
        <v>2.4063000000000001E-2</v>
      </c>
      <c r="H174" s="422"/>
      <c r="I174" s="419">
        <v>1.4522999999999999E-2</v>
      </c>
      <c r="J174" s="424">
        <v>4.0000000000000002E-4</v>
      </c>
      <c r="K174" s="421">
        <v>1.1566E-2</v>
      </c>
      <c r="L174" s="344"/>
      <c r="M174" s="375"/>
      <c r="N174" s="402"/>
      <c r="O174" s="376"/>
    </row>
    <row r="175" spans="1:15" x14ac:dyDescent="0.25">
      <c r="A175" s="416" t="s">
        <v>181</v>
      </c>
      <c r="B175" s="417">
        <v>792</v>
      </c>
      <c r="C175" s="418"/>
      <c r="D175" s="403"/>
      <c r="E175" s="419">
        <v>3.0599999999999998E-3</v>
      </c>
      <c r="F175" s="420">
        <v>4.4879999999999998E-3</v>
      </c>
      <c r="G175" s="421">
        <v>2.147E-3</v>
      </c>
      <c r="H175" s="422"/>
      <c r="I175" s="419">
        <v>5.0199999999999995E-4</v>
      </c>
      <c r="J175" s="424">
        <v>6.6839999999999998E-3</v>
      </c>
      <c r="K175" s="421">
        <v>4.0000000000000002E-4</v>
      </c>
      <c r="L175" s="344"/>
      <c r="M175" s="375"/>
      <c r="N175" s="402"/>
      <c r="O175" s="376"/>
    </row>
    <row r="176" spans="1:15" x14ac:dyDescent="0.25">
      <c r="A176" s="416" t="s">
        <v>182</v>
      </c>
      <c r="B176" s="417">
        <v>793</v>
      </c>
      <c r="C176" s="418"/>
      <c r="D176" s="403"/>
      <c r="E176" s="419">
        <v>2.2796E-2</v>
      </c>
      <c r="F176" s="420">
        <v>2.0449999999999999E-3</v>
      </c>
      <c r="G176" s="421">
        <v>1.5994000000000001E-2</v>
      </c>
      <c r="H176" s="422"/>
      <c r="I176" s="419">
        <v>4.0159999999999996E-3</v>
      </c>
      <c r="J176" s="424">
        <v>1.1919999999999999E-3</v>
      </c>
      <c r="K176" s="421">
        <v>3.1979999999999999E-3</v>
      </c>
      <c r="L176" s="344"/>
      <c r="M176" s="375"/>
      <c r="N176" s="402"/>
      <c r="O176" s="376"/>
    </row>
    <row r="177" spans="1:15" x14ac:dyDescent="0.25">
      <c r="A177" s="416" t="s">
        <v>183</v>
      </c>
      <c r="B177" s="417">
        <v>796</v>
      </c>
      <c r="C177" s="418"/>
      <c r="D177" s="403"/>
      <c r="E177" s="419">
        <v>5.6999999999999998E-4</v>
      </c>
      <c r="F177" s="420">
        <v>2.12114</v>
      </c>
      <c r="G177" s="421">
        <v>4.0000000000000002E-4</v>
      </c>
      <c r="H177" s="422"/>
      <c r="I177" s="419">
        <v>5.0199999999999995E-4</v>
      </c>
      <c r="J177" s="420">
        <v>0.615541</v>
      </c>
      <c r="K177" s="421">
        <v>4.0000000000000002E-4</v>
      </c>
      <c r="L177" s="344"/>
      <c r="M177" s="375"/>
      <c r="N177" s="402"/>
      <c r="O177" s="376"/>
    </row>
    <row r="178" spans="1:15" x14ac:dyDescent="0.25">
      <c r="A178" s="416" t="s">
        <v>184</v>
      </c>
      <c r="B178" s="417">
        <v>797</v>
      </c>
      <c r="C178" s="418"/>
      <c r="D178" s="403"/>
      <c r="E178" s="419">
        <v>6.3959999999999998E-3</v>
      </c>
      <c r="F178" s="420">
        <v>0.139042</v>
      </c>
      <c r="G178" s="421">
        <v>4.4879999999999998E-3</v>
      </c>
      <c r="H178" s="420"/>
      <c r="I178" s="419">
        <v>8.3929999999999994E-3</v>
      </c>
      <c r="J178" s="420">
        <v>2.8930999999999998E-2</v>
      </c>
      <c r="K178" s="421">
        <v>6.6839999999999998E-3</v>
      </c>
      <c r="L178" s="344"/>
      <c r="M178" s="375"/>
      <c r="N178" s="402"/>
      <c r="O178" s="376"/>
    </row>
    <row r="179" spans="1:15" x14ac:dyDescent="0.25">
      <c r="A179" s="416" t="s">
        <v>185</v>
      </c>
      <c r="B179" s="417">
        <v>799</v>
      </c>
      <c r="C179" s="418"/>
      <c r="D179" s="403"/>
      <c r="E179" s="419">
        <v>2.9139999999999999E-3</v>
      </c>
      <c r="F179" s="420">
        <v>3.8419999999999999E-3</v>
      </c>
      <c r="G179" s="421">
        <v>2.0449999999999999E-3</v>
      </c>
      <c r="H179" s="422"/>
      <c r="I179" s="419">
        <v>1.4970000000000001E-3</v>
      </c>
      <c r="J179" s="420">
        <v>4.0000000000000002E-4</v>
      </c>
      <c r="K179" s="421">
        <v>1.1919999999999999E-3</v>
      </c>
      <c r="L179" s="344"/>
      <c r="M179" s="375"/>
      <c r="N179" s="402"/>
      <c r="O179" s="376"/>
    </row>
    <row r="180" spans="1:15" x14ac:dyDescent="0.25">
      <c r="A180" s="416" t="s">
        <v>186</v>
      </c>
      <c r="B180" s="417">
        <v>801</v>
      </c>
      <c r="C180" s="418"/>
      <c r="D180" s="403"/>
      <c r="E180" s="419">
        <v>3.0229870000000001</v>
      </c>
      <c r="F180" s="420" t="s">
        <v>0</v>
      </c>
      <c r="G180" s="421">
        <v>2.1209880000000001</v>
      </c>
      <c r="H180" s="422"/>
      <c r="I180" s="419">
        <v>0.77286900000000003</v>
      </c>
      <c r="J180" s="420" t="s">
        <v>0</v>
      </c>
      <c r="K180" s="421">
        <v>0.61549699999999996</v>
      </c>
      <c r="L180" s="344"/>
      <c r="M180" s="375"/>
      <c r="N180" s="402"/>
      <c r="O180" s="376"/>
    </row>
    <row r="181" spans="1:15" x14ac:dyDescent="0.25">
      <c r="A181" s="416" t="s">
        <v>333</v>
      </c>
      <c r="B181" s="417">
        <v>802</v>
      </c>
      <c r="C181" s="418"/>
      <c r="D181" s="403"/>
      <c r="E181" s="419">
        <v>0.198158</v>
      </c>
      <c r="F181" s="420">
        <v>3.3240000000000001E-3</v>
      </c>
      <c r="G181" s="421">
        <v>0.13903199999999999</v>
      </c>
      <c r="H181" s="420"/>
      <c r="I181" s="419">
        <v>3.6325999999999997E-2</v>
      </c>
      <c r="J181" s="420">
        <v>4.0000000000000002E-4</v>
      </c>
      <c r="K181" s="421">
        <v>2.8929E-2</v>
      </c>
      <c r="L181" s="344"/>
      <c r="M181" s="375"/>
      <c r="N181" s="402"/>
      <c r="O181" s="376"/>
    </row>
    <row r="182" spans="1:15" x14ac:dyDescent="0.25">
      <c r="A182" s="416" t="s">
        <v>35</v>
      </c>
      <c r="B182" s="417">
        <v>805</v>
      </c>
      <c r="C182" s="418"/>
      <c r="D182" s="403"/>
      <c r="E182" s="419">
        <v>5.4749999999999998E-3</v>
      </c>
      <c r="F182" s="420">
        <v>1.4518E-2</v>
      </c>
      <c r="G182" s="421">
        <v>3.8409999999999998E-3</v>
      </c>
      <c r="H182" s="420"/>
      <c r="I182" s="419">
        <v>5.0199999999999995E-4</v>
      </c>
      <c r="J182" s="420">
        <v>3.0140000000000002E-3</v>
      </c>
      <c r="K182" s="421">
        <v>4.0000000000000002E-4</v>
      </c>
      <c r="L182" s="344"/>
      <c r="M182" s="375"/>
      <c r="N182" s="402"/>
      <c r="O182" s="376"/>
    </row>
    <row r="183" spans="1:15" x14ac:dyDescent="0.25">
      <c r="A183" s="416" t="s">
        <v>187</v>
      </c>
      <c r="B183" s="417">
        <v>807</v>
      </c>
      <c r="C183" s="418">
        <v>490</v>
      </c>
      <c r="D183" s="403"/>
      <c r="E183" s="419"/>
      <c r="F183" s="420">
        <v>2.4028999999999998E-2</v>
      </c>
      <c r="G183" s="421"/>
      <c r="H183" s="422"/>
      <c r="I183" s="419"/>
      <c r="J183" s="420">
        <v>6.8979999999999996E-3</v>
      </c>
      <c r="K183" s="421"/>
      <c r="L183" s="344"/>
      <c r="M183" s="375"/>
      <c r="N183" s="402"/>
      <c r="O183" s="376"/>
    </row>
    <row r="184" spans="1:15" x14ac:dyDescent="0.25">
      <c r="A184" s="416" t="s">
        <v>188</v>
      </c>
      <c r="B184" s="417">
        <v>810</v>
      </c>
      <c r="C184" s="418"/>
      <c r="D184" s="403"/>
      <c r="E184" s="419">
        <v>4.7369999999999999E-3</v>
      </c>
      <c r="F184" s="420">
        <v>8.9884000000000006E-2</v>
      </c>
      <c r="G184" s="421">
        <v>3.3240000000000001E-3</v>
      </c>
      <c r="H184" s="420"/>
      <c r="I184" s="419">
        <v>5.0199999999999995E-4</v>
      </c>
      <c r="J184" s="420">
        <v>6.8040000000000002E-3</v>
      </c>
      <c r="K184" s="421">
        <v>4.0000000000000002E-4</v>
      </c>
      <c r="L184" s="344"/>
      <c r="M184" s="375"/>
      <c r="N184" s="402"/>
      <c r="O184" s="376"/>
    </row>
    <row r="185" spans="1:15" x14ac:dyDescent="0.25">
      <c r="A185" s="416" t="s">
        <v>189</v>
      </c>
      <c r="B185" s="417">
        <v>811</v>
      </c>
      <c r="C185" s="418"/>
      <c r="D185" s="403"/>
      <c r="E185" s="419">
        <v>2.069E-2</v>
      </c>
      <c r="F185" s="420">
        <v>1.2203E-2</v>
      </c>
      <c r="G185" s="421">
        <v>1.4517E-2</v>
      </c>
      <c r="H185" s="420"/>
      <c r="I185" s="419">
        <v>3.784E-3</v>
      </c>
      <c r="J185" s="420">
        <v>6.6860000000000001E-3</v>
      </c>
      <c r="K185" s="421">
        <v>3.0130000000000001E-3</v>
      </c>
      <c r="L185" s="344"/>
      <c r="M185" s="375"/>
      <c r="N185" s="402"/>
      <c r="O185" s="376"/>
    </row>
    <row r="186" spans="1:15" x14ac:dyDescent="0.25">
      <c r="A186" s="416" t="s">
        <v>190</v>
      </c>
      <c r="B186" s="417">
        <v>812</v>
      </c>
      <c r="C186" s="418"/>
      <c r="D186" s="403"/>
      <c r="E186" s="419">
        <v>3.4244999999999998E-2</v>
      </c>
      <c r="F186" s="420">
        <v>8.7086999999999998E-2</v>
      </c>
      <c r="G186" s="421">
        <v>2.4027E-2</v>
      </c>
      <c r="H186" s="422"/>
      <c r="I186" s="419">
        <v>8.6610000000000003E-3</v>
      </c>
      <c r="J186" s="420">
        <v>3.5361999999999998E-2</v>
      </c>
      <c r="K186" s="421">
        <v>6.8970000000000004E-3</v>
      </c>
      <c r="L186" s="344"/>
      <c r="M186" s="375"/>
      <c r="N186" s="402"/>
      <c r="O186" s="376"/>
    </row>
    <row r="187" spans="1:15" x14ac:dyDescent="0.25">
      <c r="A187" s="416" t="s">
        <v>191</v>
      </c>
      <c r="B187" s="417">
        <v>813</v>
      </c>
      <c r="C187" s="418"/>
      <c r="D187" s="403"/>
      <c r="E187" s="419">
        <v>0.12809999999999999</v>
      </c>
      <c r="F187" s="420">
        <v>4.0000000000000002E-4</v>
      </c>
      <c r="G187" s="421">
        <v>8.9878E-2</v>
      </c>
      <c r="H187" s="422"/>
      <c r="I187" s="419">
        <v>8.5430000000000002E-3</v>
      </c>
      <c r="J187" s="420">
        <v>4.0000000000000002E-4</v>
      </c>
      <c r="K187" s="421">
        <v>6.803E-3</v>
      </c>
      <c r="L187" s="344"/>
      <c r="M187" s="375"/>
      <c r="N187" s="402"/>
      <c r="O187" s="376"/>
    </row>
    <row r="188" spans="1:15" x14ac:dyDescent="0.25">
      <c r="A188" s="416" t="s">
        <v>192</v>
      </c>
      <c r="B188" s="417">
        <v>816</v>
      </c>
      <c r="C188" s="418"/>
      <c r="D188" s="403"/>
      <c r="E188" s="419">
        <v>1.7392000000000001E-2</v>
      </c>
      <c r="F188" s="420">
        <v>2.4996000000000001E-2</v>
      </c>
      <c r="G188" s="421">
        <v>1.2203E-2</v>
      </c>
      <c r="H188" s="422"/>
      <c r="I188" s="419">
        <v>8.3949999999999997E-3</v>
      </c>
      <c r="J188" s="420">
        <v>4.0000000000000002E-4</v>
      </c>
      <c r="K188" s="421">
        <v>6.6860000000000001E-3</v>
      </c>
      <c r="L188" s="344"/>
      <c r="M188" s="375"/>
      <c r="N188" s="402"/>
      <c r="O188" s="376"/>
    </row>
    <row r="189" spans="1:15" x14ac:dyDescent="0.25">
      <c r="A189" s="416" t="s">
        <v>193</v>
      </c>
      <c r="B189" s="417">
        <v>817</v>
      </c>
      <c r="C189" s="418"/>
      <c r="D189" s="403"/>
      <c r="E189" s="419">
        <v>0.124114</v>
      </c>
      <c r="F189" s="420">
        <v>6.096E-2</v>
      </c>
      <c r="G189" s="421">
        <v>8.7081000000000006E-2</v>
      </c>
      <c r="H189" s="422"/>
      <c r="I189" s="419">
        <v>4.4400000000000002E-2</v>
      </c>
      <c r="J189" s="420">
        <v>5.5094999999999998E-2</v>
      </c>
      <c r="K189" s="421">
        <v>3.5359000000000002E-2</v>
      </c>
      <c r="L189" s="344"/>
      <c r="M189" s="375"/>
      <c r="N189" s="402"/>
      <c r="O189" s="376"/>
    </row>
    <row r="190" spans="1:15" x14ac:dyDescent="0.25">
      <c r="A190" s="416" t="s">
        <v>194</v>
      </c>
      <c r="B190" s="417">
        <v>818</v>
      </c>
      <c r="C190" s="418"/>
      <c r="D190" s="403"/>
      <c r="E190" s="419">
        <v>5.6999999999999998E-4</v>
      </c>
      <c r="F190" s="423">
        <v>0.210845</v>
      </c>
      <c r="G190" s="421">
        <v>4.0000000000000002E-4</v>
      </c>
      <c r="H190" s="422"/>
      <c r="I190" s="419">
        <v>5.0199999999999995E-4</v>
      </c>
      <c r="J190" s="425">
        <v>9.6392000000000005E-2</v>
      </c>
      <c r="K190" s="421">
        <v>4.0000000000000002E-4</v>
      </c>
      <c r="L190" s="344"/>
      <c r="M190" s="375"/>
      <c r="N190" s="402"/>
      <c r="O190" s="376"/>
    </row>
    <row r="191" spans="1:15" x14ac:dyDescent="0.25">
      <c r="A191" s="416" t="s">
        <v>195</v>
      </c>
      <c r="B191" s="417">
        <v>819</v>
      </c>
      <c r="C191" s="418"/>
      <c r="D191" s="403"/>
      <c r="E191" s="419">
        <v>3.5623000000000002E-2</v>
      </c>
      <c r="F191" s="420">
        <v>1.0147E-2</v>
      </c>
      <c r="G191" s="421">
        <v>2.4993999999999999E-2</v>
      </c>
      <c r="H191" s="422"/>
      <c r="I191" s="419">
        <v>5.0199999999999995E-4</v>
      </c>
      <c r="J191" s="420">
        <v>1.3216E-2</v>
      </c>
      <c r="K191" s="421">
        <v>4.0000000000000002E-4</v>
      </c>
      <c r="L191" s="344"/>
      <c r="M191" s="375"/>
      <c r="N191" s="404"/>
      <c r="O191" s="376"/>
    </row>
    <row r="192" spans="1:15" x14ac:dyDescent="0.25">
      <c r="A192" s="416" t="s">
        <v>196</v>
      </c>
      <c r="B192" s="417">
        <v>820</v>
      </c>
      <c r="C192" s="418"/>
      <c r="D192" s="403"/>
      <c r="E192" s="419">
        <v>8.6877999999999997E-2</v>
      </c>
      <c r="F192" s="420">
        <v>0.36762899999999998</v>
      </c>
      <c r="G192" s="421">
        <v>6.0955000000000002E-2</v>
      </c>
      <c r="H192" s="422"/>
      <c r="I192" s="419">
        <v>6.9177000000000002E-2</v>
      </c>
      <c r="J192" s="420">
        <v>0.257303</v>
      </c>
      <c r="K192" s="421">
        <v>5.5091000000000001E-2</v>
      </c>
      <c r="L192" s="344"/>
      <c r="M192" s="375"/>
      <c r="N192" s="402"/>
      <c r="O192" s="376"/>
    </row>
    <row r="193" spans="1:15" x14ac:dyDescent="0.25">
      <c r="A193" s="416" t="s">
        <v>197</v>
      </c>
      <c r="B193" s="417">
        <v>823</v>
      </c>
      <c r="C193" s="418"/>
      <c r="D193" s="403"/>
      <c r="E193" s="419">
        <v>0.30048999999999998</v>
      </c>
      <c r="F193" s="420">
        <v>7.8849999999999996E-3</v>
      </c>
      <c r="G193" s="421">
        <v>0.21082999999999999</v>
      </c>
      <c r="H193" s="420"/>
      <c r="I193" s="419">
        <v>0.121029</v>
      </c>
      <c r="J193" s="420">
        <v>4.0000000000000002E-4</v>
      </c>
      <c r="K193" s="421">
        <v>9.6384999999999998E-2</v>
      </c>
      <c r="L193" s="344"/>
      <c r="M193" s="375"/>
      <c r="N193" s="402"/>
      <c r="O193" s="376"/>
    </row>
    <row r="194" spans="1:15" x14ac:dyDescent="0.25">
      <c r="A194" s="416" t="s">
        <v>328</v>
      </c>
      <c r="B194" s="417">
        <v>826</v>
      </c>
      <c r="C194" s="418"/>
      <c r="D194" s="403"/>
      <c r="E194" s="419">
        <v>1.4461E-2</v>
      </c>
      <c r="F194" s="420">
        <v>1.3795E-2</v>
      </c>
      <c r="G194" s="421">
        <v>1.0146000000000001E-2</v>
      </c>
      <c r="H194" s="422"/>
      <c r="I194" s="419">
        <v>1.6594000000000001E-2</v>
      </c>
      <c r="J194" s="424">
        <v>6.3429999999999997E-3</v>
      </c>
      <c r="K194" s="421">
        <v>1.3214999999999999E-2</v>
      </c>
      <c r="L194" s="344"/>
      <c r="M194" s="375"/>
      <c r="N194" s="402"/>
      <c r="O194" s="376"/>
    </row>
    <row r="195" spans="1:15" x14ac:dyDescent="0.25">
      <c r="A195" s="416" t="s">
        <v>198</v>
      </c>
      <c r="B195" s="417">
        <v>827</v>
      </c>
      <c r="C195" s="418"/>
      <c r="D195" s="403"/>
      <c r="E195" s="419">
        <v>0.52393400000000001</v>
      </c>
      <c r="F195" s="420">
        <v>0.13003100000000001</v>
      </c>
      <c r="G195" s="421">
        <v>0.36760300000000001</v>
      </c>
      <c r="H195" s="420"/>
      <c r="I195" s="419">
        <v>0.32306800000000002</v>
      </c>
      <c r="J195" s="420">
        <v>2.2950999999999999E-2</v>
      </c>
      <c r="K195" s="421">
        <v>0.25728499999999999</v>
      </c>
      <c r="L195" s="344"/>
      <c r="M195" s="375"/>
      <c r="N195" s="402"/>
      <c r="O195" s="376"/>
    </row>
    <row r="196" spans="1:15" x14ac:dyDescent="0.25">
      <c r="A196" s="416" t="s">
        <v>199</v>
      </c>
      <c r="B196" s="417">
        <v>832</v>
      </c>
      <c r="C196" s="418"/>
      <c r="D196" s="403"/>
      <c r="E196" s="419">
        <v>1.1238E-2</v>
      </c>
      <c r="F196" s="420">
        <v>8.6289999999999995E-3</v>
      </c>
      <c r="G196" s="421">
        <v>7.8849999999999996E-3</v>
      </c>
      <c r="H196" s="422"/>
      <c r="I196" s="419">
        <v>5.0199999999999995E-4</v>
      </c>
      <c r="J196" s="420">
        <v>4.0000000000000002E-4</v>
      </c>
      <c r="K196" s="421">
        <v>4.0000000000000002E-4</v>
      </c>
      <c r="L196" s="344"/>
      <c r="M196" s="375"/>
      <c r="N196" s="402"/>
      <c r="O196" s="376"/>
    </row>
    <row r="197" spans="1:15" x14ac:dyDescent="0.25">
      <c r="A197" s="416" t="s">
        <v>200</v>
      </c>
      <c r="B197" s="417">
        <v>833</v>
      </c>
      <c r="C197" s="418"/>
      <c r="D197" s="403"/>
      <c r="E197" s="419">
        <v>1.966E-2</v>
      </c>
      <c r="F197" s="420">
        <v>2.3507E-2</v>
      </c>
      <c r="G197" s="421">
        <v>1.3794000000000001E-2</v>
      </c>
      <c r="H197" s="422"/>
      <c r="I197" s="419">
        <v>7.9640000000000006E-3</v>
      </c>
      <c r="J197" s="420">
        <v>2.3243E-2</v>
      </c>
      <c r="K197" s="421">
        <v>6.3420000000000004E-3</v>
      </c>
      <c r="L197" s="344"/>
      <c r="M197" s="375"/>
      <c r="N197" s="402"/>
      <c r="O197" s="376"/>
    </row>
    <row r="198" spans="1:15" x14ac:dyDescent="0.25">
      <c r="A198" s="416" t="s">
        <v>201</v>
      </c>
      <c r="B198" s="417">
        <v>834</v>
      </c>
      <c r="C198" s="418"/>
      <c r="D198" s="403"/>
      <c r="E198" s="419">
        <v>0.18531700000000001</v>
      </c>
      <c r="F198" s="420" t="s">
        <v>0</v>
      </c>
      <c r="G198" s="421">
        <v>0.130022</v>
      </c>
      <c r="H198" s="422"/>
      <c r="I198" s="419">
        <v>2.8816999999999999E-2</v>
      </c>
      <c r="J198" s="420" t="s">
        <v>0</v>
      </c>
      <c r="K198" s="421">
        <v>2.2949000000000001E-2</v>
      </c>
      <c r="L198" s="344"/>
      <c r="M198" s="375"/>
      <c r="N198" s="402"/>
      <c r="O198" s="376"/>
    </row>
    <row r="199" spans="1:15" x14ac:dyDescent="0.25">
      <c r="A199" s="416" t="s">
        <v>202</v>
      </c>
      <c r="B199" s="417">
        <v>835</v>
      </c>
      <c r="C199" s="418"/>
      <c r="D199" s="403"/>
      <c r="E199" s="419">
        <v>1.2298E-2</v>
      </c>
      <c r="F199" s="420">
        <v>3.0126E-2</v>
      </c>
      <c r="G199" s="421">
        <v>8.6289999999999995E-3</v>
      </c>
      <c r="H199" s="420"/>
      <c r="I199" s="419">
        <v>5.0199999999999995E-4</v>
      </c>
      <c r="J199" s="420">
        <v>2.1922000000000001E-2</v>
      </c>
      <c r="K199" s="421">
        <v>4.0000000000000002E-4</v>
      </c>
      <c r="L199" s="344"/>
      <c r="M199" s="375"/>
      <c r="N199" s="402"/>
      <c r="O199" s="376"/>
    </row>
    <row r="200" spans="1:15" x14ac:dyDescent="0.25">
      <c r="A200" s="416" t="s">
        <v>203</v>
      </c>
      <c r="B200" s="417">
        <v>836</v>
      </c>
      <c r="C200" s="418"/>
      <c r="D200" s="403"/>
      <c r="E200" s="419">
        <v>3.3501000000000003E-2</v>
      </c>
      <c r="F200" s="420">
        <v>2.6554999999999999E-2</v>
      </c>
      <c r="G200" s="421">
        <v>2.3505000000000002E-2</v>
      </c>
      <c r="H200" s="420"/>
      <c r="I200" s="419">
        <v>2.9184000000000002E-2</v>
      </c>
      <c r="J200" s="420">
        <v>8.7010000000000004E-3</v>
      </c>
      <c r="K200" s="421">
        <v>2.3241999999999999E-2</v>
      </c>
      <c r="L200" s="344"/>
      <c r="M200" s="375"/>
      <c r="N200" s="402"/>
      <c r="O200" s="376"/>
    </row>
    <row r="201" spans="1:15" x14ac:dyDescent="0.25">
      <c r="A201" s="416" t="s">
        <v>204</v>
      </c>
      <c r="B201" s="417">
        <v>838</v>
      </c>
      <c r="C201" s="418">
        <v>490</v>
      </c>
      <c r="D201" s="403"/>
      <c r="E201" s="419"/>
      <c r="F201" s="420">
        <v>1.7262E-2</v>
      </c>
      <c r="G201" s="421"/>
      <c r="H201" s="420"/>
      <c r="I201" s="419"/>
      <c r="J201" s="420">
        <v>8.9370000000000005E-3</v>
      </c>
      <c r="K201" s="421"/>
      <c r="L201" s="344"/>
      <c r="M201" s="375"/>
      <c r="N201" s="402"/>
      <c r="O201" s="376"/>
    </row>
    <row r="202" spans="1:15" x14ac:dyDescent="0.25">
      <c r="A202" s="416" t="s">
        <v>205</v>
      </c>
      <c r="B202" s="417">
        <v>839</v>
      </c>
      <c r="C202" s="418"/>
      <c r="D202" s="403"/>
      <c r="E202" s="419">
        <v>4.2935000000000001E-2</v>
      </c>
      <c r="F202" s="420">
        <v>3.9480000000000001E-3</v>
      </c>
      <c r="G202" s="421">
        <v>3.0124000000000001E-2</v>
      </c>
      <c r="H202" s="420"/>
      <c r="I202" s="419">
        <v>2.7525000000000001E-2</v>
      </c>
      <c r="J202" s="420">
        <v>4.0000000000000002E-4</v>
      </c>
      <c r="K202" s="421">
        <v>2.1919999999999999E-2</v>
      </c>
      <c r="L202" s="344"/>
      <c r="M202" s="375"/>
      <c r="N202" s="402"/>
      <c r="O202" s="376"/>
    </row>
    <row r="203" spans="1:15" x14ac:dyDescent="0.25">
      <c r="A203" s="416" t="s">
        <v>206</v>
      </c>
      <c r="B203" s="417">
        <v>840</v>
      </c>
      <c r="C203" s="418"/>
      <c r="D203" s="403"/>
      <c r="E203" s="419">
        <v>3.7845999999999998E-2</v>
      </c>
      <c r="F203" s="420">
        <v>2.6495999999999999E-2</v>
      </c>
      <c r="G203" s="421">
        <v>2.6554000000000001E-2</v>
      </c>
      <c r="H203" s="420"/>
      <c r="I203" s="419">
        <v>1.0925000000000001E-2</v>
      </c>
      <c r="J203" s="420">
        <v>6.1590000000000004E-3</v>
      </c>
      <c r="K203" s="421">
        <v>8.6999999999999994E-3</v>
      </c>
      <c r="L203" s="344"/>
      <c r="M203" s="375"/>
      <c r="N203" s="402"/>
      <c r="O203" s="376"/>
    </row>
    <row r="204" spans="1:15" x14ac:dyDescent="0.25">
      <c r="A204" s="416" t="s">
        <v>207</v>
      </c>
      <c r="B204" s="417">
        <v>841</v>
      </c>
      <c r="C204" s="418"/>
      <c r="D204" s="403"/>
      <c r="E204" s="419">
        <v>2.4601000000000001E-2</v>
      </c>
      <c r="F204" s="420" t="s">
        <v>0</v>
      </c>
      <c r="G204" s="421">
        <v>1.7260999999999999E-2</v>
      </c>
      <c r="H204" s="420"/>
      <c r="I204" s="419">
        <v>1.1221E-2</v>
      </c>
      <c r="J204" s="420" t="s">
        <v>0</v>
      </c>
      <c r="K204" s="421">
        <v>8.9359999999999995E-3</v>
      </c>
      <c r="L204" s="344"/>
      <c r="M204" s="375"/>
      <c r="N204" s="402"/>
      <c r="O204" s="376"/>
    </row>
    <row r="205" spans="1:15" x14ac:dyDescent="0.25">
      <c r="A205" s="416" t="s">
        <v>208</v>
      </c>
      <c r="B205" s="417">
        <v>843</v>
      </c>
      <c r="C205" s="418"/>
      <c r="D205" s="403"/>
      <c r="E205" s="419">
        <v>5.6259999999999999E-3</v>
      </c>
      <c r="F205" s="420">
        <v>3.6865000000000002E-2</v>
      </c>
      <c r="G205" s="421">
        <v>3.947E-3</v>
      </c>
      <c r="H205" s="422"/>
      <c r="I205" s="419">
        <v>5.0199999999999995E-4</v>
      </c>
      <c r="J205" s="420">
        <v>1.5746E-2</v>
      </c>
      <c r="K205" s="421">
        <v>4.0000000000000002E-4</v>
      </c>
      <c r="L205" s="344"/>
      <c r="M205" s="375"/>
      <c r="N205" s="402"/>
      <c r="O205" s="376"/>
    </row>
    <row r="206" spans="1:15" x14ac:dyDescent="0.25">
      <c r="A206" s="416" t="s">
        <v>209</v>
      </c>
      <c r="B206" s="417">
        <v>846</v>
      </c>
      <c r="C206" s="418"/>
      <c r="D206" s="403"/>
      <c r="E206" s="419">
        <v>3.7761000000000003E-2</v>
      </c>
      <c r="F206" s="420">
        <v>1.0923E-2</v>
      </c>
      <c r="G206" s="421">
        <v>2.6494E-2</v>
      </c>
      <c r="H206" s="422"/>
      <c r="I206" s="419">
        <v>7.7330000000000003E-3</v>
      </c>
      <c r="J206" s="420">
        <v>4.0829999999999998E-3</v>
      </c>
      <c r="K206" s="421">
        <v>6.1580000000000003E-3</v>
      </c>
      <c r="L206" s="344"/>
      <c r="M206" s="375"/>
      <c r="N206" s="402"/>
      <c r="O206" s="376"/>
    </row>
    <row r="207" spans="1:15" x14ac:dyDescent="0.25">
      <c r="A207" s="416" t="s">
        <v>210</v>
      </c>
      <c r="B207" s="417">
        <v>849</v>
      </c>
      <c r="C207" s="418">
        <v>490</v>
      </c>
      <c r="D207" s="403"/>
      <c r="E207" s="419"/>
      <c r="F207" s="420">
        <v>2.3540000000000002E-3</v>
      </c>
      <c r="G207" s="421"/>
      <c r="H207" s="422"/>
      <c r="I207" s="419"/>
      <c r="J207" s="420">
        <v>1.3699999999999999E-3</v>
      </c>
      <c r="K207" s="421"/>
      <c r="L207" s="344"/>
      <c r="M207" s="375"/>
      <c r="N207" s="402"/>
      <c r="O207" s="376"/>
    </row>
    <row r="208" spans="1:15" x14ac:dyDescent="0.25">
      <c r="A208" s="416" t="s">
        <v>211</v>
      </c>
      <c r="B208" s="417">
        <v>850</v>
      </c>
      <c r="C208" s="418"/>
      <c r="D208" s="403"/>
      <c r="E208" s="419">
        <v>5.2539000000000002E-2</v>
      </c>
      <c r="F208" s="420">
        <v>2.3466999999999998E-2</v>
      </c>
      <c r="G208" s="421">
        <v>3.6861999999999999E-2</v>
      </c>
      <c r="H208" s="422"/>
      <c r="I208" s="419">
        <v>1.9771E-2</v>
      </c>
      <c r="J208" s="420">
        <v>4.0000000000000002E-4</v>
      </c>
      <c r="K208" s="421">
        <v>1.5744999999999999E-2</v>
      </c>
      <c r="L208" s="344"/>
      <c r="M208" s="375"/>
      <c r="N208" s="402"/>
      <c r="O208" s="376"/>
    </row>
    <row r="209" spans="1:15" x14ac:dyDescent="0.25">
      <c r="A209" s="416" t="s">
        <v>212</v>
      </c>
      <c r="B209" s="417">
        <v>851</v>
      </c>
      <c r="C209" s="418"/>
      <c r="D209" s="403"/>
      <c r="E209" s="419">
        <v>1.5566999999999999E-2</v>
      </c>
      <c r="F209" s="420">
        <v>8.6652999999999994E-2</v>
      </c>
      <c r="G209" s="421">
        <v>1.0921999999999999E-2</v>
      </c>
      <c r="H209" s="422"/>
      <c r="I209" s="419">
        <v>5.1260000000000003E-3</v>
      </c>
      <c r="J209" s="420">
        <v>1.2907E-2</v>
      </c>
      <c r="K209" s="421">
        <v>4.0819999999999997E-3</v>
      </c>
      <c r="L209" s="344"/>
      <c r="M209" s="375"/>
      <c r="N209" s="402"/>
      <c r="O209" s="376"/>
    </row>
    <row r="210" spans="1:15" x14ac:dyDescent="0.25">
      <c r="A210" s="416" t="s">
        <v>213</v>
      </c>
      <c r="B210" s="417">
        <v>852</v>
      </c>
      <c r="C210" s="418"/>
      <c r="D210" s="403"/>
      <c r="E210" s="419">
        <v>3.3549999999999999E-3</v>
      </c>
      <c r="F210" s="420">
        <v>3.581E-3</v>
      </c>
      <c r="G210" s="421">
        <v>2.3540000000000002E-3</v>
      </c>
      <c r="H210" s="422"/>
      <c r="I210" s="419">
        <v>1.72E-3</v>
      </c>
      <c r="J210" s="420">
        <v>8.3459999999999993E-3</v>
      </c>
      <c r="K210" s="421">
        <v>1.3699999999999999E-3</v>
      </c>
      <c r="L210" s="344"/>
      <c r="M210" s="375"/>
      <c r="N210" s="402"/>
      <c r="O210" s="376"/>
    </row>
    <row r="211" spans="1:15" x14ac:dyDescent="0.25">
      <c r="A211" s="416" t="s">
        <v>214</v>
      </c>
      <c r="B211" s="417">
        <v>853</v>
      </c>
      <c r="C211" s="418"/>
      <c r="D211" s="403"/>
      <c r="E211" s="419">
        <v>3.3444000000000002E-2</v>
      </c>
      <c r="F211" s="420">
        <v>7.3949999999999997E-3</v>
      </c>
      <c r="G211" s="421">
        <v>2.3465E-2</v>
      </c>
      <c r="H211" s="422"/>
      <c r="I211" s="419">
        <v>5.0199999999999995E-4</v>
      </c>
      <c r="J211" s="420">
        <v>9.9299999999999996E-4</v>
      </c>
      <c r="K211" s="421">
        <v>4.0000000000000002E-4</v>
      </c>
      <c r="L211" s="344"/>
      <c r="M211" s="375"/>
      <c r="N211" s="402"/>
      <c r="O211" s="376"/>
    </row>
    <row r="212" spans="1:15" x14ac:dyDescent="0.25">
      <c r="A212" s="416" t="s">
        <v>215</v>
      </c>
      <c r="B212" s="417">
        <v>855</v>
      </c>
      <c r="C212" s="418"/>
      <c r="D212" s="403"/>
      <c r="E212" s="419">
        <v>0.12349499999999999</v>
      </c>
      <c r="F212" s="420">
        <v>1.0994E-2</v>
      </c>
      <c r="G212" s="421">
        <v>8.6647000000000002E-2</v>
      </c>
      <c r="H212" s="422"/>
      <c r="I212" s="419">
        <v>1.6206000000000002E-2</v>
      </c>
      <c r="J212" s="420">
        <v>1.5759999999999999E-3</v>
      </c>
      <c r="K212" s="421">
        <v>1.2906000000000001E-2</v>
      </c>
      <c r="L212" s="344"/>
      <c r="M212" s="375"/>
      <c r="N212" s="402"/>
      <c r="O212" s="376"/>
    </row>
    <row r="213" spans="1:15" x14ac:dyDescent="0.25">
      <c r="A213" s="416" t="s">
        <v>216</v>
      </c>
      <c r="B213" s="417">
        <v>856</v>
      </c>
      <c r="C213" s="418"/>
      <c r="D213" s="403"/>
      <c r="E213" s="419">
        <v>5.1029999999999999E-3</v>
      </c>
      <c r="F213" s="420">
        <v>2.9915000000000001E-2</v>
      </c>
      <c r="G213" s="421">
        <v>3.5799999999999998E-3</v>
      </c>
      <c r="H213" s="422"/>
      <c r="I213" s="419">
        <v>1.0479E-2</v>
      </c>
      <c r="J213" s="420">
        <v>1.4540000000000001E-2</v>
      </c>
      <c r="K213" s="421">
        <v>8.345E-3</v>
      </c>
      <c r="L213" s="344"/>
      <c r="M213" s="375"/>
      <c r="N213" s="402"/>
      <c r="O213" s="376"/>
    </row>
    <row r="214" spans="1:15" x14ac:dyDescent="0.25">
      <c r="A214" s="416" t="s">
        <v>217</v>
      </c>
      <c r="B214" s="417">
        <v>858</v>
      </c>
      <c r="C214" s="418"/>
      <c r="D214" s="403"/>
      <c r="E214" s="419">
        <v>1.0539E-2</v>
      </c>
      <c r="F214" s="420">
        <v>7.7399999999999995E-4</v>
      </c>
      <c r="G214" s="421">
        <v>7.3940000000000004E-3</v>
      </c>
      <c r="H214" s="422"/>
      <c r="I214" s="419">
        <v>1.2470000000000001E-3</v>
      </c>
      <c r="J214" s="420">
        <v>4.0000000000000002E-4</v>
      </c>
      <c r="K214" s="421">
        <v>9.9299999999999996E-4</v>
      </c>
      <c r="L214" s="344"/>
      <c r="M214" s="375"/>
      <c r="N214" s="402"/>
      <c r="O214" s="376"/>
    </row>
    <row r="215" spans="1:15" x14ac:dyDescent="0.25">
      <c r="A215" s="416" t="s">
        <v>218</v>
      </c>
      <c r="B215" s="417">
        <v>862</v>
      </c>
      <c r="C215" s="418"/>
      <c r="D215" s="403"/>
      <c r="E215" s="419">
        <v>1.5668999999999999E-2</v>
      </c>
      <c r="F215" s="420">
        <v>8.2730000000000008E-3</v>
      </c>
      <c r="G215" s="421">
        <v>1.0994E-2</v>
      </c>
      <c r="H215" s="422"/>
      <c r="I215" s="419">
        <v>1.9789999999999999E-3</v>
      </c>
      <c r="J215" s="420">
        <v>8.0289999999999997E-3</v>
      </c>
      <c r="K215" s="421">
        <v>1.5759999999999999E-3</v>
      </c>
      <c r="L215" s="344"/>
      <c r="M215" s="375"/>
      <c r="N215" s="402"/>
      <c r="O215" s="376"/>
    </row>
    <row r="216" spans="1:15" x14ac:dyDescent="0.25">
      <c r="A216" s="416" t="s">
        <v>219</v>
      </c>
      <c r="B216" s="417">
        <v>865</v>
      </c>
      <c r="C216" s="418"/>
      <c r="D216" s="403"/>
      <c r="E216" s="419">
        <v>4.2633999999999998E-2</v>
      </c>
      <c r="F216" s="420">
        <v>3.3265000000000003E-2</v>
      </c>
      <c r="G216" s="421">
        <v>2.9912999999999999E-2</v>
      </c>
      <c r="H216" s="422"/>
      <c r="I216" s="419">
        <v>1.8256000000000001E-2</v>
      </c>
      <c r="J216" s="420">
        <v>2.9750000000000002E-3</v>
      </c>
      <c r="K216" s="421">
        <v>1.4539E-2</v>
      </c>
      <c r="L216" s="344"/>
      <c r="M216" s="375"/>
      <c r="N216" s="402"/>
      <c r="O216" s="376"/>
    </row>
    <row r="217" spans="1:15" x14ac:dyDescent="0.25">
      <c r="A217" s="416" t="s">
        <v>220</v>
      </c>
      <c r="B217" s="417">
        <v>868</v>
      </c>
      <c r="C217" s="418"/>
      <c r="D217" s="403"/>
      <c r="E217" s="419">
        <v>1.103E-3</v>
      </c>
      <c r="F217" s="420">
        <v>7.4899999999999999E-4</v>
      </c>
      <c r="G217" s="421">
        <v>7.7399999999999995E-4</v>
      </c>
      <c r="H217" s="422"/>
      <c r="I217" s="419">
        <v>5.0199999999999995E-4</v>
      </c>
      <c r="J217" s="420">
        <v>4.0000000000000002E-4</v>
      </c>
      <c r="K217" s="421">
        <v>4.0000000000000002E-4</v>
      </c>
      <c r="L217" s="344"/>
      <c r="M217" s="375"/>
      <c r="N217" s="402"/>
      <c r="O217" s="376"/>
    </row>
    <row r="218" spans="1:15" x14ac:dyDescent="0.25">
      <c r="A218" s="416" t="s">
        <v>221</v>
      </c>
      <c r="B218" s="417">
        <v>870</v>
      </c>
      <c r="C218" s="418"/>
      <c r="D218" s="403"/>
      <c r="E218" s="419">
        <v>1.179E-2</v>
      </c>
      <c r="F218" s="420">
        <v>1.4831E-2</v>
      </c>
      <c r="G218" s="421">
        <v>8.2719999999999998E-3</v>
      </c>
      <c r="H218" s="422"/>
      <c r="I218" s="419">
        <v>1.0081E-2</v>
      </c>
      <c r="J218" s="420">
        <v>1.005E-3</v>
      </c>
      <c r="K218" s="421">
        <v>8.0280000000000004E-3</v>
      </c>
      <c r="L218" s="344"/>
      <c r="M218" s="375"/>
      <c r="N218" s="402"/>
      <c r="O218" s="376"/>
    </row>
    <row r="219" spans="1:15" x14ac:dyDescent="0.25">
      <c r="A219" s="416" t="s">
        <v>222</v>
      </c>
      <c r="B219" s="417">
        <v>871</v>
      </c>
      <c r="C219" s="418"/>
      <c r="D219" s="403"/>
      <c r="E219" s="419">
        <v>4.7407999999999999E-2</v>
      </c>
      <c r="F219" s="420">
        <v>8.9269999999999992E-3</v>
      </c>
      <c r="G219" s="421">
        <v>3.3262E-2</v>
      </c>
      <c r="H219" s="422"/>
      <c r="I219" s="419">
        <v>3.7360000000000002E-3</v>
      </c>
      <c r="J219" s="420">
        <v>1.0303E-2</v>
      </c>
      <c r="K219" s="421">
        <v>2.9750000000000002E-3</v>
      </c>
      <c r="L219" s="344"/>
      <c r="M219" s="375"/>
      <c r="N219" s="402"/>
      <c r="O219" s="376"/>
    </row>
    <row r="220" spans="1:15" x14ac:dyDescent="0.25">
      <c r="A220" s="416" t="s">
        <v>332</v>
      </c>
      <c r="B220" s="417">
        <v>872</v>
      </c>
      <c r="C220" s="418"/>
      <c r="D220" s="403"/>
      <c r="E220" s="419">
        <v>1.067E-3</v>
      </c>
      <c r="F220" s="420">
        <v>5.7660000000000003E-3</v>
      </c>
      <c r="G220" s="421">
        <v>7.4899999999999999E-4</v>
      </c>
      <c r="H220" s="422"/>
      <c r="I220" s="419">
        <v>5.0199999999999995E-4</v>
      </c>
      <c r="J220" s="420">
        <v>1.1180000000000001E-3</v>
      </c>
      <c r="K220" s="421">
        <v>4.0000000000000002E-4</v>
      </c>
      <c r="L220" s="344"/>
      <c r="M220" s="375"/>
      <c r="N220" s="402"/>
      <c r="O220" s="376"/>
    </row>
    <row r="221" spans="1:15" x14ac:dyDescent="0.25">
      <c r="A221" s="416" t="s">
        <v>223</v>
      </c>
      <c r="B221" s="417">
        <v>873</v>
      </c>
      <c r="C221" s="418"/>
      <c r="D221" s="403"/>
      <c r="E221" s="419">
        <v>2.1135999999999999E-2</v>
      </c>
      <c r="F221" s="420">
        <v>0.11251</v>
      </c>
      <c r="G221" s="421">
        <v>1.4829E-2</v>
      </c>
      <c r="H221" s="422"/>
      <c r="I221" s="419">
        <v>1.2620000000000001E-3</v>
      </c>
      <c r="J221" s="420">
        <v>9.8408999999999996E-2</v>
      </c>
      <c r="K221" s="421">
        <v>1.005E-3</v>
      </c>
      <c r="L221" s="344"/>
      <c r="M221" s="375"/>
      <c r="N221" s="402"/>
      <c r="O221" s="376"/>
    </row>
    <row r="222" spans="1:15" x14ac:dyDescent="0.25">
      <c r="A222" s="416" t="s">
        <v>224</v>
      </c>
      <c r="B222" s="417">
        <v>876</v>
      </c>
      <c r="C222" s="418"/>
      <c r="D222" s="403"/>
      <c r="E222" s="419">
        <v>1.2723E-2</v>
      </c>
      <c r="F222" s="420" t="s">
        <v>0</v>
      </c>
      <c r="G222" s="421">
        <v>8.9269999999999992E-3</v>
      </c>
      <c r="H222" s="422"/>
      <c r="I222" s="419">
        <v>1.2936E-2</v>
      </c>
      <c r="J222" s="420" t="s">
        <v>0</v>
      </c>
      <c r="K222" s="421">
        <v>1.0302E-2</v>
      </c>
      <c r="L222" s="344"/>
      <c r="M222" s="375"/>
      <c r="N222" s="402"/>
      <c r="O222" s="376"/>
    </row>
    <row r="223" spans="1:15" x14ac:dyDescent="0.25">
      <c r="A223" s="416" t="s">
        <v>225</v>
      </c>
      <c r="B223" s="417">
        <v>879</v>
      </c>
      <c r="C223" s="418"/>
      <c r="D223" s="403"/>
      <c r="E223" s="419">
        <v>8.2179999999999996E-3</v>
      </c>
      <c r="F223" s="420">
        <v>3.7510000000000002E-2</v>
      </c>
      <c r="G223" s="421">
        <v>5.7660000000000003E-3</v>
      </c>
      <c r="H223" s="422"/>
      <c r="I223" s="419">
        <v>1.4040000000000001E-3</v>
      </c>
      <c r="J223" s="420">
        <v>1.3414000000000001E-2</v>
      </c>
      <c r="K223" s="421">
        <v>1.1180000000000001E-3</v>
      </c>
      <c r="L223" s="344"/>
      <c r="M223" s="375"/>
      <c r="N223" s="402"/>
      <c r="O223" s="376"/>
    </row>
    <row r="224" spans="1:15" x14ac:dyDescent="0.25">
      <c r="A224" s="416" t="s">
        <v>226</v>
      </c>
      <c r="B224" s="417">
        <v>881</v>
      </c>
      <c r="C224" s="418"/>
      <c r="D224" s="403"/>
      <c r="E224" s="419">
        <v>0.16034599999999999</v>
      </c>
      <c r="F224" s="420">
        <v>4.2348999999999998E-2</v>
      </c>
      <c r="G224" s="421">
        <v>0.112502</v>
      </c>
      <c r="H224" s="422"/>
      <c r="I224" s="419">
        <v>0.12356200000000001</v>
      </c>
      <c r="J224" s="420">
        <v>3.1548E-2</v>
      </c>
      <c r="K224" s="421">
        <v>9.8402000000000003E-2</v>
      </c>
      <c r="L224" s="344"/>
      <c r="M224" s="375"/>
      <c r="N224" s="402"/>
      <c r="O224" s="376"/>
    </row>
    <row r="225" spans="1:15" x14ac:dyDescent="0.25">
      <c r="A225" s="416" t="s">
        <v>227</v>
      </c>
      <c r="B225" s="417">
        <v>882</v>
      </c>
      <c r="C225" s="418">
        <v>490</v>
      </c>
      <c r="D225" s="403"/>
      <c r="E225" s="419"/>
      <c r="F225" s="420">
        <v>2.7247E-2</v>
      </c>
      <c r="G225" s="421"/>
      <c r="H225" s="422"/>
      <c r="I225" s="419"/>
      <c r="J225" s="420">
        <v>1.222E-2</v>
      </c>
      <c r="K225" s="421"/>
      <c r="L225" s="344"/>
      <c r="M225" s="375"/>
      <c r="N225" s="402"/>
      <c r="O225" s="376"/>
    </row>
    <row r="226" spans="1:15" x14ac:dyDescent="0.25">
      <c r="A226" s="416" t="s">
        <v>228</v>
      </c>
      <c r="B226" s="417">
        <v>883</v>
      </c>
      <c r="C226" s="418"/>
      <c r="D226" s="403"/>
      <c r="E226" s="419">
        <v>5.3457999999999999E-2</v>
      </c>
      <c r="F226" s="420">
        <v>4.0000000000000002E-4</v>
      </c>
      <c r="G226" s="421">
        <v>3.7506999999999999E-2</v>
      </c>
      <c r="H226" s="422"/>
      <c r="I226" s="419">
        <v>1.6843E-2</v>
      </c>
      <c r="J226" s="420">
        <v>4.0000000000000002E-4</v>
      </c>
      <c r="K226" s="421">
        <v>1.3413E-2</v>
      </c>
      <c r="L226" s="344"/>
      <c r="M226" s="375"/>
      <c r="N226" s="402"/>
      <c r="O226" s="376"/>
    </row>
    <row r="227" spans="1:15" x14ac:dyDescent="0.25">
      <c r="A227" s="416" t="s">
        <v>229</v>
      </c>
      <c r="B227" s="417">
        <v>885</v>
      </c>
      <c r="C227" s="418"/>
      <c r="D227" s="403"/>
      <c r="E227" s="419">
        <v>5.9784999999999998E-2</v>
      </c>
      <c r="F227" s="420">
        <v>2.8805999999999998E-2</v>
      </c>
      <c r="G227" s="421">
        <v>4.1945999999999997E-2</v>
      </c>
      <c r="H227" s="422"/>
      <c r="I227" s="419">
        <v>3.9108999999999998E-2</v>
      </c>
      <c r="J227" s="420">
        <v>1.4308E-2</v>
      </c>
      <c r="K227" s="421">
        <v>3.1146E-2</v>
      </c>
      <c r="L227" s="344"/>
      <c r="M227" s="375"/>
      <c r="N227" s="402"/>
      <c r="O227" s="376"/>
    </row>
    <row r="228" spans="1:15" x14ac:dyDescent="0.25">
      <c r="A228" s="416" t="s">
        <v>230</v>
      </c>
      <c r="B228" s="417">
        <v>886</v>
      </c>
      <c r="C228" s="418"/>
      <c r="D228" s="403"/>
      <c r="E228" s="419">
        <v>3.8830999999999997E-2</v>
      </c>
      <c r="F228" s="420">
        <v>1.3420000000000001E-3</v>
      </c>
      <c r="G228" s="421">
        <v>2.7244999999999998E-2</v>
      </c>
      <c r="H228" s="422"/>
      <c r="I228" s="419">
        <v>1.5343000000000001E-2</v>
      </c>
      <c r="J228" s="420">
        <v>4.6420000000000003E-3</v>
      </c>
      <c r="K228" s="421">
        <v>1.2219000000000001E-2</v>
      </c>
      <c r="L228" s="344"/>
      <c r="M228" s="375"/>
      <c r="N228" s="402"/>
      <c r="O228" s="376"/>
    </row>
    <row r="229" spans="1:15" x14ac:dyDescent="0.25">
      <c r="A229" s="416" t="s">
        <v>231</v>
      </c>
      <c r="B229" s="417">
        <v>888</v>
      </c>
      <c r="C229" s="418"/>
      <c r="D229" s="403"/>
      <c r="E229" s="419">
        <v>5.6999999999999998E-4</v>
      </c>
      <c r="F229" s="420">
        <v>2.1719999999999999E-3</v>
      </c>
      <c r="G229" s="421">
        <v>4.0000000000000002E-4</v>
      </c>
      <c r="H229" s="422"/>
      <c r="I229" s="419">
        <v>5.0199999999999995E-4</v>
      </c>
      <c r="J229" s="420">
        <v>5.2800000000000004E-4</v>
      </c>
      <c r="K229" s="421">
        <v>4.0000000000000002E-4</v>
      </c>
      <c r="L229" s="344"/>
      <c r="M229" s="375"/>
      <c r="N229" s="402"/>
      <c r="O229" s="376"/>
    </row>
    <row r="230" spans="1:15" x14ac:dyDescent="0.25">
      <c r="A230" s="416" t="s">
        <v>232</v>
      </c>
      <c r="B230" s="417">
        <v>889</v>
      </c>
      <c r="C230" s="418"/>
      <c r="D230" s="403"/>
      <c r="E230" s="419">
        <v>4.1052999999999999E-2</v>
      </c>
      <c r="F230" s="420">
        <v>5.3359999999999996E-3</v>
      </c>
      <c r="G230" s="421">
        <v>2.8804E-2</v>
      </c>
      <c r="H230" s="422"/>
      <c r="I230" s="419">
        <v>1.7964999999999998E-2</v>
      </c>
      <c r="J230" s="420">
        <v>6.1050000000000002E-3</v>
      </c>
      <c r="K230" s="421">
        <v>1.4307E-2</v>
      </c>
      <c r="L230" s="344"/>
      <c r="M230" s="375"/>
      <c r="N230" s="402"/>
      <c r="O230" s="376"/>
    </row>
    <row r="231" spans="1:15" x14ac:dyDescent="0.25">
      <c r="A231" s="416" t="s">
        <v>233</v>
      </c>
      <c r="B231" s="417">
        <v>894</v>
      </c>
      <c r="C231" s="418"/>
      <c r="D231" s="403"/>
      <c r="E231" s="419">
        <v>1.9120000000000001E-3</v>
      </c>
      <c r="F231" s="420">
        <v>1.7459999999999999E-3</v>
      </c>
      <c r="G231" s="421">
        <v>1.341E-3</v>
      </c>
      <c r="H231" s="422"/>
      <c r="I231" s="419">
        <v>5.829E-3</v>
      </c>
      <c r="J231" s="420">
        <v>4.0000000000000002E-4</v>
      </c>
      <c r="K231" s="421">
        <v>4.6420000000000003E-3</v>
      </c>
      <c r="L231" s="344"/>
      <c r="M231" s="375"/>
      <c r="N231" s="402"/>
      <c r="O231" s="376"/>
    </row>
    <row r="232" spans="1:15" x14ac:dyDescent="0.25">
      <c r="A232" s="416" t="s">
        <v>234</v>
      </c>
      <c r="B232" s="417">
        <v>895</v>
      </c>
      <c r="C232" s="418"/>
      <c r="D232" s="403"/>
      <c r="E232" s="419">
        <v>3.0950000000000001E-3</v>
      </c>
      <c r="F232" s="420">
        <v>1.6997000000000002E-2</v>
      </c>
      <c r="G232" s="421">
        <v>2.1719999999999999E-3</v>
      </c>
      <c r="H232" s="422"/>
      <c r="I232" s="419">
        <v>6.6299999999999996E-4</v>
      </c>
      <c r="J232" s="420">
        <v>6.1190000000000003E-3</v>
      </c>
      <c r="K232" s="421">
        <v>5.2800000000000004E-4</v>
      </c>
      <c r="L232" s="344"/>
      <c r="M232" s="375"/>
      <c r="N232" s="402"/>
      <c r="O232" s="376"/>
    </row>
    <row r="233" spans="1:15" x14ac:dyDescent="0.25">
      <c r="A233" s="416" t="s">
        <v>235</v>
      </c>
      <c r="B233" s="417">
        <v>896</v>
      </c>
      <c r="C233" s="418"/>
      <c r="D233" s="403"/>
      <c r="E233" s="419">
        <v>7.6049999999999998E-3</v>
      </c>
      <c r="F233" s="420"/>
      <c r="G233" s="421">
        <v>5.3359999999999996E-3</v>
      </c>
      <c r="H233" s="422"/>
      <c r="I233" s="419">
        <v>7.6660000000000001E-3</v>
      </c>
      <c r="J233" s="420"/>
      <c r="K233" s="421">
        <v>6.1050000000000002E-3</v>
      </c>
      <c r="L233" s="344"/>
      <c r="M233" s="375"/>
      <c r="N233" s="402"/>
      <c r="O233" s="376"/>
    </row>
    <row r="234" spans="1:15" x14ac:dyDescent="0.25">
      <c r="A234" s="416" t="s">
        <v>236</v>
      </c>
      <c r="B234" s="417">
        <v>899</v>
      </c>
      <c r="C234" s="418"/>
      <c r="D234" s="403"/>
      <c r="E234" s="419">
        <v>2.4889999999999999E-3</v>
      </c>
      <c r="F234" s="420"/>
      <c r="G234" s="421">
        <v>1.7459999999999999E-3</v>
      </c>
      <c r="H234" s="422"/>
      <c r="I234" s="419">
        <v>5.0199999999999995E-4</v>
      </c>
      <c r="J234" s="420"/>
      <c r="K234" s="421">
        <v>4.0000000000000002E-4</v>
      </c>
      <c r="L234" s="344"/>
      <c r="M234" s="375"/>
      <c r="N234" s="402"/>
      <c r="O234" s="376"/>
    </row>
    <row r="235" spans="1:15" x14ac:dyDescent="0.25">
      <c r="A235" s="416" t="s">
        <v>237</v>
      </c>
      <c r="B235" s="417">
        <v>955</v>
      </c>
      <c r="C235" s="418"/>
      <c r="D235" s="403"/>
      <c r="E235" s="419">
        <v>2.4223999999999999E-2</v>
      </c>
      <c r="F235" s="420"/>
      <c r="G235" s="421">
        <v>1.6996000000000001E-2</v>
      </c>
      <c r="H235" s="422"/>
      <c r="I235" s="419">
        <v>7.6829999999999997E-3</v>
      </c>
      <c r="J235" s="420"/>
      <c r="K235" s="421">
        <v>6.1190000000000003E-3</v>
      </c>
      <c r="L235" s="344"/>
      <c r="M235" s="375"/>
      <c r="N235" s="402"/>
      <c r="O235" s="376"/>
    </row>
  </sheetData>
  <sheetProtection sheet="1" objects="1" scenarios="1" autoFilter="0"/>
  <mergeCells count="8">
    <mergeCell ref="K2:O2"/>
    <mergeCell ref="E10:F10"/>
    <mergeCell ref="I10:J10"/>
    <mergeCell ref="M10:N10"/>
    <mergeCell ref="E5:O5"/>
    <mergeCell ref="E7:E8"/>
    <mergeCell ref="I7:I8"/>
    <mergeCell ref="M7:M8"/>
  </mergeCells>
  <phoneticPr fontId="39" type="noConversion"/>
  <pageMargins left="0.70866141732283472" right="0.70866141732283472" top="0.78740157480314965" bottom="0.78740157480314965" header="0.31496062992125984" footer="0.31496062992125984"/>
  <pageSetup paperSize="9" scale="71" fitToHeight="0" orientation="portrait" r:id="rId1"/>
  <headerFooter>
    <oddFooter>&amp;RI.III-&amp;P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4"/>
  <sheetViews>
    <sheetView zoomScaleNormal="100" workbookViewId="0">
      <pane ySplit="12" topLeftCell="A13" activePane="bottomLeft" state="frozen"/>
      <selection pane="bottomLeft"/>
    </sheetView>
  </sheetViews>
  <sheetFormatPr baseColWidth="10" defaultRowHeight="15" x14ac:dyDescent="0.25"/>
  <cols>
    <col min="1" max="1" width="25.28515625" style="394" customWidth="1"/>
    <col min="2" max="2" width="6.42578125" style="335" customWidth="1"/>
    <col min="3" max="3" width="6.85546875" style="389" customWidth="1"/>
    <col min="4" max="4" width="1" style="312" customWidth="1"/>
    <col min="5" max="5" width="10.7109375" style="314" customWidth="1"/>
    <col min="6" max="6" width="1.28515625" style="314" customWidth="1"/>
    <col min="7" max="7" width="10.7109375" style="314" customWidth="1"/>
    <col min="8" max="8" width="1.28515625" style="314" customWidth="1"/>
    <col min="9" max="9" width="10.7109375" style="314" customWidth="1"/>
    <col min="10" max="10" width="1.28515625" style="314" customWidth="1"/>
    <col min="11" max="11" width="10.7109375" style="314" customWidth="1"/>
    <col min="12" max="12" width="1.140625" style="390" customWidth="1"/>
    <col min="13" max="13" width="10.7109375" style="314" customWidth="1"/>
    <col min="14" max="14" width="1.140625" style="314" customWidth="1"/>
    <col min="15" max="15" width="10.7109375" style="314" customWidth="1"/>
    <col min="16" max="16" width="11.42578125" style="312" customWidth="1"/>
    <col min="17" max="16384" width="11.42578125" style="312"/>
  </cols>
  <sheetData>
    <row r="1" spans="1:16" x14ac:dyDescent="0.25">
      <c r="O1" s="391">
        <v>511</v>
      </c>
    </row>
    <row r="2" spans="1:16" x14ac:dyDescent="0.25">
      <c r="K2" s="551" t="str">
        <f>[4]Summen!F2</f>
        <v>gültig ab/ valable dés le 01.12.2016</v>
      </c>
      <c r="L2" s="551"/>
      <c r="M2" s="551"/>
      <c r="N2" s="551"/>
      <c r="O2" s="551"/>
    </row>
    <row r="3" spans="1:16" x14ac:dyDescent="0.25">
      <c r="I3" s="315"/>
      <c r="J3" s="315"/>
      <c r="K3" s="315"/>
      <c r="L3" s="361"/>
      <c r="M3" s="315"/>
      <c r="N3" s="315"/>
      <c r="O3" s="315"/>
      <c r="P3" s="426"/>
    </row>
    <row r="4" spans="1:16" x14ac:dyDescent="0.25">
      <c r="I4" s="315"/>
      <c r="J4" s="315"/>
      <c r="K4" s="315"/>
      <c r="L4" s="361"/>
      <c r="M4" s="315"/>
      <c r="N4" s="315"/>
      <c r="O4" s="315"/>
      <c r="P4" s="426"/>
    </row>
    <row r="5" spans="1:16" ht="18" x14ac:dyDescent="0.25">
      <c r="A5" s="323" t="s">
        <v>0</v>
      </c>
      <c r="B5" s="357"/>
      <c r="C5" s="404"/>
      <c r="D5" s="329"/>
      <c r="E5" s="575" t="s">
        <v>238</v>
      </c>
      <c r="F5" s="575"/>
      <c r="G5" s="575"/>
      <c r="H5" s="575"/>
      <c r="I5" s="575"/>
      <c r="J5" s="575"/>
      <c r="K5" s="575"/>
      <c r="L5" s="575"/>
      <c r="M5" s="575"/>
      <c r="N5" s="575"/>
      <c r="O5" s="575"/>
    </row>
    <row r="6" spans="1:16" x14ac:dyDescent="0.25">
      <c r="A6" s="323" t="s">
        <v>239</v>
      </c>
      <c r="B6" s="357"/>
      <c r="C6" s="404"/>
      <c r="D6" s="329"/>
      <c r="E6" s="329"/>
    </row>
    <row r="7" spans="1:16" x14ac:dyDescent="0.25">
      <c r="A7" s="405" t="s">
        <v>240</v>
      </c>
      <c r="B7" s="406"/>
      <c r="C7" s="395"/>
      <c r="D7" s="321"/>
      <c r="E7" s="553" t="s">
        <v>37</v>
      </c>
      <c r="F7" s="392" t="s">
        <v>241</v>
      </c>
      <c r="G7" s="393"/>
      <c r="H7" s="346"/>
      <c r="I7" s="554" t="s">
        <v>38</v>
      </c>
      <c r="J7" s="392" t="s">
        <v>242</v>
      </c>
      <c r="K7" s="344"/>
      <c r="L7" s="336"/>
      <c r="M7" s="556" t="s">
        <v>39</v>
      </c>
      <c r="N7" s="392" t="s">
        <v>243</v>
      </c>
      <c r="O7" s="344"/>
    </row>
    <row r="8" spans="1:16" x14ac:dyDescent="0.25">
      <c r="A8" s="407" t="s">
        <v>244</v>
      </c>
      <c r="B8" s="406"/>
      <c r="C8" s="395"/>
      <c r="D8" s="321"/>
      <c r="E8" s="555"/>
      <c r="F8" s="392" t="s">
        <v>245</v>
      </c>
      <c r="G8" s="325"/>
      <c r="H8" s="346"/>
      <c r="I8" s="555"/>
      <c r="J8" s="392" t="s">
        <v>246</v>
      </c>
      <c r="K8" s="344"/>
      <c r="L8" s="336"/>
      <c r="M8" s="555"/>
      <c r="N8" s="392" t="s">
        <v>247</v>
      </c>
      <c r="O8" s="344"/>
    </row>
    <row r="9" spans="1:16" ht="15.75" thickBot="1" x14ac:dyDescent="0.3">
      <c r="A9" s="408" t="s">
        <v>248</v>
      </c>
      <c r="B9" s="357"/>
      <c r="C9" s="395"/>
      <c r="D9" s="356"/>
      <c r="E9" s="409"/>
      <c r="F9" s="410"/>
      <c r="G9" s="409"/>
      <c r="H9" s="411"/>
      <c r="I9" s="409"/>
      <c r="J9" s="412"/>
      <c r="K9" s="409"/>
      <c r="L9" s="413"/>
      <c r="M9" s="409"/>
      <c r="N9" s="412"/>
      <c r="O9" s="409"/>
    </row>
    <row r="10" spans="1:16" ht="26.25" thickBot="1" x14ac:dyDescent="0.3">
      <c r="A10" s="396" t="s">
        <v>249</v>
      </c>
      <c r="B10" s="397"/>
      <c r="C10" s="398" t="s">
        <v>0</v>
      </c>
      <c r="D10" s="399"/>
      <c r="E10" s="557" t="s">
        <v>22</v>
      </c>
      <c r="F10" s="559"/>
      <c r="G10" s="353" t="s">
        <v>23</v>
      </c>
      <c r="H10" s="400"/>
      <c r="I10" s="557" t="s">
        <v>24</v>
      </c>
      <c r="J10" s="559"/>
      <c r="K10" s="353" t="s">
        <v>23</v>
      </c>
      <c r="L10" s="401"/>
      <c r="M10" s="557" t="s">
        <v>24</v>
      </c>
      <c r="N10" s="559"/>
      <c r="O10" s="353" t="s">
        <v>23</v>
      </c>
    </row>
    <row r="11" spans="1:16" x14ac:dyDescent="0.25">
      <c r="A11" s="414" t="s">
        <v>0</v>
      </c>
      <c r="B11" s="357"/>
      <c r="C11" s="395" t="s">
        <v>0</v>
      </c>
      <c r="D11" s="356"/>
      <c r="E11" s="314" t="s">
        <v>0</v>
      </c>
      <c r="F11" s="314" t="s">
        <v>0</v>
      </c>
      <c r="L11" s="314"/>
    </row>
    <row r="12" spans="1:16" x14ac:dyDescent="0.25">
      <c r="A12" s="362">
        <f>COUNT(B13:B361)</f>
        <v>220</v>
      </c>
      <c r="B12" s="357"/>
      <c r="C12" s="415" t="s">
        <v>1</v>
      </c>
      <c r="D12" s="356"/>
      <c r="E12" s="365" t="s">
        <v>25</v>
      </c>
      <c r="G12" s="362">
        <f>COUNT(G13:G458)</f>
        <v>207</v>
      </c>
      <c r="I12" s="365" t="s">
        <v>25</v>
      </c>
      <c r="K12" s="362">
        <f>COUNT(K13:K458)</f>
        <v>207</v>
      </c>
      <c r="L12" s="358"/>
      <c r="M12" s="365" t="s">
        <v>25</v>
      </c>
      <c r="O12" s="362">
        <f>COUNT(O13:O458)</f>
        <v>42</v>
      </c>
    </row>
    <row r="13" spans="1:16" x14ac:dyDescent="0.25">
      <c r="A13" s="416" t="s">
        <v>41</v>
      </c>
      <c r="B13" s="417">
        <v>11</v>
      </c>
      <c r="C13" s="418"/>
      <c r="D13" s="403"/>
      <c r="E13" s="419">
        <v>100</v>
      </c>
      <c r="F13" s="420">
        <v>70.167036999999993</v>
      </c>
      <c r="G13" s="421">
        <v>70.167029999999997</v>
      </c>
      <c r="H13" s="420"/>
      <c r="I13" s="419">
        <v>100</v>
      </c>
      <c r="J13" s="420">
        <v>79.643617000000006</v>
      </c>
      <c r="K13" s="421">
        <v>79.643608999999998</v>
      </c>
      <c r="L13" s="344"/>
      <c r="M13" s="375">
        <v>100</v>
      </c>
      <c r="N13" s="402"/>
      <c r="O13" s="376">
        <v>81.95721800000004</v>
      </c>
    </row>
    <row r="14" spans="1:16" x14ac:dyDescent="0.25">
      <c r="A14" s="416" t="s">
        <v>42</v>
      </c>
      <c r="B14" s="417">
        <v>22</v>
      </c>
      <c r="C14" s="418"/>
      <c r="D14" s="403"/>
      <c r="E14" s="419">
        <v>0.14235200000000001</v>
      </c>
      <c r="F14" s="420">
        <v>9.9884000000000001E-2</v>
      </c>
      <c r="G14" s="421">
        <v>9.9884000000000001E-2</v>
      </c>
      <c r="H14" s="420"/>
      <c r="I14" s="419">
        <v>0.15404300000000001</v>
      </c>
      <c r="J14" s="420">
        <v>0.122685</v>
      </c>
      <c r="K14" s="421">
        <v>0.122685</v>
      </c>
      <c r="L14" s="344"/>
      <c r="M14" s="375">
        <v>0.152646</v>
      </c>
      <c r="N14" s="402"/>
      <c r="O14" s="376">
        <v>0.12510399999999999</v>
      </c>
    </row>
    <row r="15" spans="1:16" x14ac:dyDescent="0.25">
      <c r="A15" s="416" t="s">
        <v>43</v>
      </c>
      <c r="B15" s="417">
        <v>23</v>
      </c>
      <c r="C15" s="418"/>
      <c r="D15" s="403"/>
      <c r="E15" s="419">
        <v>0.14010800000000001</v>
      </c>
      <c r="F15" s="420">
        <v>9.8309999999999995E-2</v>
      </c>
      <c r="G15" s="421">
        <v>9.8309999999999995E-2</v>
      </c>
      <c r="H15" s="420"/>
      <c r="I15" s="419">
        <v>2.75E-2</v>
      </c>
      <c r="J15" s="420">
        <v>2.1902000000000001E-2</v>
      </c>
      <c r="K15" s="421">
        <v>2.1902000000000001E-2</v>
      </c>
      <c r="L15" s="344"/>
      <c r="M15" s="375"/>
      <c r="N15" s="402"/>
      <c r="O15" s="376"/>
    </row>
    <row r="16" spans="1:16" x14ac:dyDescent="0.25">
      <c r="A16" s="416" t="s">
        <v>44</v>
      </c>
      <c r="B16" s="417">
        <v>24</v>
      </c>
      <c r="C16" s="418"/>
      <c r="D16" s="403"/>
      <c r="E16" s="419">
        <v>3.5552E-2</v>
      </c>
      <c r="F16" s="420">
        <v>2.4945999999999999E-2</v>
      </c>
      <c r="G16" s="421">
        <v>2.4945999999999999E-2</v>
      </c>
      <c r="H16" s="420"/>
      <c r="I16" s="419">
        <v>5.0199999999999995E-4</v>
      </c>
      <c r="J16" s="420">
        <v>4.0000000000000002E-4</v>
      </c>
      <c r="K16" s="421">
        <v>4.0000000000000002E-4</v>
      </c>
      <c r="L16" s="344"/>
      <c r="M16" s="375"/>
      <c r="N16" s="402"/>
      <c r="O16" s="376"/>
    </row>
    <row r="17" spans="1:15" x14ac:dyDescent="0.25">
      <c r="A17" s="416" t="s">
        <v>45</v>
      </c>
      <c r="B17" s="417">
        <v>27</v>
      </c>
      <c r="C17" s="418"/>
      <c r="D17" s="403"/>
      <c r="E17" s="419">
        <v>3.5888999999999997E-2</v>
      </c>
      <c r="F17" s="420">
        <v>2.5182E-2</v>
      </c>
      <c r="G17" s="421">
        <v>2.5182E-2</v>
      </c>
      <c r="H17" s="420"/>
      <c r="I17" s="419">
        <v>5.0199999999999995E-4</v>
      </c>
      <c r="J17" s="420">
        <v>4.0000000000000002E-4</v>
      </c>
      <c r="K17" s="421">
        <v>4.0000000000000002E-4</v>
      </c>
      <c r="L17" s="344"/>
      <c r="M17" s="375"/>
      <c r="N17" s="402"/>
      <c r="O17" s="376"/>
    </row>
    <row r="18" spans="1:15" x14ac:dyDescent="0.25">
      <c r="A18" s="416" t="s">
        <v>46</v>
      </c>
      <c r="B18" s="417">
        <v>29</v>
      </c>
      <c r="C18" s="418"/>
      <c r="D18" s="403"/>
      <c r="E18" s="419">
        <v>9.3089999999999996E-3</v>
      </c>
      <c r="F18" s="420">
        <v>6.5319999999999996E-3</v>
      </c>
      <c r="G18" s="421">
        <v>6.5319999999999996E-3</v>
      </c>
      <c r="H18" s="420"/>
      <c r="I18" s="419">
        <v>5.2090000000000001E-3</v>
      </c>
      <c r="J18" s="420">
        <v>4.1489999999999999E-3</v>
      </c>
      <c r="K18" s="421">
        <v>4.1489999999999999E-3</v>
      </c>
      <c r="L18" s="344"/>
      <c r="M18" s="375"/>
      <c r="N18" s="402"/>
      <c r="O18" s="376"/>
    </row>
    <row r="19" spans="1:15" x14ac:dyDescent="0.25">
      <c r="A19" s="416" t="s">
        <v>47</v>
      </c>
      <c r="B19" s="417">
        <v>31</v>
      </c>
      <c r="C19" s="418"/>
      <c r="D19" s="403"/>
      <c r="E19" s="419">
        <v>6.8349999999999999E-3</v>
      </c>
      <c r="F19" s="420">
        <v>4.7959999999999999E-3</v>
      </c>
      <c r="G19" s="421">
        <v>4.7959999999999999E-3</v>
      </c>
      <c r="H19" s="420"/>
      <c r="I19" s="419">
        <v>3.6510000000000002E-3</v>
      </c>
      <c r="J19" s="420">
        <v>2.908E-3</v>
      </c>
      <c r="K19" s="421">
        <v>2.908E-3</v>
      </c>
      <c r="L19" s="344"/>
      <c r="M19" s="375">
        <v>2.1329999999999999E-3</v>
      </c>
      <c r="N19" s="402"/>
      <c r="O19" s="376">
        <v>1.748E-3</v>
      </c>
    </row>
    <row r="20" spans="1:15" x14ac:dyDescent="0.25">
      <c r="A20" s="416" t="s">
        <v>48</v>
      </c>
      <c r="B20" s="417">
        <v>32</v>
      </c>
      <c r="C20" s="418"/>
      <c r="D20" s="403"/>
      <c r="E20" s="419">
        <v>5.5053999999999999E-2</v>
      </c>
      <c r="F20" s="420">
        <v>3.8629999999999998E-2</v>
      </c>
      <c r="G20" s="421">
        <v>3.8629999999999998E-2</v>
      </c>
      <c r="H20" s="420"/>
      <c r="I20" s="419">
        <v>8.7989999999999995E-3</v>
      </c>
      <c r="J20" s="420">
        <v>7.0080000000000003E-3</v>
      </c>
      <c r="K20" s="421">
        <v>7.0080000000000003E-3</v>
      </c>
      <c r="L20" s="344"/>
      <c r="M20" s="375"/>
      <c r="N20" s="402"/>
      <c r="O20" s="376"/>
    </row>
    <row r="21" spans="1:15" x14ac:dyDescent="0.25">
      <c r="A21" s="416" t="s">
        <v>49</v>
      </c>
      <c r="B21" s="417">
        <v>34</v>
      </c>
      <c r="C21" s="418"/>
      <c r="D21" s="403"/>
      <c r="E21" s="419">
        <v>0.41894500000000001</v>
      </c>
      <c r="F21" s="420">
        <v>0.29396099999999997</v>
      </c>
      <c r="G21" s="421">
        <v>0.29396099999999997</v>
      </c>
      <c r="H21" s="420"/>
      <c r="I21" s="419">
        <v>0.224606</v>
      </c>
      <c r="J21" s="420">
        <v>0.17888399999999999</v>
      </c>
      <c r="K21" s="421">
        <v>0.17888399999999999</v>
      </c>
      <c r="L21" s="344"/>
      <c r="M21" s="375">
        <v>0.211479</v>
      </c>
      <c r="N21" s="402"/>
      <c r="O21" s="376">
        <v>0.173322</v>
      </c>
    </row>
    <row r="22" spans="1:15" x14ac:dyDescent="0.25">
      <c r="A22" s="416" t="s">
        <v>50</v>
      </c>
      <c r="B22" s="417">
        <v>35</v>
      </c>
      <c r="C22" s="418"/>
      <c r="D22" s="403"/>
      <c r="E22" s="419">
        <v>0.27567000000000003</v>
      </c>
      <c r="F22" s="420">
        <v>0.19342899999999999</v>
      </c>
      <c r="G22" s="421">
        <v>0.19342899999999999</v>
      </c>
      <c r="H22" s="420"/>
      <c r="I22" s="419">
        <v>0.10663499999999999</v>
      </c>
      <c r="J22" s="420">
        <v>8.4928000000000003E-2</v>
      </c>
      <c r="K22" s="421">
        <v>8.4928000000000003E-2</v>
      </c>
      <c r="L22" s="344"/>
      <c r="M22" s="375">
        <v>0.107281</v>
      </c>
      <c r="N22" s="402"/>
      <c r="O22" s="376">
        <v>8.7925000000000003E-2</v>
      </c>
    </row>
    <row r="23" spans="1:15" x14ac:dyDescent="0.25">
      <c r="A23" s="416" t="s">
        <v>51</v>
      </c>
      <c r="B23" s="417">
        <v>36</v>
      </c>
      <c r="C23" s="418"/>
      <c r="D23" s="403"/>
      <c r="E23" s="419">
        <v>0.301153</v>
      </c>
      <c r="F23" s="420">
        <v>0.21131</v>
      </c>
      <c r="G23" s="421">
        <v>0.21131</v>
      </c>
      <c r="H23" s="420"/>
      <c r="I23" s="419">
        <v>0.25910100000000003</v>
      </c>
      <c r="J23" s="420">
        <v>0.20635700000000001</v>
      </c>
      <c r="K23" s="421">
        <v>0.20635700000000001</v>
      </c>
      <c r="L23" s="344"/>
      <c r="M23" s="375">
        <v>0.262795</v>
      </c>
      <c r="N23" s="402"/>
      <c r="O23" s="376">
        <v>0.21537899999999999</v>
      </c>
    </row>
    <row r="24" spans="1:15" x14ac:dyDescent="0.25">
      <c r="A24" s="416" t="s">
        <v>52</v>
      </c>
      <c r="B24" s="417">
        <v>37</v>
      </c>
      <c r="C24" s="418"/>
      <c r="D24" s="403"/>
      <c r="E24" s="419">
        <v>7.5175000000000006E-2</v>
      </c>
      <c r="F24" s="420">
        <v>5.2748000000000003E-2</v>
      </c>
      <c r="G24" s="421">
        <v>5.2748000000000003E-2</v>
      </c>
      <c r="H24" s="420"/>
      <c r="I24" s="419">
        <v>3.6255999999999997E-2</v>
      </c>
      <c r="J24" s="420">
        <v>2.8875999999999999E-2</v>
      </c>
      <c r="K24" s="421">
        <v>2.8875999999999999E-2</v>
      </c>
      <c r="L24" s="344"/>
      <c r="M24" s="375"/>
      <c r="N24" s="402"/>
      <c r="O24" s="376"/>
    </row>
    <row r="25" spans="1:15" x14ac:dyDescent="0.25">
      <c r="A25" s="416" t="s">
        <v>53</v>
      </c>
      <c r="B25" s="417">
        <v>38</v>
      </c>
      <c r="C25" s="418"/>
      <c r="D25" s="403"/>
      <c r="E25" s="419">
        <v>2.6283999999999998E-2</v>
      </c>
      <c r="F25" s="420">
        <v>1.8443000000000001E-2</v>
      </c>
      <c r="G25" s="421">
        <v>1.8443000000000001E-2</v>
      </c>
      <c r="H25" s="420"/>
      <c r="I25" s="419">
        <v>6.5240000000000003E-3</v>
      </c>
      <c r="J25" s="420">
        <v>5.1960000000000001E-3</v>
      </c>
      <c r="K25" s="421">
        <v>5.1960000000000001E-3</v>
      </c>
      <c r="L25" s="344"/>
      <c r="M25" s="375"/>
      <c r="N25" s="402"/>
      <c r="O25" s="376"/>
    </row>
    <row r="26" spans="1:15" x14ac:dyDescent="0.25">
      <c r="A26" s="416" t="s">
        <v>54</v>
      </c>
      <c r="B26" s="417">
        <v>39</v>
      </c>
      <c r="C26" s="418"/>
      <c r="D26" s="403"/>
      <c r="E26" s="419">
        <v>7.9419999999999994E-3</v>
      </c>
      <c r="F26" s="420">
        <v>5.5729999999999998E-3</v>
      </c>
      <c r="G26" s="421">
        <v>5.5729999999999998E-3</v>
      </c>
      <c r="H26" s="420"/>
      <c r="I26" s="419">
        <v>2.0958000000000001E-2</v>
      </c>
      <c r="J26" s="420">
        <v>1.6691999999999999E-2</v>
      </c>
      <c r="K26" s="421">
        <v>1.6691999999999999E-2</v>
      </c>
      <c r="L26" s="344"/>
      <c r="M26" s="375"/>
      <c r="N26" s="402"/>
      <c r="O26" s="376"/>
    </row>
    <row r="27" spans="1:15" x14ac:dyDescent="0.25">
      <c r="A27" s="416" t="s">
        <v>55</v>
      </c>
      <c r="B27" s="417">
        <v>42</v>
      </c>
      <c r="C27" s="418"/>
      <c r="D27" s="403"/>
      <c r="E27" s="419">
        <v>4.8432999999999997E-2</v>
      </c>
      <c r="F27" s="420">
        <v>3.3984E-2</v>
      </c>
      <c r="G27" s="421">
        <v>3.3984E-2</v>
      </c>
      <c r="H27" s="420"/>
      <c r="I27" s="419">
        <v>2.2789E-2</v>
      </c>
      <c r="J27" s="420">
        <v>1.8149999999999999E-2</v>
      </c>
      <c r="K27" s="421">
        <v>1.8149999999999999E-2</v>
      </c>
      <c r="L27" s="344"/>
      <c r="M27" s="375">
        <v>2.3036000000000001E-2</v>
      </c>
      <c r="N27" s="402"/>
      <c r="O27" s="376">
        <v>1.8880000000000001E-2</v>
      </c>
    </row>
    <row r="28" spans="1:15" x14ac:dyDescent="0.25">
      <c r="A28" s="416" t="s">
        <v>56</v>
      </c>
      <c r="B28" s="417">
        <v>43</v>
      </c>
      <c r="C28" s="418"/>
      <c r="D28" s="403"/>
      <c r="E28" s="419">
        <v>0.145172</v>
      </c>
      <c r="F28" s="420">
        <v>0.101863</v>
      </c>
      <c r="G28" s="421">
        <v>0.101863</v>
      </c>
      <c r="H28" s="420"/>
      <c r="I28" s="419">
        <v>8.3773E-2</v>
      </c>
      <c r="J28" s="420">
        <v>6.6720000000000002E-2</v>
      </c>
      <c r="K28" s="421">
        <v>6.6720000000000002E-2</v>
      </c>
      <c r="L28" s="344"/>
      <c r="M28" s="375">
        <v>8.4947999999999996E-2</v>
      </c>
      <c r="N28" s="402"/>
      <c r="O28" s="376">
        <v>6.9621000000000002E-2</v>
      </c>
    </row>
    <row r="29" spans="1:15" x14ac:dyDescent="0.25">
      <c r="A29" s="416" t="s">
        <v>57</v>
      </c>
      <c r="B29" s="417">
        <v>44</v>
      </c>
      <c r="C29" s="418"/>
      <c r="D29" s="403"/>
      <c r="E29" s="419">
        <v>1.8133E-2</v>
      </c>
      <c r="F29" s="420">
        <v>1.2723E-2</v>
      </c>
      <c r="G29" s="421">
        <v>1.2723E-2</v>
      </c>
      <c r="H29" s="420"/>
      <c r="I29" s="419">
        <v>7.3419999999999996E-3</v>
      </c>
      <c r="J29" s="420">
        <v>5.8469999999999998E-3</v>
      </c>
      <c r="K29" s="421">
        <v>5.8469999999999998E-3</v>
      </c>
      <c r="L29" s="344"/>
      <c r="M29" s="375"/>
      <c r="N29" s="402"/>
      <c r="O29" s="376"/>
    </row>
    <row r="30" spans="1:15" x14ac:dyDescent="0.25">
      <c r="A30" s="416" t="s">
        <v>58</v>
      </c>
      <c r="B30" s="417">
        <v>45</v>
      </c>
      <c r="C30" s="418"/>
      <c r="D30" s="403"/>
      <c r="E30" s="419">
        <v>0.27613799999999999</v>
      </c>
      <c r="F30" s="420">
        <v>0.19375800000000001</v>
      </c>
      <c r="G30" s="421">
        <v>0.19375800000000001</v>
      </c>
      <c r="H30" s="420"/>
      <c r="I30" s="419">
        <v>7.9463000000000006E-2</v>
      </c>
      <c r="J30" s="420">
        <v>6.3286999999999996E-2</v>
      </c>
      <c r="K30" s="421">
        <v>6.3286999999999996E-2</v>
      </c>
      <c r="L30" s="344"/>
      <c r="M30" s="375">
        <v>7.4185000000000001E-2</v>
      </c>
      <c r="N30" s="402"/>
      <c r="O30" s="376">
        <v>6.08E-2</v>
      </c>
    </row>
    <row r="31" spans="1:15" x14ac:dyDescent="0.25">
      <c r="A31" s="416" t="s">
        <v>59</v>
      </c>
      <c r="B31" s="417">
        <v>46</v>
      </c>
      <c r="C31" s="418">
        <v>490</v>
      </c>
      <c r="D31" s="403"/>
      <c r="E31" s="419"/>
      <c r="F31" s="420" t="s">
        <v>0</v>
      </c>
      <c r="G31" s="421"/>
      <c r="H31" s="420"/>
      <c r="I31" s="419"/>
      <c r="J31" s="420" t="s">
        <v>0</v>
      </c>
      <c r="K31" s="421"/>
      <c r="L31" s="344"/>
      <c r="M31" s="375"/>
      <c r="N31" s="402"/>
      <c r="O31" s="376"/>
    </row>
    <row r="32" spans="1:15" x14ac:dyDescent="0.25">
      <c r="A32" s="416" t="s">
        <v>60</v>
      </c>
      <c r="B32" s="417">
        <v>47</v>
      </c>
      <c r="C32" s="418"/>
      <c r="D32" s="403"/>
      <c r="E32" s="419">
        <v>4.2522999999999998E-2</v>
      </c>
      <c r="F32" s="420">
        <v>2.9836999999999999E-2</v>
      </c>
      <c r="G32" s="421">
        <v>2.9836999999999999E-2</v>
      </c>
      <c r="H32" s="420"/>
      <c r="I32" s="419">
        <v>1.0534E-2</v>
      </c>
      <c r="J32" s="420">
        <v>8.3899999999999999E-3</v>
      </c>
      <c r="K32" s="421">
        <v>8.3899999999999999E-3</v>
      </c>
      <c r="L32" s="344"/>
      <c r="M32" s="375"/>
      <c r="N32" s="402"/>
      <c r="O32" s="376"/>
    </row>
    <row r="33" spans="1:15" x14ac:dyDescent="0.25">
      <c r="A33" s="416" t="s">
        <v>61</v>
      </c>
      <c r="B33" s="417">
        <v>48</v>
      </c>
      <c r="C33" s="418"/>
      <c r="D33" s="403"/>
      <c r="E33" s="419">
        <v>1.3915500000000001</v>
      </c>
      <c r="F33" s="420">
        <v>0.97640899999999997</v>
      </c>
      <c r="G33" s="421">
        <v>0.97640899999999997</v>
      </c>
      <c r="H33" s="420"/>
      <c r="I33" s="419">
        <v>1.5530569999999999</v>
      </c>
      <c r="J33" s="420">
        <v>1.2369110000000001</v>
      </c>
      <c r="K33" s="421">
        <v>1.2369110000000001</v>
      </c>
      <c r="L33" s="344"/>
      <c r="M33" s="375">
        <v>1.645367</v>
      </c>
      <c r="N33" s="402"/>
      <c r="O33" s="376">
        <v>1.3484970000000001</v>
      </c>
    </row>
    <row r="34" spans="1:15" x14ac:dyDescent="0.25">
      <c r="A34" s="416" t="s">
        <v>62</v>
      </c>
      <c r="B34" s="417">
        <v>49</v>
      </c>
      <c r="C34" s="418"/>
      <c r="D34" s="403"/>
      <c r="E34" s="419">
        <v>0.33684399999999998</v>
      </c>
      <c r="F34" s="420">
        <v>0.23635300000000001</v>
      </c>
      <c r="G34" s="421">
        <v>0.23635300000000001</v>
      </c>
      <c r="H34" s="420"/>
      <c r="I34" s="419">
        <v>0.254164</v>
      </c>
      <c r="J34" s="420">
        <v>0.20242499999999999</v>
      </c>
      <c r="K34" s="421">
        <v>0.20242499999999999</v>
      </c>
      <c r="L34" s="344"/>
      <c r="M34" s="375">
        <v>0.25995400000000002</v>
      </c>
      <c r="N34" s="402"/>
      <c r="O34" s="376">
        <v>0.21305099999999999</v>
      </c>
    </row>
    <row r="35" spans="1:15" x14ac:dyDescent="0.25">
      <c r="A35" s="416" t="s">
        <v>63</v>
      </c>
      <c r="B35" s="417">
        <v>51</v>
      </c>
      <c r="C35" s="418"/>
      <c r="D35" s="403"/>
      <c r="E35" s="419">
        <v>1.2716999999999999E-2</v>
      </c>
      <c r="F35" s="420">
        <v>8.9230000000000004E-3</v>
      </c>
      <c r="G35" s="421">
        <v>8.9230000000000004E-3</v>
      </c>
      <c r="H35" s="420"/>
      <c r="I35" s="419">
        <v>1.4615E-2</v>
      </c>
      <c r="J35" s="420">
        <v>1.1639999999999999E-2</v>
      </c>
      <c r="K35" s="421">
        <v>1.1639999999999999E-2</v>
      </c>
      <c r="L35" s="344"/>
      <c r="M35" s="375">
        <v>4.8700000000000002E-4</v>
      </c>
      <c r="N35" s="402"/>
      <c r="O35" s="376">
        <v>3.9899999999999999E-4</v>
      </c>
    </row>
    <row r="36" spans="1:15" x14ac:dyDescent="0.25">
      <c r="A36" s="416" t="s">
        <v>64</v>
      </c>
      <c r="B36" s="417">
        <v>52</v>
      </c>
      <c r="C36" s="418"/>
      <c r="D36" s="403"/>
      <c r="E36" s="419">
        <v>0.194852</v>
      </c>
      <c r="F36" s="420">
        <v>0.13672200000000001</v>
      </c>
      <c r="G36" s="421">
        <v>0.13672200000000001</v>
      </c>
      <c r="H36" s="420"/>
      <c r="I36" s="419">
        <v>0.140398</v>
      </c>
      <c r="J36" s="420">
        <v>0.111818</v>
      </c>
      <c r="K36" s="421">
        <v>0.111818</v>
      </c>
      <c r="L36" s="344"/>
      <c r="M36" s="375">
        <v>0.160223</v>
      </c>
      <c r="N36" s="402"/>
      <c r="O36" s="376">
        <v>0.13131399999999999</v>
      </c>
    </row>
    <row r="37" spans="1:15" x14ac:dyDescent="0.25">
      <c r="A37" s="416" t="s">
        <v>65</v>
      </c>
      <c r="B37" s="417">
        <v>53</v>
      </c>
      <c r="C37" s="418"/>
      <c r="D37" s="403"/>
      <c r="E37" s="419">
        <v>7.4185000000000001E-2</v>
      </c>
      <c r="F37" s="420">
        <v>5.2053000000000002E-2</v>
      </c>
      <c r="G37" s="421">
        <v>5.2053000000000002E-2</v>
      </c>
      <c r="H37" s="420"/>
      <c r="I37" s="419">
        <v>5.5649999999999998E-2</v>
      </c>
      <c r="J37" s="420">
        <v>4.4322E-2</v>
      </c>
      <c r="K37" s="421">
        <v>4.4322E-2</v>
      </c>
      <c r="L37" s="344"/>
      <c r="M37" s="375">
        <v>6.7069000000000004E-2</v>
      </c>
      <c r="N37" s="402"/>
      <c r="O37" s="376">
        <v>5.4968000000000003E-2</v>
      </c>
    </row>
    <row r="38" spans="1:15" x14ac:dyDescent="0.25">
      <c r="A38" s="416" t="s">
        <v>66</v>
      </c>
      <c r="B38" s="417">
        <v>55</v>
      </c>
      <c r="C38" s="418"/>
      <c r="D38" s="403"/>
      <c r="E38" s="419">
        <v>1.1117E-2</v>
      </c>
      <c r="F38" s="420">
        <v>7.7999999999999996E-3</v>
      </c>
      <c r="G38" s="421">
        <v>7.7999999999999996E-3</v>
      </c>
      <c r="H38" s="420"/>
      <c r="I38" s="419">
        <v>9.672E-3</v>
      </c>
      <c r="J38" s="420">
        <v>7.7029999999999998E-3</v>
      </c>
      <c r="K38" s="421">
        <v>7.7029999999999998E-3</v>
      </c>
      <c r="L38" s="344"/>
      <c r="M38" s="375"/>
      <c r="N38" s="402"/>
      <c r="O38" s="376"/>
    </row>
    <row r="39" spans="1:15" x14ac:dyDescent="0.25">
      <c r="A39" s="416" t="s">
        <v>67</v>
      </c>
      <c r="B39" s="417">
        <v>56</v>
      </c>
      <c r="C39" s="418"/>
      <c r="D39" s="403"/>
      <c r="E39" s="419">
        <v>1.5761000000000001E-2</v>
      </c>
      <c r="F39" s="420">
        <v>1.1058999999999999E-2</v>
      </c>
      <c r="G39" s="421">
        <v>1.1058999999999999E-2</v>
      </c>
      <c r="H39" s="420"/>
      <c r="I39" s="419">
        <v>5.0199999999999995E-4</v>
      </c>
      <c r="J39" s="420">
        <v>4.0000000000000002E-4</v>
      </c>
      <c r="K39" s="421">
        <v>4.0000000000000002E-4</v>
      </c>
      <c r="L39" s="344"/>
      <c r="M39" s="375"/>
      <c r="N39" s="402"/>
      <c r="O39" s="376"/>
    </row>
    <row r="40" spans="1:15" x14ac:dyDescent="0.25">
      <c r="A40" s="416" t="s">
        <v>68</v>
      </c>
      <c r="B40" s="417">
        <v>61</v>
      </c>
      <c r="C40" s="418"/>
      <c r="D40" s="403"/>
      <c r="E40" s="419">
        <v>5.8585999999999999E-2</v>
      </c>
      <c r="F40" s="420">
        <v>4.1107999999999999E-2</v>
      </c>
      <c r="G40" s="421">
        <v>4.1107999999999999E-2</v>
      </c>
      <c r="H40" s="422"/>
      <c r="I40" s="419">
        <v>1.3892E-2</v>
      </c>
      <c r="J40" s="420">
        <v>1.1063999999999999E-2</v>
      </c>
      <c r="K40" s="421">
        <v>1.1063999999999999E-2</v>
      </c>
      <c r="L40" s="344"/>
      <c r="M40" s="375"/>
      <c r="N40" s="402"/>
      <c r="O40" s="376"/>
    </row>
    <row r="41" spans="1:15" x14ac:dyDescent="0.25">
      <c r="A41" s="416" t="s">
        <v>69</v>
      </c>
      <c r="B41" s="417">
        <v>62</v>
      </c>
      <c r="C41" s="418"/>
      <c r="D41" s="403"/>
      <c r="E41" s="419">
        <v>0.60176700000000005</v>
      </c>
      <c r="F41" s="420">
        <v>0.42224200000000001</v>
      </c>
      <c r="G41" s="421">
        <v>0.42224200000000001</v>
      </c>
      <c r="H41" s="422"/>
      <c r="I41" s="419">
        <v>0.27887000000000001</v>
      </c>
      <c r="J41" s="420">
        <v>0.22210199999999999</v>
      </c>
      <c r="K41" s="421">
        <v>0.22210199999999999</v>
      </c>
      <c r="L41" s="344"/>
      <c r="M41" s="375">
        <v>0.274951</v>
      </c>
      <c r="N41" s="402"/>
      <c r="O41" s="376">
        <v>0.22534199999999999</v>
      </c>
    </row>
    <row r="42" spans="1:15" x14ac:dyDescent="0.25">
      <c r="A42" s="416" t="s">
        <v>70</v>
      </c>
      <c r="B42" s="417">
        <v>64</v>
      </c>
      <c r="C42" s="418"/>
      <c r="D42" s="403"/>
      <c r="E42" s="419">
        <v>0.81236399999999998</v>
      </c>
      <c r="F42" s="420">
        <v>0.57001199999999996</v>
      </c>
      <c r="G42" s="421">
        <v>0.57001199999999996</v>
      </c>
      <c r="H42" s="422"/>
      <c r="I42" s="419">
        <v>0.51002599999999998</v>
      </c>
      <c r="J42" s="420">
        <v>0.40620299999999998</v>
      </c>
      <c r="K42" s="421">
        <v>0.40620299999999998</v>
      </c>
      <c r="L42" s="344"/>
      <c r="M42" s="375">
        <v>0.48284100000000002</v>
      </c>
      <c r="N42" s="402"/>
      <c r="O42" s="376">
        <v>0.39572299999999999</v>
      </c>
    </row>
    <row r="43" spans="1:15" x14ac:dyDescent="0.25">
      <c r="A43" s="416" t="s">
        <v>71</v>
      </c>
      <c r="B43" s="417">
        <v>65</v>
      </c>
      <c r="C43" s="418"/>
      <c r="D43" s="403"/>
      <c r="E43" s="419">
        <v>0.340812</v>
      </c>
      <c r="F43" s="420">
        <v>0.23913799999999999</v>
      </c>
      <c r="G43" s="421">
        <v>0.23913799999999999</v>
      </c>
      <c r="H43" s="422"/>
      <c r="I43" s="419">
        <v>0.28421099999999999</v>
      </c>
      <c r="J43" s="420">
        <v>0.226356</v>
      </c>
      <c r="K43" s="421">
        <v>0.226356</v>
      </c>
      <c r="L43" s="344"/>
      <c r="M43" s="375">
        <v>0.29851800000000001</v>
      </c>
      <c r="N43" s="402"/>
      <c r="O43" s="376">
        <v>0.24465700000000001</v>
      </c>
    </row>
    <row r="44" spans="1:15" x14ac:dyDescent="0.25">
      <c r="A44" s="416" t="s">
        <v>72</v>
      </c>
      <c r="B44" s="417">
        <v>66</v>
      </c>
      <c r="C44" s="418"/>
      <c r="D44" s="403"/>
      <c r="E44" s="419">
        <v>2.6405000000000001E-2</v>
      </c>
      <c r="F44" s="420">
        <v>1.8527999999999999E-2</v>
      </c>
      <c r="G44" s="421">
        <v>1.8527999999999999E-2</v>
      </c>
      <c r="H44" s="422"/>
      <c r="I44" s="419">
        <v>2.215E-2</v>
      </c>
      <c r="J44" s="420">
        <v>1.7641E-2</v>
      </c>
      <c r="K44" s="421">
        <v>1.7641E-2</v>
      </c>
      <c r="L44" s="344"/>
      <c r="M44" s="375">
        <v>2.0605385827953758E-2</v>
      </c>
      <c r="N44" s="402"/>
      <c r="O44" s="376">
        <v>1.6888E-2</v>
      </c>
    </row>
    <row r="45" spans="1:15" x14ac:dyDescent="0.25">
      <c r="A45" s="416" t="s">
        <v>73</v>
      </c>
      <c r="B45" s="417">
        <v>67</v>
      </c>
      <c r="C45" s="418"/>
      <c r="D45" s="403"/>
      <c r="E45" s="419">
        <v>2.6879999999999999E-3</v>
      </c>
      <c r="F45" s="420">
        <v>1.8860000000000001E-3</v>
      </c>
      <c r="G45" s="421">
        <v>1.8860000000000001E-3</v>
      </c>
      <c r="H45" s="420"/>
      <c r="I45" s="419">
        <v>2.9229999999999998E-3</v>
      </c>
      <c r="J45" s="420">
        <v>2.3280000000000002E-3</v>
      </c>
      <c r="K45" s="421">
        <v>2.3280000000000002E-3</v>
      </c>
      <c r="L45" s="344"/>
      <c r="M45" s="375"/>
      <c r="N45" s="402"/>
      <c r="O45" s="376"/>
    </row>
    <row r="46" spans="1:15" x14ac:dyDescent="0.25">
      <c r="A46" s="416" t="s">
        <v>74</v>
      </c>
      <c r="B46" s="417">
        <v>69</v>
      </c>
      <c r="C46" s="418"/>
      <c r="D46" s="403"/>
      <c r="E46" s="419">
        <v>1.5159000000000001E-2</v>
      </c>
      <c r="F46" s="420">
        <v>1.0637000000000001E-2</v>
      </c>
      <c r="G46" s="421">
        <v>1.0637000000000001E-2</v>
      </c>
      <c r="H46" s="422"/>
      <c r="I46" s="419">
        <v>3.2780000000000001E-3</v>
      </c>
      <c r="J46" s="420">
        <v>2.611E-3</v>
      </c>
      <c r="K46" s="421">
        <v>2.611E-3</v>
      </c>
      <c r="L46" s="344"/>
      <c r="M46" s="375">
        <v>4.496E-3</v>
      </c>
      <c r="N46" s="402"/>
      <c r="O46" s="376">
        <v>3.6849999999999999E-3</v>
      </c>
    </row>
    <row r="47" spans="1:15" x14ac:dyDescent="0.25">
      <c r="A47" s="416" t="s">
        <v>75</v>
      </c>
      <c r="B47" s="417">
        <v>71</v>
      </c>
      <c r="C47" s="418"/>
      <c r="D47" s="403"/>
      <c r="E47" s="419">
        <v>1.4304000000000001E-2</v>
      </c>
      <c r="F47" s="420">
        <v>1.0037000000000001E-2</v>
      </c>
      <c r="G47" s="421">
        <v>1.0037000000000001E-2</v>
      </c>
      <c r="H47" s="422"/>
      <c r="I47" s="419">
        <v>1.8220000000000001E-3</v>
      </c>
      <c r="J47" s="420">
        <v>1.451E-3</v>
      </c>
      <c r="K47" s="421">
        <v>1.451E-3</v>
      </c>
      <c r="L47" s="344"/>
      <c r="M47" s="375"/>
      <c r="N47" s="402"/>
      <c r="O47" s="376"/>
    </row>
    <row r="48" spans="1:15" x14ac:dyDescent="0.25">
      <c r="A48" s="416" t="s">
        <v>76</v>
      </c>
      <c r="B48" s="417">
        <v>72</v>
      </c>
      <c r="C48" s="418"/>
      <c r="D48" s="403"/>
      <c r="E48" s="419">
        <v>3.4541219999999999</v>
      </c>
      <c r="F48" s="420">
        <v>2.4236550000000001</v>
      </c>
      <c r="G48" s="421">
        <v>2.4236550000000001</v>
      </c>
      <c r="H48" s="422"/>
      <c r="I48" s="419">
        <v>3.4016570000000002</v>
      </c>
      <c r="J48" s="420">
        <v>2.709203</v>
      </c>
      <c r="K48" s="421">
        <v>2.709203</v>
      </c>
      <c r="L48" s="344"/>
      <c r="M48" s="375">
        <v>3.5795129999999999</v>
      </c>
      <c r="N48" s="402"/>
      <c r="O48" s="376">
        <v>2.9336690000000001</v>
      </c>
    </row>
    <row r="49" spans="1:15" x14ac:dyDescent="0.25">
      <c r="A49" s="416" t="s">
        <v>77</v>
      </c>
      <c r="B49" s="417">
        <v>73</v>
      </c>
      <c r="C49" s="418"/>
      <c r="D49" s="403"/>
      <c r="E49" s="419">
        <v>3.496E-3</v>
      </c>
      <c r="F49" s="420">
        <v>2.4529999999999999E-3</v>
      </c>
      <c r="G49" s="421">
        <v>2.4529999999999999E-3</v>
      </c>
      <c r="H49" s="422"/>
      <c r="I49" s="419">
        <v>6.4190000000000002E-3</v>
      </c>
      <c r="J49" s="420">
        <v>5.1120000000000002E-3</v>
      </c>
      <c r="K49" s="421">
        <v>5.1120000000000002E-3</v>
      </c>
      <c r="L49" s="344"/>
      <c r="M49" s="375">
        <v>7.8989999999999998E-3</v>
      </c>
      <c r="N49" s="402"/>
      <c r="O49" s="376">
        <v>6.4739999999999997E-3</v>
      </c>
    </row>
    <row r="50" spans="1:15" x14ac:dyDescent="0.25">
      <c r="A50" s="416" t="s">
        <v>78</v>
      </c>
      <c r="B50" s="417">
        <v>74</v>
      </c>
      <c r="C50" s="418"/>
      <c r="D50" s="403"/>
      <c r="E50" s="419">
        <v>4.1931999999999997E-2</v>
      </c>
      <c r="F50" s="420">
        <v>2.9422E-2</v>
      </c>
      <c r="G50" s="421">
        <v>2.9422E-2</v>
      </c>
      <c r="H50" s="420"/>
      <c r="I50" s="419">
        <v>2.9732999999999999E-2</v>
      </c>
      <c r="J50" s="420">
        <v>2.368E-2</v>
      </c>
      <c r="K50" s="421">
        <v>2.368E-2</v>
      </c>
      <c r="L50" s="344"/>
      <c r="M50" s="375">
        <v>3.1233E-2</v>
      </c>
      <c r="N50" s="402"/>
      <c r="O50" s="376">
        <v>2.5597999999999999E-2</v>
      </c>
    </row>
    <row r="51" spans="1:15" x14ac:dyDescent="0.25">
      <c r="A51" s="416" t="s">
        <v>79</v>
      </c>
      <c r="B51" s="417">
        <v>76</v>
      </c>
      <c r="C51" s="418"/>
      <c r="D51" s="403"/>
      <c r="E51" s="419">
        <v>0.72360500000000005</v>
      </c>
      <c r="F51" s="420">
        <v>0.50773199999999996</v>
      </c>
      <c r="G51" s="421">
        <v>0.50773199999999996</v>
      </c>
      <c r="H51" s="422"/>
      <c r="I51" s="419">
        <v>0.340748</v>
      </c>
      <c r="J51" s="420">
        <v>0.27138400000000001</v>
      </c>
      <c r="K51" s="421">
        <v>0.27138400000000001</v>
      </c>
      <c r="L51" s="344"/>
      <c r="M51" s="375">
        <v>0.328152</v>
      </c>
      <c r="N51" s="402"/>
      <c r="O51" s="376">
        <v>0.26894400000000002</v>
      </c>
    </row>
    <row r="52" spans="1:15" x14ac:dyDescent="0.25">
      <c r="A52" s="416" t="s">
        <v>80</v>
      </c>
      <c r="B52" s="417">
        <v>78</v>
      </c>
      <c r="C52" s="418">
        <v>490</v>
      </c>
      <c r="D52" s="403"/>
      <c r="E52" s="419"/>
      <c r="F52" s="420" t="s">
        <v>0</v>
      </c>
      <c r="G52" s="421"/>
      <c r="H52" s="422"/>
      <c r="I52" s="419"/>
      <c r="J52" s="420" t="s">
        <v>0</v>
      </c>
      <c r="K52" s="421"/>
      <c r="L52" s="344"/>
      <c r="M52" s="375"/>
      <c r="N52" s="402"/>
      <c r="O52" s="376"/>
    </row>
    <row r="53" spans="1:15" x14ac:dyDescent="0.25">
      <c r="A53" s="416" t="s">
        <v>81</v>
      </c>
      <c r="B53" s="417">
        <v>81</v>
      </c>
      <c r="C53" s="418"/>
      <c r="D53" s="403"/>
      <c r="E53" s="419">
        <v>2.1642999999999999E-2</v>
      </c>
      <c r="F53" s="420">
        <v>1.5186E-2</v>
      </c>
      <c r="G53" s="421">
        <v>1.5186E-2</v>
      </c>
      <c r="H53" s="422"/>
      <c r="I53" s="419">
        <v>9.0860000000000003E-3</v>
      </c>
      <c r="J53" s="420">
        <v>7.2360000000000002E-3</v>
      </c>
      <c r="K53" s="421">
        <v>7.2360000000000002E-3</v>
      </c>
      <c r="L53" s="344"/>
      <c r="M53" s="375"/>
      <c r="N53" s="402"/>
      <c r="O53" s="376"/>
    </row>
    <row r="54" spans="1:15" x14ac:dyDescent="0.25">
      <c r="A54" s="416" t="s">
        <v>82</v>
      </c>
      <c r="B54" s="417">
        <v>82</v>
      </c>
      <c r="C54" s="418"/>
      <c r="D54" s="403"/>
      <c r="E54" s="419">
        <v>0.58345199999999997</v>
      </c>
      <c r="F54" s="420">
        <v>0.409391</v>
      </c>
      <c r="G54" s="421">
        <v>0.409391</v>
      </c>
      <c r="H54" s="420"/>
      <c r="I54" s="419">
        <v>0.40907100000000002</v>
      </c>
      <c r="J54" s="420">
        <v>0.32579900000000001</v>
      </c>
      <c r="K54" s="421">
        <v>0.32579900000000001</v>
      </c>
      <c r="L54" s="344"/>
      <c r="M54" s="375">
        <v>0.41814499999999999</v>
      </c>
      <c r="N54" s="402"/>
      <c r="O54" s="376">
        <v>0.3427</v>
      </c>
    </row>
    <row r="55" spans="1:15" x14ac:dyDescent="0.25">
      <c r="A55" s="416" t="s">
        <v>83</v>
      </c>
      <c r="B55" s="417">
        <v>86</v>
      </c>
      <c r="C55" s="418"/>
      <c r="D55" s="403"/>
      <c r="E55" s="419">
        <v>1.160784</v>
      </c>
      <c r="F55" s="420">
        <v>0.81448799999999999</v>
      </c>
      <c r="G55" s="421">
        <v>0.81448799999999999</v>
      </c>
      <c r="H55" s="422"/>
      <c r="I55" s="419">
        <v>0.985483</v>
      </c>
      <c r="J55" s="420">
        <v>0.78487399999999996</v>
      </c>
      <c r="K55" s="421">
        <v>0.78487399999999996</v>
      </c>
      <c r="L55" s="344"/>
      <c r="M55" s="375">
        <v>1.0303910000000001</v>
      </c>
      <c r="N55" s="402"/>
      <c r="O55" s="376">
        <v>0.84448000000000001</v>
      </c>
    </row>
    <row r="56" spans="1:15" x14ac:dyDescent="0.25">
      <c r="A56" s="416" t="s">
        <v>84</v>
      </c>
      <c r="B56" s="417">
        <v>88</v>
      </c>
      <c r="C56" s="418"/>
      <c r="D56" s="403"/>
      <c r="E56" s="419">
        <v>0.38947799999999999</v>
      </c>
      <c r="F56" s="420">
        <v>0.273285</v>
      </c>
      <c r="G56" s="421">
        <v>0.273285</v>
      </c>
      <c r="H56" s="420"/>
      <c r="I56" s="419">
        <v>0.26444200000000001</v>
      </c>
      <c r="J56" s="420">
        <v>0.21061099999999999</v>
      </c>
      <c r="K56" s="421">
        <v>0.21061099999999999</v>
      </c>
      <c r="L56" s="344"/>
      <c r="M56" s="375">
        <v>0.21725800000000001</v>
      </c>
      <c r="N56" s="402"/>
      <c r="O56" s="376">
        <v>0.178059</v>
      </c>
    </row>
    <row r="57" spans="1:15" x14ac:dyDescent="0.25">
      <c r="A57" s="416" t="s">
        <v>85</v>
      </c>
      <c r="B57" s="417">
        <v>89</v>
      </c>
      <c r="C57" s="418"/>
      <c r="D57" s="403"/>
      <c r="E57" s="419">
        <v>3.4326000000000002E-2</v>
      </c>
      <c r="F57" s="420">
        <v>2.4086E-2</v>
      </c>
      <c r="G57" s="421">
        <v>2.4086E-2</v>
      </c>
      <c r="H57" s="422"/>
      <c r="I57" s="419">
        <v>9.6340000000000002E-3</v>
      </c>
      <c r="J57" s="420">
        <v>7.6730000000000001E-3</v>
      </c>
      <c r="K57" s="421">
        <v>7.6730000000000001E-3</v>
      </c>
      <c r="L57" s="344"/>
      <c r="M57" s="375"/>
      <c r="N57" s="402"/>
      <c r="O57" s="376"/>
    </row>
    <row r="58" spans="1:15" x14ac:dyDescent="0.25">
      <c r="A58" s="416" t="s">
        <v>86</v>
      </c>
      <c r="B58" s="417">
        <v>92</v>
      </c>
      <c r="C58" s="418"/>
      <c r="D58" s="403"/>
      <c r="E58" s="419">
        <v>8.9842000000000005E-2</v>
      </c>
      <c r="F58" s="420">
        <v>6.3038999999999998E-2</v>
      </c>
      <c r="G58" s="421">
        <v>6.3038999999999998E-2</v>
      </c>
      <c r="H58" s="422"/>
      <c r="I58" s="419">
        <v>2.6644000000000001E-2</v>
      </c>
      <c r="J58" s="420">
        <v>2.1219999999999999E-2</v>
      </c>
      <c r="K58" s="421">
        <v>2.1219999999999999E-2</v>
      </c>
      <c r="L58" s="344"/>
      <c r="M58" s="375">
        <v>2.4785999999999999E-2</v>
      </c>
      <c r="N58" s="402"/>
      <c r="O58" s="376">
        <v>2.0313999999999999E-2</v>
      </c>
    </row>
    <row r="59" spans="1:15" x14ac:dyDescent="0.25">
      <c r="A59" s="416" t="s">
        <v>87</v>
      </c>
      <c r="B59" s="417">
        <v>93</v>
      </c>
      <c r="C59" s="418"/>
      <c r="D59" s="403"/>
      <c r="E59" s="419">
        <v>2.8931260000000001</v>
      </c>
      <c r="F59" s="420">
        <v>2.0300210000000001</v>
      </c>
      <c r="G59" s="421">
        <v>2.0300210000000001</v>
      </c>
      <c r="H59" s="422"/>
      <c r="I59" s="419">
        <v>2.0926290000000001</v>
      </c>
      <c r="J59" s="420">
        <v>1.6666449999999999</v>
      </c>
      <c r="K59" s="421">
        <v>1.6666449999999999</v>
      </c>
      <c r="L59" s="344"/>
      <c r="M59" s="375">
        <v>2.3111320000000002</v>
      </c>
      <c r="N59" s="402"/>
      <c r="O59" s="376">
        <v>1.8941399999999999</v>
      </c>
    </row>
    <row r="60" spans="1:15" x14ac:dyDescent="0.25">
      <c r="A60" s="416" t="s">
        <v>88</v>
      </c>
      <c r="B60" s="417">
        <v>94</v>
      </c>
      <c r="C60" s="418"/>
      <c r="D60" s="403"/>
      <c r="E60" s="419">
        <v>2.0390999999999999E-2</v>
      </c>
      <c r="F60" s="420">
        <v>1.4308E-2</v>
      </c>
      <c r="G60" s="421">
        <v>1.4308E-2</v>
      </c>
      <c r="H60" s="422"/>
      <c r="I60" s="419">
        <v>5.0199999999999995E-4</v>
      </c>
      <c r="J60" s="420">
        <v>4.0000000000000002E-4</v>
      </c>
      <c r="K60" s="421">
        <v>4.0000000000000002E-4</v>
      </c>
      <c r="L60" s="344"/>
      <c r="M60" s="375"/>
      <c r="N60" s="402"/>
      <c r="O60" s="376"/>
    </row>
    <row r="61" spans="1:15" x14ac:dyDescent="0.25">
      <c r="A61" s="416" t="s">
        <v>89</v>
      </c>
      <c r="B61" s="417">
        <v>96</v>
      </c>
      <c r="C61" s="418"/>
      <c r="D61" s="403"/>
      <c r="E61" s="419">
        <v>6.1754000000000003E-2</v>
      </c>
      <c r="F61" s="420">
        <v>4.3331000000000001E-2</v>
      </c>
      <c r="G61" s="421">
        <v>4.3331000000000001E-2</v>
      </c>
      <c r="H61" s="422"/>
      <c r="I61" s="419">
        <v>2.6126E-2</v>
      </c>
      <c r="J61" s="420">
        <v>2.0808E-2</v>
      </c>
      <c r="K61" s="421">
        <v>2.0808E-2</v>
      </c>
      <c r="L61" s="344"/>
      <c r="M61" s="375">
        <v>2.7975E-2</v>
      </c>
      <c r="N61" s="402"/>
      <c r="O61" s="376">
        <v>2.2928E-2</v>
      </c>
    </row>
    <row r="62" spans="1:15" x14ac:dyDescent="0.25">
      <c r="A62" s="416" t="s">
        <v>90</v>
      </c>
      <c r="B62" s="417">
        <v>97</v>
      </c>
      <c r="C62" s="418"/>
      <c r="D62" s="403"/>
      <c r="E62" s="419">
        <v>3.2444000000000001E-2</v>
      </c>
      <c r="F62" s="420">
        <v>2.2765000000000001E-2</v>
      </c>
      <c r="G62" s="421">
        <v>2.2765000000000001E-2</v>
      </c>
      <c r="H62" s="422"/>
      <c r="I62" s="419">
        <v>4.4685999999999997E-2</v>
      </c>
      <c r="J62" s="420">
        <v>3.5589999999999997E-2</v>
      </c>
      <c r="K62" s="421">
        <v>3.5589999999999997E-2</v>
      </c>
      <c r="L62" s="344"/>
      <c r="M62" s="375">
        <v>4.5170000000000002E-2</v>
      </c>
      <c r="N62" s="402"/>
      <c r="O62" s="376">
        <v>3.7019999999999997E-2</v>
      </c>
    </row>
    <row r="63" spans="1:15" x14ac:dyDescent="0.25">
      <c r="A63" s="416" t="s">
        <v>336</v>
      </c>
      <c r="B63" s="417">
        <v>101</v>
      </c>
      <c r="C63" s="418"/>
      <c r="D63" s="403"/>
      <c r="E63" s="419">
        <v>3.8249999999999998E-3</v>
      </c>
      <c r="F63" s="420">
        <v>2.6840000000000002E-3</v>
      </c>
      <c r="G63" s="421">
        <v>2.6840000000000002E-3</v>
      </c>
      <c r="H63" s="420"/>
      <c r="I63" s="419">
        <v>6.29E-4</v>
      </c>
      <c r="J63" s="420">
        <v>5.0100000000000003E-4</v>
      </c>
      <c r="K63" s="421">
        <v>5.0100000000000003E-4</v>
      </c>
      <c r="L63" s="344"/>
      <c r="M63" s="375"/>
      <c r="N63" s="402"/>
      <c r="O63" s="376"/>
    </row>
    <row r="64" spans="1:15" x14ac:dyDescent="0.25">
      <c r="A64" s="416" t="s">
        <v>337</v>
      </c>
      <c r="B64" s="417">
        <v>103</v>
      </c>
      <c r="C64" s="418"/>
      <c r="D64" s="403"/>
      <c r="E64" s="419">
        <v>1.3780000000000001E-3</v>
      </c>
      <c r="F64" s="420">
        <v>9.6699999999999998E-4</v>
      </c>
      <c r="G64" s="421">
        <v>9.6699999999999998E-4</v>
      </c>
      <c r="H64" s="422"/>
      <c r="I64" s="419">
        <v>6.7390000000000002E-3</v>
      </c>
      <c r="J64" s="420">
        <v>5.3670000000000002E-3</v>
      </c>
      <c r="K64" s="421">
        <v>5.3670000000000002E-3</v>
      </c>
      <c r="L64" s="344"/>
      <c r="M64" s="375"/>
      <c r="N64" s="402"/>
      <c r="O64" s="376"/>
    </row>
    <row r="65" spans="1:15" x14ac:dyDescent="0.25">
      <c r="A65" s="416" t="s">
        <v>91</v>
      </c>
      <c r="B65" s="417">
        <v>105</v>
      </c>
      <c r="C65" s="418"/>
      <c r="D65" s="403"/>
      <c r="E65" s="419">
        <v>5.0590000000000001E-3</v>
      </c>
      <c r="F65" s="420">
        <v>3.5500000000000002E-3</v>
      </c>
      <c r="G65" s="421">
        <v>3.5500000000000002E-3</v>
      </c>
      <c r="H65" s="422"/>
      <c r="I65" s="419">
        <v>2.5730000000000002E-3</v>
      </c>
      <c r="J65" s="420">
        <v>2.049E-3</v>
      </c>
      <c r="K65" s="421">
        <v>2.049E-3</v>
      </c>
      <c r="L65" s="344"/>
      <c r="M65" s="375"/>
      <c r="N65" s="402"/>
      <c r="O65" s="376"/>
    </row>
    <row r="66" spans="1:15" x14ac:dyDescent="0.25">
      <c r="A66" s="416" t="s">
        <v>92</v>
      </c>
      <c r="B66" s="417">
        <v>106</v>
      </c>
      <c r="C66" s="418"/>
      <c r="D66" s="403"/>
      <c r="E66" s="419">
        <v>5.6999999999999998E-4</v>
      </c>
      <c r="F66" s="420">
        <v>4.0000000000000002E-4</v>
      </c>
      <c r="G66" s="421">
        <v>4.0000000000000002E-4</v>
      </c>
      <c r="H66" s="422"/>
      <c r="I66" s="419">
        <v>5.0199999999999995E-4</v>
      </c>
      <c r="J66" s="420">
        <v>4.0000000000000002E-4</v>
      </c>
      <c r="K66" s="421">
        <v>4.0000000000000002E-4</v>
      </c>
      <c r="L66" s="344"/>
      <c r="M66" s="375"/>
      <c r="N66" s="402"/>
      <c r="O66" s="376"/>
    </row>
    <row r="67" spans="1:15" x14ac:dyDescent="0.25">
      <c r="A67" s="416" t="s">
        <v>329</v>
      </c>
      <c r="B67" s="417">
        <v>112</v>
      </c>
      <c r="C67" s="418"/>
      <c r="D67" s="403"/>
      <c r="E67" s="419">
        <v>1.1681E-2</v>
      </c>
      <c r="F67" s="420">
        <v>8.1960000000000002E-3</v>
      </c>
      <c r="G67" s="421">
        <v>8.1960000000000002E-3</v>
      </c>
      <c r="H67" s="422"/>
      <c r="I67" s="419">
        <v>1.0281E-2</v>
      </c>
      <c r="J67" s="420">
        <v>8.1880000000000008E-3</v>
      </c>
      <c r="K67" s="421">
        <v>8.1880000000000008E-3</v>
      </c>
      <c r="L67" s="344"/>
      <c r="M67" s="375"/>
      <c r="N67" s="402"/>
      <c r="O67" s="376"/>
    </row>
    <row r="68" spans="1:15" x14ac:dyDescent="0.25">
      <c r="A68" s="416" t="s">
        <v>93</v>
      </c>
      <c r="B68" s="417">
        <v>119</v>
      </c>
      <c r="C68" s="418"/>
      <c r="D68" s="403"/>
      <c r="E68" s="419">
        <v>2.9860000000000001E-2</v>
      </c>
      <c r="F68" s="420">
        <v>2.0951999999999998E-2</v>
      </c>
      <c r="G68" s="421">
        <v>2.0951999999999998E-2</v>
      </c>
      <c r="H68" s="420"/>
      <c r="I68" s="419">
        <v>2.1569000000000001E-2</v>
      </c>
      <c r="J68" s="420">
        <v>1.7177999999999999E-2</v>
      </c>
      <c r="K68" s="421">
        <v>1.7177999999999999E-2</v>
      </c>
      <c r="L68" s="344"/>
      <c r="M68" s="375"/>
      <c r="N68" s="404"/>
      <c r="O68" s="376"/>
    </row>
    <row r="69" spans="1:15" x14ac:dyDescent="0.25">
      <c r="A69" s="416" t="s">
        <v>94</v>
      </c>
      <c r="B69" s="417">
        <v>122</v>
      </c>
      <c r="C69" s="418"/>
      <c r="D69" s="403"/>
      <c r="E69" s="419">
        <v>2.6398999999999999E-2</v>
      </c>
      <c r="F69" s="420">
        <v>1.8523000000000001E-2</v>
      </c>
      <c r="G69" s="421">
        <v>1.8523000000000001E-2</v>
      </c>
      <c r="H69" s="422"/>
      <c r="I69" s="419">
        <v>3.4789999999999999E-3</v>
      </c>
      <c r="J69" s="420">
        <v>2.771E-3</v>
      </c>
      <c r="K69" s="421">
        <v>2.771E-3</v>
      </c>
      <c r="L69" s="344"/>
      <c r="M69" s="375"/>
      <c r="N69" s="402"/>
      <c r="O69" s="376"/>
    </row>
    <row r="70" spans="1:15" x14ac:dyDescent="0.25">
      <c r="A70" s="416" t="s">
        <v>250</v>
      </c>
      <c r="B70" s="417">
        <v>125</v>
      </c>
      <c r="C70" s="418"/>
      <c r="D70" s="403"/>
      <c r="E70" s="419">
        <v>8.5499999999999997E-4</v>
      </c>
      <c r="F70" s="420">
        <v>5.9999999999999995E-4</v>
      </c>
      <c r="G70" s="421">
        <v>5.9999999999999995E-4</v>
      </c>
      <c r="H70" s="422"/>
      <c r="I70" s="419">
        <v>7.5299999999999998E-4</v>
      </c>
      <c r="J70" s="420">
        <v>5.9999999999999995E-4</v>
      </c>
      <c r="K70" s="421">
        <v>5.9999999999999995E-4</v>
      </c>
      <c r="L70" s="344"/>
      <c r="M70" s="375"/>
      <c r="N70" s="402"/>
      <c r="O70" s="376"/>
    </row>
    <row r="71" spans="1:15" x14ac:dyDescent="0.25">
      <c r="A71" s="416" t="s">
        <v>323</v>
      </c>
      <c r="B71" s="417">
        <v>127</v>
      </c>
      <c r="C71" s="418"/>
      <c r="D71" s="403"/>
      <c r="E71" s="419">
        <v>0.13431199999999999</v>
      </c>
      <c r="F71" s="420">
        <v>9.4242999999999993E-2</v>
      </c>
      <c r="G71" s="421">
        <v>9.4242999999999993E-2</v>
      </c>
      <c r="H71" s="422"/>
      <c r="I71" s="419">
        <v>5.1247000000000001E-2</v>
      </c>
      <c r="J71" s="420">
        <v>4.0814999999999997E-2</v>
      </c>
      <c r="K71" s="421">
        <v>4.0814999999999997E-2</v>
      </c>
      <c r="L71" s="344"/>
      <c r="M71" s="375"/>
      <c r="N71" s="402"/>
      <c r="O71" s="376"/>
    </row>
    <row r="72" spans="1:15" x14ac:dyDescent="0.25">
      <c r="A72" s="416" t="s">
        <v>95</v>
      </c>
      <c r="B72" s="417">
        <v>128</v>
      </c>
      <c r="C72" s="418"/>
      <c r="D72" s="403"/>
      <c r="E72" s="419">
        <v>5.1330000000000004E-3</v>
      </c>
      <c r="F72" s="420">
        <v>3.6020000000000002E-3</v>
      </c>
      <c r="G72" s="421">
        <v>3.6020000000000002E-3</v>
      </c>
      <c r="H72" s="422"/>
      <c r="I72" s="419">
        <v>5.0199999999999995E-4</v>
      </c>
      <c r="J72" s="420">
        <v>4.0000000000000002E-4</v>
      </c>
      <c r="K72" s="421">
        <v>4.0000000000000002E-4</v>
      </c>
      <c r="L72" s="344"/>
      <c r="M72" s="375"/>
      <c r="N72" s="402"/>
      <c r="O72" s="376"/>
    </row>
    <row r="73" spans="1:15" x14ac:dyDescent="0.25">
      <c r="A73" s="416" t="s">
        <v>96</v>
      </c>
      <c r="B73" s="417">
        <v>131</v>
      </c>
      <c r="C73" s="418"/>
      <c r="D73" s="403"/>
      <c r="E73" s="419">
        <v>3.3077000000000002E-2</v>
      </c>
      <c r="F73" s="420">
        <v>2.3209E-2</v>
      </c>
      <c r="G73" s="421">
        <v>2.3209E-2</v>
      </c>
      <c r="H73" s="422"/>
      <c r="I73" s="419">
        <v>2.3309E-2</v>
      </c>
      <c r="J73" s="420">
        <v>1.8564000000000001E-2</v>
      </c>
      <c r="K73" s="421">
        <v>1.8564000000000001E-2</v>
      </c>
      <c r="L73" s="344"/>
      <c r="M73" s="375"/>
      <c r="N73" s="402"/>
      <c r="O73" s="376"/>
    </row>
    <row r="74" spans="1:15" x14ac:dyDescent="0.25">
      <c r="A74" s="416" t="s">
        <v>472</v>
      </c>
      <c r="B74" s="417">
        <v>132</v>
      </c>
      <c r="C74" s="418"/>
      <c r="D74" s="403"/>
      <c r="E74" s="419">
        <v>3.6939999999999998E-3</v>
      </c>
      <c r="F74" s="420">
        <v>2.5920000000000001E-3</v>
      </c>
      <c r="G74" s="421">
        <v>2.5920000000000001E-3</v>
      </c>
      <c r="H74" s="422"/>
      <c r="I74" s="419">
        <v>5.0199999999999995E-4</v>
      </c>
      <c r="J74" s="420">
        <v>4.0000000000000002E-4</v>
      </c>
      <c r="K74" s="421">
        <v>4.0000000000000002E-4</v>
      </c>
      <c r="L74" s="344"/>
      <c r="M74" s="375"/>
      <c r="N74" s="402"/>
      <c r="O74" s="376"/>
    </row>
    <row r="75" spans="1:15" x14ac:dyDescent="0.25">
      <c r="A75" s="416" t="s">
        <v>97</v>
      </c>
      <c r="B75" s="417">
        <v>137</v>
      </c>
      <c r="C75" s="418"/>
      <c r="D75" s="403"/>
      <c r="E75" s="419">
        <v>0.31984499999999999</v>
      </c>
      <c r="F75" s="420">
        <v>0.22442599999999999</v>
      </c>
      <c r="G75" s="421">
        <v>0.22442599999999999</v>
      </c>
      <c r="H75" s="420"/>
      <c r="I75" s="419">
        <v>0.17453399999999999</v>
      </c>
      <c r="J75" s="420">
        <v>0.13900499999999999</v>
      </c>
      <c r="K75" s="421">
        <v>0.13900499999999999</v>
      </c>
      <c r="L75" s="344"/>
      <c r="M75" s="375"/>
      <c r="N75" s="402"/>
      <c r="O75" s="376"/>
    </row>
    <row r="76" spans="1:15" x14ac:dyDescent="0.25">
      <c r="A76" s="416" t="s">
        <v>324</v>
      </c>
      <c r="B76" s="417">
        <v>138</v>
      </c>
      <c r="C76" s="418"/>
      <c r="D76" s="403"/>
      <c r="E76" s="419">
        <v>2.1812999999999999E-2</v>
      </c>
      <c r="F76" s="420">
        <v>1.5306E-2</v>
      </c>
      <c r="G76" s="421">
        <v>1.5306E-2</v>
      </c>
      <c r="H76" s="422"/>
      <c r="I76" s="419">
        <v>1.1327E-2</v>
      </c>
      <c r="J76" s="420">
        <v>9.0209999999999995E-3</v>
      </c>
      <c r="K76" s="421">
        <v>9.0209999999999995E-3</v>
      </c>
      <c r="L76" s="344"/>
      <c r="M76" s="375"/>
      <c r="N76" s="402"/>
      <c r="O76" s="376"/>
    </row>
    <row r="77" spans="1:15" x14ac:dyDescent="0.25">
      <c r="A77" s="416" t="s">
        <v>98</v>
      </c>
      <c r="B77" s="417">
        <v>139</v>
      </c>
      <c r="C77" s="418"/>
      <c r="D77" s="403"/>
      <c r="E77" s="419">
        <v>2.5920000000000001E-3</v>
      </c>
      <c r="F77" s="420">
        <v>1.8190000000000001E-3</v>
      </c>
      <c r="G77" s="421">
        <v>1.8190000000000001E-3</v>
      </c>
      <c r="H77" s="420"/>
      <c r="I77" s="419">
        <v>4.411E-3</v>
      </c>
      <c r="J77" s="420">
        <v>3.5130000000000001E-3</v>
      </c>
      <c r="K77" s="421">
        <v>3.5130000000000001E-3</v>
      </c>
      <c r="L77" s="344"/>
      <c r="M77" s="375"/>
      <c r="N77" s="404"/>
      <c r="O77" s="376"/>
    </row>
    <row r="78" spans="1:15" x14ac:dyDescent="0.25">
      <c r="A78" s="416" t="s">
        <v>99</v>
      </c>
      <c r="B78" s="417">
        <v>142</v>
      </c>
      <c r="C78" s="418"/>
      <c r="D78" s="403"/>
      <c r="E78" s="419">
        <v>8.8597999999999996E-2</v>
      </c>
      <c r="F78" s="420">
        <v>6.2167E-2</v>
      </c>
      <c r="G78" s="421">
        <v>6.2167E-2</v>
      </c>
      <c r="H78" s="422"/>
      <c r="I78" s="419">
        <v>1.2409E-2</v>
      </c>
      <c r="J78" s="420">
        <v>9.8829999999999994E-3</v>
      </c>
      <c r="K78" s="421">
        <v>9.8829999999999994E-3</v>
      </c>
      <c r="L78" s="344"/>
      <c r="M78" s="375"/>
      <c r="N78" s="402"/>
      <c r="O78" s="376"/>
    </row>
    <row r="79" spans="1:15" x14ac:dyDescent="0.25">
      <c r="A79" s="416" t="s">
        <v>100</v>
      </c>
      <c r="B79" s="417">
        <v>143</v>
      </c>
      <c r="C79" s="418"/>
      <c r="D79" s="403"/>
      <c r="E79" s="419">
        <v>6.3340000000000002E-3</v>
      </c>
      <c r="F79" s="420">
        <v>4.444E-3</v>
      </c>
      <c r="G79" s="421">
        <v>4.444E-3</v>
      </c>
      <c r="H79" s="420"/>
      <c r="I79" s="419">
        <v>1.2880000000000001E-3</v>
      </c>
      <c r="J79" s="420">
        <v>1.026E-3</v>
      </c>
      <c r="K79" s="421">
        <v>1.026E-3</v>
      </c>
      <c r="L79" s="344"/>
      <c r="M79" s="375"/>
      <c r="N79" s="402"/>
      <c r="O79" s="376"/>
    </row>
    <row r="80" spans="1:15" x14ac:dyDescent="0.25">
      <c r="A80" s="416" t="s">
        <v>101</v>
      </c>
      <c r="B80" s="417">
        <v>146</v>
      </c>
      <c r="C80" s="418"/>
      <c r="D80" s="403"/>
      <c r="E80" s="419">
        <v>0.18940799999999999</v>
      </c>
      <c r="F80" s="420">
        <v>0.13290199999999999</v>
      </c>
      <c r="G80" s="421">
        <v>0.13290199999999999</v>
      </c>
      <c r="H80" s="422"/>
      <c r="I80" s="419">
        <v>9.4766000000000003E-2</v>
      </c>
      <c r="J80" s="420">
        <v>7.5475E-2</v>
      </c>
      <c r="K80" s="421">
        <v>7.5475E-2</v>
      </c>
      <c r="L80" s="344"/>
      <c r="M80" s="375"/>
      <c r="N80" s="402"/>
      <c r="O80" s="376"/>
    </row>
    <row r="81" spans="1:15" x14ac:dyDescent="0.25">
      <c r="A81" s="416" t="s">
        <v>338</v>
      </c>
      <c r="B81" s="417">
        <v>149</v>
      </c>
      <c r="C81" s="418"/>
      <c r="D81" s="403"/>
      <c r="E81" s="419">
        <v>2.4355000000000002E-2</v>
      </c>
      <c r="F81" s="420">
        <v>1.7089E-2</v>
      </c>
      <c r="G81" s="421">
        <v>1.7089E-2</v>
      </c>
      <c r="H81" s="422"/>
      <c r="I81" s="419">
        <v>5.0199999999999995E-4</v>
      </c>
      <c r="J81" s="420">
        <v>4.0000000000000002E-4</v>
      </c>
      <c r="K81" s="421">
        <v>4.0000000000000002E-4</v>
      </c>
      <c r="L81" s="344"/>
      <c r="M81" s="375"/>
      <c r="N81" s="404"/>
      <c r="O81" s="376"/>
    </row>
    <row r="82" spans="1:15" x14ac:dyDescent="0.25">
      <c r="A82" s="416" t="s">
        <v>29</v>
      </c>
      <c r="B82" s="417">
        <v>150</v>
      </c>
      <c r="C82" s="418">
        <v>157</v>
      </c>
      <c r="D82" s="403"/>
      <c r="E82" s="419"/>
      <c r="F82" s="420" t="s">
        <v>0</v>
      </c>
      <c r="G82" s="421"/>
      <c r="H82" s="422"/>
      <c r="I82" s="419"/>
      <c r="J82" s="420" t="s">
        <v>0</v>
      </c>
      <c r="K82" s="421"/>
      <c r="L82" s="344"/>
      <c r="M82" s="375"/>
      <c r="N82" s="402"/>
      <c r="O82" s="376"/>
    </row>
    <row r="83" spans="1:15" x14ac:dyDescent="0.25">
      <c r="A83" s="416" t="s">
        <v>102</v>
      </c>
      <c r="B83" s="417">
        <v>151</v>
      </c>
      <c r="C83" s="418"/>
      <c r="D83" s="403"/>
      <c r="E83" s="419">
        <v>9.9062999999999998E-2</v>
      </c>
      <c r="F83" s="423">
        <v>6.9510000000000002E-2</v>
      </c>
      <c r="G83" s="421">
        <v>6.9510000000000002E-2</v>
      </c>
      <c r="H83" s="422"/>
      <c r="I83" s="419">
        <v>4.8156999999999998E-2</v>
      </c>
      <c r="J83" s="423">
        <v>3.8353999999999999E-2</v>
      </c>
      <c r="K83" s="421">
        <v>3.8353999999999999E-2</v>
      </c>
      <c r="L83" s="344"/>
      <c r="M83" s="375"/>
      <c r="N83" s="402"/>
      <c r="O83" s="376"/>
    </row>
    <row r="84" spans="1:15" x14ac:dyDescent="0.25">
      <c r="A84" s="416" t="s">
        <v>266</v>
      </c>
      <c r="B84" s="417">
        <v>153</v>
      </c>
      <c r="C84" s="418"/>
      <c r="D84" s="403"/>
      <c r="E84" s="419">
        <v>2.0789999999999999E-2</v>
      </c>
      <c r="F84" s="420">
        <v>1.4588E-2</v>
      </c>
      <c r="G84" s="421">
        <v>1.4588E-2</v>
      </c>
      <c r="H84" s="420"/>
      <c r="I84" s="419">
        <v>8.5229999999999993E-3</v>
      </c>
      <c r="J84" s="420">
        <v>6.7879999999999998E-3</v>
      </c>
      <c r="K84" s="421">
        <v>6.7879999999999998E-3</v>
      </c>
      <c r="L84" s="344"/>
      <c r="M84" s="375"/>
      <c r="N84" s="404"/>
      <c r="O84" s="376"/>
    </row>
    <row r="85" spans="1:15" x14ac:dyDescent="0.25">
      <c r="A85" s="416" t="s">
        <v>103</v>
      </c>
      <c r="B85" s="417">
        <v>154</v>
      </c>
      <c r="C85" s="418"/>
      <c r="D85" s="403"/>
      <c r="E85" s="419">
        <v>1.7351999999999999E-2</v>
      </c>
      <c r="F85" s="420">
        <v>1.2175E-2</v>
      </c>
      <c r="G85" s="421">
        <v>1.2175E-2</v>
      </c>
      <c r="H85" s="422"/>
      <c r="I85" s="419">
        <v>4.7299999999999998E-3</v>
      </c>
      <c r="J85" s="420">
        <v>3.7669999999999999E-3</v>
      </c>
      <c r="K85" s="421">
        <v>3.7669999999999999E-3</v>
      </c>
      <c r="L85" s="344"/>
      <c r="M85" s="375"/>
      <c r="N85" s="402"/>
      <c r="O85" s="376"/>
    </row>
    <row r="86" spans="1:15" x14ac:dyDescent="0.25">
      <c r="A86" s="416" t="s">
        <v>104</v>
      </c>
      <c r="B86" s="417">
        <v>155</v>
      </c>
      <c r="C86" s="418"/>
      <c r="D86" s="403"/>
      <c r="E86" s="419">
        <v>4.2269999999999999E-3</v>
      </c>
      <c r="F86" s="420">
        <v>2.9659999999999999E-3</v>
      </c>
      <c r="G86" s="421">
        <v>2.9659999999999999E-3</v>
      </c>
      <c r="H86" s="422"/>
      <c r="I86" s="419">
        <v>1.158E-3</v>
      </c>
      <c r="J86" s="420">
        <v>9.2199999999999997E-4</v>
      </c>
      <c r="K86" s="421">
        <v>9.2199999999999997E-4</v>
      </c>
      <c r="L86" s="344"/>
      <c r="M86" s="375"/>
      <c r="N86" s="402"/>
      <c r="O86" s="376"/>
    </row>
    <row r="87" spans="1:15" x14ac:dyDescent="0.25">
      <c r="A87" s="416" t="s">
        <v>105</v>
      </c>
      <c r="B87" s="417">
        <v>156</v>
      </c>
      <c r="C87" s="418"/>
      <c r="D87" s="403"/>
      <c r="E87" s="419">
        <v>1.449E-3</v>
      </c>
      <c r="F87" s="420">
        <v>1.0169999999999999E-3</v>
      </c>
      <c r="G87" s="421">
        <v>1.0169999999999999E-3</v>
      </c>
      <c r="H87" s="422"/>
      <c r="I87" s="419">
        <v>5.0199999999999995E-4</v>
      </c>
      <c r="J87" s="420">
        <v>4.0000000000000002E-4</v>
      </c>
      <c r="K87" s="421">
        <v>4.0000000000000002E-4</v>
      </c>
      <c r="L87" s="344"/>
      <c r="M87" s="375"/>
      <c r="N87" s="402"/>
      <c r="O87" s="376"/>
    </row>
    <row r="88" spans="1:15" x14ac:dyDescent="0.25">
      <c r="A88" s="416" t="s">
        <v>106</v>
      </c>
      <c r="B88" s="417">
        <v>157</v>
      </c>
      <c r="C88" s="418"/>
      <c r="D88" s="403"/>
      <c r="E88" s="419">
        <v>5.1693000000000003E-2</v>
      </c>
      <c r="F88" s="420">
        <v>3.6270999999999998E-2</v>
      </c>
      <c r="G88" s="421">
        <v>3.6270999999999998E-2</v>
      </c>
      <c r="H88" s="422"/>
      <c r="I88" s="419">
        <v>1.1021E-2</v>
      </c>
      <c r="J88" s="420">
        <v>8.7779999999999993E-3</v>
      </c>
      <c r="K88" s="421">
        <v>8.7779999999999993E-3</v>
      </c>
      <c r="L88" s="344"/>
      <c r="M88" s="375"/>
      <c r="N88" s="402"/>
      <c r="O88" s="376"/>
    </row>
    <row r="89" spans="1:15" x14ac:dyDescent="0.25">
      <c r="A89" s="416" t="s">
        <v>107</v>
      </c>
      <c r="B89" s="417">
        <v>158</v>
      </c>
      <c r="C89" s="418"/>
      <c r="D89" s="403"/>
      <c r="E89" s="419">
        <v>5.6999999999999998E-4</v>
      </c>
      <c r="F89" s="420">
        <v>4.0000000000000002E-4</v>
      </c>
      <c r="G89" s="421">
        <v>4.0000000000000002E-4</v>
      </c>
      <c r="H89" s="420"/>
      <c r="I89" s="419">
        <v>5.0199999999999995E-4</v>
      </c>
      <c r="J89" s="420">
        <v>4.0000000000000002E-4</v>
      </c>
      <c r="K89" s="421">
        <v>4.0000000000000002E-4</v>
      </c>
      <c r="L89" s="344"/>
      <c r="M89" s="375"/>
      <c r="N89" s="402"/>
      <c r="O89" s="376"/>
    </row>
    <row r="90" spans="1:15" x14ac:dyDescent="0.25">
      <c r="A90" s="416" t="s">
        <v>108</v>
      </c>
      <c r="B90" s="417">
        <v>164</v>
      </c>
      <c r="C90" s="418">
        <v>490</v>
      </c>
      <c r="D90" s="403"/>
      <c r="E90" s="419"/>
      <c r="F90" s="420" t="s">
        <v>0</v>
      </c>
      <c r="G90" s="421"/>
      <c r="H90" s="422"/>
      <c r="I90" s="419"/>
      <c r="J90" s="420" t="s">
        <v>0</v>
      </c>
      <c r="K90" s="421"/>
      <c r="L90" s="344"/>
      <c r="M90" s="375"/>
      <c r="N90" s="404"/>
      <c r="O90" s="376"/>
    </row>
    <row r="91" spans="1:15" x14ac:dyDescent="0.25">
      <c r="A91" s="416" t="s">
        <v>109</v>
      </c>
      <c r="B91" s="417">
        <v>165</v>
      </c>
      <c r="C91" s="418">
        <v>490</v>
      </c>
      <c r="D91" s="403"/>
      <c r="E91" s="419"/>
      <c r="F91" s="420" t="s">
        <v>0</v>
      </c>
      <c r="G91" s="421"/>
      <c r="H91" s="422"/>
      <c r="I91" s="419"/>
      <c r="J91" s="420" t="s">
        <v>0</v>
      </c>
      <c r="K91" s="421"/>
      <c r="L91" s="344"/>
      <c r="M91" s="375"/>
      <c r="N91" s="402"/>
      <c r="O91" s="376"/>
    </row>
    <row r="92" spans="1:15" x14ac:dyDescent="0.25">
      <c r="A92" s="416" t="s">
        <v>110</v>
      </c>
      <c r="B92" s="417">
        <v>179</v>
      </c>
      <c r="C92" s="418"/>
      <c r="D92" s="403"/>
      <c r="E92" s="419">
        <v>7.3899999999999997E-4</v>
      </c>
      <c r="F92" s="420">
        <v>5.1900000000000004E-4</v>
      </c>
      <c r="G92" s="421">
        <v>5.1900000000000004E-4</v>
      </c>
      <c r="H92" s="422"/>
      <c r="I92" s="419">
        <v>5.0199999999999995E-4</v>
      </c>
      <c r="J92" s="420">
        <v>4.0000000000000002E-4</v>
      </c>
      <c r="K92" s="421">
        <v>4.0000000000000002E-4</v>
      </c>
      <c r="L92" s="344"/>
      <c r="M92" s="375"/>
      <c r="N92" s="402"/>
      <c r="O92" s="376"/>
    </row>
    <row r="93" spans="1:15" x14ac:dyDescent="0.25">
      <c r="A93" s="416" t="s">
        <v>112</v>
      </c>
      <c r="B93" s="417">
        <v>181</v>
      </c>
      <c r="C93" s="418"/>
      <c r="D93" s="403"/>
      <c r="E93" s="419">
        <v>5.6999999999999998E-4</v>
      </c>
      <c r="F93" s="420">
        <v>4.0000000000000002E-4</v>
      </c>
      <c r="G93" s="421">
        <v>4.0000000000000002E-4</v>
      </c>
      <c r="H93" s="422"/>
      <c r="I93" s="419">
        <v>5.0199999999999995E-4</v>
      </c>
      <c r="J93" s="420">
        <v>4.0000000000000002E-4</v>
      </c>
      <c r="K93" s="421">
        <v>4.0000000000000002E-4</v>
      </c>
      <c r="L93" s="344"/>
      <c r="M93" s="375"/>
      <c r="N93" s="402"/>
      <c r="O93" s="376"/>
    </row>
    <row r="94" spans="1:15" x14ac:dyDescent="0.25">
      <c r="A94" s="416" t="s">
        <v>113</v>
      </c>
      <c r="B94" s="417">
        <v>182</v>
      </c>
      <c r="C94" s="418"/>
      <c r="D94" s="403"/>
      <c r="E94" s="419">
        <v>0.72410399999999997</v>
      </c>
      <c r="F94" s="420">
        <v>0.50808200000000003</v>
      </c>
      <c r="G94" s="421">
        <v>0.50808200000000003</v>
      </c>
      <c r="H94" s="422"/>
      <c r="I94" s="419">
        <v>0.12726999999999999</v>
      </c>
      <c r="J94" s="420">
        <v>0.10136199999999999</v>
      </c>
      <c r="K94" s="421">
        <v>0.10136199999999999</v>
      </c>
      <c r="L94" s="344"/>
      <c r="M94" s="375"/>
      <c r="N94" s="402"/>
      <c r="O94" s="376"/>
    </row>
    <row r="95" spans="1:15" x14ac:dyDescent="0.25">
      <c r="A95" s="416" t="s">
        <v>114</v>
      </c>
      <c r="B95" s="417">
        <v>183</v>
      </c>
      <c r="C95" s="418"/>
      <c r="D95" s="403"/>
      <c r="E95" s="419">
        <v>0.26343</v>
      </c>
      <c r="F95" s="420">
        <v>0.18484100000000001</v>
      </c>
      <c r="G95" s="421">
        <v>0.18484100000000001</v>
      </c>
      <c r="H95" s="422"/>
      <c r="I95" s="419">
        <v>6.6850000000000007E-2</v>
      </c>
      <c r="J95" s="424">
        <v>5.3241999999999998E-2</v>
      </c>
      <c r="K95" s="421">
        <v>5.3241999999999998E-2</v>
      </c>
      <c r="L95" s="344"/>
      <c r="M95" s="375">
        <v>5.0887000000000002E-2</v>
      </c>
      <c r="N95" s="402"/>
      <c r="O95" s="376">
        <v>4.1706E-2</v>
      </c>
    </row>
    <row r="96" spans="1:15" x14ac:dyDescent="0.25">
      <c r="A96" s="416" t="s">
        <v>115</v>
      </c>
      <c r="B96" s="417">
        <v>184</v>
      </c>
      <c r="C96" s="418"/>
      <c r="D96" s="403"/>
      <c r="E96" s="419">
        <v>0.57813199999999998</v>
      </c>
      <c r="F96" s="420">
        <v>0.40565800000000002</v>
      </c>
      <c r="G96" s="421">
        <v>0.40565800000000002</v>
      </c>
      <c r="H96" s="420"/>
      <c r="I96" s="419">
        <v>0.42868099999999998</v>
      </c>
      <c r="J96" s="420">
        <v>0.34141700000000003</v>
      </c>
      <c r="K96" s="421">
        <v>0.34141700000000003</v>
      </c>
      <c r="L96" s="344"/>
      <c r="M96" s="375">
        <v>0.316942</v>
      </c>
      <c r="N96" s="402"/>
      <c r="O96" s="376">
        <v>0.25975700000000002</v>
      </c>
    </row>
    <row r="97" spans="1:15" x14ac:dyDescent="0.25">
      <c r="A97" s="416" t="s">
        <v>116</v>
      </c>
      <c r="B97" s="417">
        <v>185</v>
      </c>
      <c r="C97" s="418"/>
      <c r="D97" s="403"/>
      <c r="E97" s="419">
        <v>1.490162</v>
      </c>
      <c r="F97" s="420">
        <v>1.0456030000000001</v>
      </c>
      <c r="G97" s="421">
        <v>1.0456030000000001</v>
      </c>
      <c r="H97" s="422"/>
      <c r="I97" s="419">
        <v>0.98685800000000001</v>
      </c>
      <c r="J97" s="420">
        <v>0.78596900000000003</v>
      </c>
      <c r="K97" s="421">
        <v>0.78596900000000003</v>
      </c>
      <c r="L97" s="344"/>
      <c r="M97" s="375">
        <v>0.91590700000000003</v>
      </c>
      <c r="N97" s="402"/>
      <c r="O97" s="376">
        <v>0.75065199999999999</v>
      </c>
    </row>
    <row r="98" spans="1:15" x14ac:dyDescent="0.25">
      <c r="A98" s="416" t="s">
        <v>117</v>
      </c>
      <c r="B98" s="417">
        <v>186</v>
      </c>
      <c r="C98" s="418"/>
      <c r="D98" s="403"/>
      <c r="E98" s="419">
        <v>2.2981000000000001E-2</v>
      </c>
      <c r="F98" s="420">
        <v>1.6125E-2</v>
      </c>
      <c r="G98" s="421">
        <v>1.6125E-2</v>
      </c>
      <c r="H98" s="422"/>
      <c r="I98" s="419">
        <v>5.0199999999999995E-4</v>
      </c>
      <c r="J98" s="420">
        <v>4.0000000000000002E-4</v>
      </c>
      <c r="K98" s="421">
        <v>4.0000000000000002E-4</v>
      </c>
      <c r="L98" s="344"/>
      <c r="M98" s="375"/>
      <c r="N98" s="402"/>
      <c r="O98" s="376"/>
    </row>
    <row r="99" spans="1:15" x14ac:dyDescent="0.25">
      <c r="A99" s="416" t="s">
        <v>255</v>
      </c>
      <c r="B99" s="417">
        <v>188</v>
      </c>
      <c r="C99" s="418"/>
      <c r="D99" s="403"/>
      <c r="E99" s="419">
        <v>2.1477E-2</v>
      </c>
      <c r="F99" s="420">
        <v>1.507E-2</v>
      </c>
      <c r="G99" s="421">
        <v>1.507E-2</v>
      </c>
      <c r="H99" s="422"/>
      <c r="I99" s="419">
        <v>1.8922000000000001E-2</v>
      </c>
      <c r="J99" s="420">
        <v>1.507E-2</v>
      </c>
      <c r="K99" s="421">
        <v>1.507E-2</v>
      </c>
      <c r="L99" s="344"/>
      <c r="M99" s="375"/>
      <c r="N99" s="402"/>
      <c r="O99" s="376"/>
    </row>
    <row r="100" spans="1:15" x14ac:dyDescent="0.25">
      <c r="A100" s="416" t="s">
        <v>118</v>
      </c>
      <c r="B100" s="417">
        <v>189</v>
      </c>
      <c r="C100" s="418"/>
      <c r="D100" s="403"/>
      <c r="E100" s="419">
        <v>0.26635999999999999</v>
      </c>
      <c r="F100" s="420">
        <v>0.18689700000000001</v>
      </c>
      <c r="G100" s="421">
        <v>0.18689700000000001</v>
      </c>
      <c r="H100" s="422"/>
      <c r="I100" s="419">
        <v>0.106201</v>
      </c>
      <c r="J100" s="420">
        <v>8.4582000000000004E-2</v>
      </c>
      <c r="K100" s="421">
        <v>8.4582000000000004E-2</v>
      </c>
      <c r="L100" s="344"/>
      <c r="M100" s="375">
        <v>0.10630199999999999</v>
      </c>
      <c r="N100" s="402"/>
      <c r="O100" s="376">
        <v>8.7122000000000005E-2</v>
      </c>
    </row>
    <row r="101" spans="1:15" x14ac:dyDescent="0.25">
      <c r="A101" s="416" t="s">
        <v>119</v>
      </c>
      <c r="B101" s="417">
        <v>191</v>
      </c>
      <c r="C101" s="418"/>
      <c r="D101" s="403"/>
      <c r="E101" s="419">
        <v>3.1244999999999998E-2</v>
      </c>
      <c r="F101" s="420">
        <v>2.1923999999999999E-2</v>
      </c>
      <c r="G101" s="421">
        <v>2.1923999999999999E-2</v>
      </c>
      <c r="H101" s="422"/>
      <c r="I101" s="419">
        <v>5.0199999999999995E-4</v>
      </c>
      <c r="J101" s="420">
        <v>4.0000000000000002E-4</v>
      </c>
      <c r="K101" s="421">
        <v>4.0000000000000002E-4</v>
      </c>
      <c r="L101" s="344"/>
      <c r="M101" s="375"/>
      <c r="N101" s="404"/>
      <c r="O101" s="376"/>
    </row>
    <row r="102" spans="1:15" x14ac:dyDescent="0.25">
      <c r="A102" s="416" t="s">
        <v>120</v>
      </c>
      <c r="B102" s="417">
        <v>192</v>
      </c>
      <c r="C102" s="418"/>
      <c r="D102" s="403"/>
      <c r="E102" s="419">
        <v>0.85670900000000005</v>
      </c>
      <c r="F102" s="420">
        <v>0.60112699999999997</v>
      </c>
      <c r="G102" s="421">
        <v>0.60112699999999997</v>
      </c>
      <c r="H102" s="422"/>
      <c r="I102" s="419">
        <v>0.30108200000000002</v>
      </c>
      <c r="J102" s="420">
        <v>0.23979300000000001</v>
      </c>
      <c r="K102" s="421">
        <v>0.23979300000000001</v>
      </c>
      <c r="L102" s="344"/>
      <c r="M102" s="375">
        <v>0.25215599999999999</v>
      </c>
      <c r="N102" s="402"/>
      <c r="O102" s="376">
        <v>0.20666000000000001</v>
      </c>
    </row>
    <row r="103" spans="1:15" x14ac:dyDescent="0.25">
      <c r="A103" s="416" t="s">
        <v>121</v>
      </c>
      <c r="B103" s="417">
        <v>193</v>
      </c>
      <c r="C103" s="418"/>
      <c r="D103" s="403"/>
      <c r="E103" s="419">
        <v>0.19792100000000001</v>
      </c>
      <c r="F103" s="420">
        <v>0.138875</v>
      </c>
      <c r="G103" s="421">
        <v>0.138875</v>
      </c>
      <c r="H103" s="422"/>
      <c r="I103" s="419">
        <v>5.5481999999999997E-2</v>
      </c>
      <c r="J103" s="420">
        <v>4.4187999999999998E-2</v>
      </c>
      <c r="K103" s="421">
        <v>4.4187999999999998E-2</v>
      </c>
      <c r="L103" s="344"/>
      <c r="M103" s="375"/>
      <c r="N103" s="402"/>
      <c r="O103" s="376"/>
    </row>
    <row r="104" spans="1:15" x14ac:dyDescent="0.25">
      <c r="A104" s="416" t="s">
        <v>122</v>
      </c>
      <c r="B104" s="417">
        <v>194</v>
      </c>
      <c r="C104" s="418">
        <v>490</v>
      </c>
      <c r="D104" s="403"/>
      <c r="E104" s="419"/>
      <c r="F104" s="420" t="s">
        <v>0</v>
      </c>
      <c r="G104" s="421"/>
      <c r="H104" s="422"/>
      <c r="I104" s="419"/>
      <c r="J104" s="420" t="s">
        <v>0</v>
      </c>
      <c r="K104" s="421"/>
      <c r="L104" s="344"/>
      <c r="M104" s="375"/>
      <c r="N104" s="402"/>
      <c r="O104" s="376"/>
    </row>
    <row r="105" spans="1:15" x14ac:dyDescent="0.25">
      <c r="A105" s="416" t="s">
        <v>123</v>
      </c>
      <c r="B105" s="417">
        <v>195</v>
      </c>
      <c r="C105" s="418"/>
      <c r="D105" s="403"/>
      <c r="E105" s="419">
        <v>0.138266</v>
      </c>
      <c r="F105" s="420">
        <v>9.7017000000000006E-2</v>
      </c>
      <c r="G105" s="421">
        <v>9.7017000000000006E-2</v>
      </c>
      <c r="H105" s="422"/>
      <c r="I105" s="419">
        <v>5.4212999999999997E-2</v>
      </c>
      <c r="J105" s="420">
        <v>4.3177E-2</v>
      </c>
      <c r="K105" s="421">
        <v>4.3177E-2</v>
      </c>
      <c r="L105" s="344"/>
      <c r="M105" s="375"/>
      <c r="N105" s="402"/>
      <c r="O105" s="376"/>
    </row>
    <row r="106" spans="1:15" x14ac:dyDescent="0.25">
      <c r="A106" s="416" t="s">
        <v>124</v>
      </c>
      <c r="B106" s="417">
        <v>196</v>
      </c>
      <c r="C106" s="418"/>
      <c r="D106" s="403"/>
      <c r="E106" s="419">
        <v>5.6999999999999998E-4</v>
      </c>
      <c r="F106" s="420">
        <v>4.0000000000000002E-4</v>
      </c>
      <c r="G106" s="421">
        <v>4.0000000000000002E-4</v>
      </c>
      <c r="H106" s="420"/>
      <c r="I106" s="419">
        <v>5.0199999999999995E-4</v>
      </c>
      <c r="J106" s="420">
        <v>4.0000000000000002E-4</v>
      </c>
      <c r="K106" s="421">
        <v>4.0000000000000002E-4</v>
      </c>
      <c r="L106" s="344"/>
      <c r="M106" s="375"/>
      <c r="N106" s="402"/>
      <c r="O106" s="376"/>
    </row>
    <row r="107" spans="1:15" x14ac:dyDescent="0.25">
      <c r="A107" s="416" t="s">
        <v>125</v>
      </c>
      <c r="B107" s="417">
        <v>199</v>
      </c>
      <c r="C107" s="418"/>
      <c r="D107" s="403"/>
      <c r="E107" s="419">
        <v>3.1619999999999999E-3</v>
      </c>
      <c r="F107" s="420">
        <v>2.2190000000000001E-3</v>
      </c>
      <c r="G107" s="421">
        <v>2.2190000000000001E-3</v>
      </c>
      <c r="H107" s="422"/>
      <c r="I107" s="419">
        <v>5.0199999999999995E-4</v>
      </c>
      <c r="J107" s="420">
        <v>4.0000000000000002E-4</v>
      </c>
      <c r="K107" s="421">
        <v>4.0000000000000002E-4</v>
      </c>
      <c r="L107" s="344"/>
      <c r="M107" s="375"/>
      <c r="N107" s="402"/>
      <c r="O107" s="376"/>
    </row>
    <row r="108" spans="1:15" x14ac:dyDescent="0.25">
      <c r="A108" s="416" t="s">
        <v>126</v>
      </c>
      <c r="B108" s="417">
        <v>204</v>
      </c>
      <c r="C108" s="418">
        <v>490</v>
      </c>
      <c r="D108" s="403"/>
      <c r="E108" s="419"/>
      <c r="F108" s="420" t="s">
        <v>0</v>
      </c>
      <c r="G108" s="421"/>
      <c r="H108" s="422"/>
      <c r="I108" s="419"/>
      <c r="J108" s="420" t="s">
        <v>0</v>
      </c>
      <c r="K108" s="421"/>
      <c r="L108" s="344"/>
      <c r="M108" s="375"/>
      <c r="N108" s="402"/>
      <c r="O108" s="376"/>
    </row>
    <row r="109" spans="1:15" x14ac:dyDescent="0.25">
      <c r="A109" s="416" t="s">
        <v>257</v>
      </c>
      <c r="B109" s="417">
        <v>205</v>
      </c>
      <c r="C109" s="418"/>
      <c r="D109" s="403"/>
      <c r="E109" s="419">
        <v>2.1076999999999999E-2</v>
      </c>
      <c r="F109" s="420">
        <v>1.4789E-2</v>
      </c>
      <c r="G109" s="421">
        <v>1.4789E-2</v>
      </c>
      <c r="H109" s="422"/>
      <c r="I109" s="419">
        <v>1.8568999999999999E-2</v>
      </c>
      <c r="J109" s="420">
        <v>1.4789E-2</v>
      </c>
      <c r="K109" s="421">
        <v>1.4789E-2</v>
      </c>
      <c r="L109" s="344"/>
      <c r="M109" s="375"/>
      <c r="N109" s="402"/>
      <c r="O109" s="376"/>
    </row>
    <row r="110" spans="1:15" x14ac:dyDescent="0.25">
      <c r="A110" s="416" t="s">
        <v>127</v>
      </c>
      <c r="B110" s="417">
        <v>209</v>
      </c>
      <c r="C110" s="418"/>
      <c r="D110" s="403"/>
      <c r="E110" s="419">
        <v>3.5042999999999998E-2</v>
      </c>
      <c r="F110" s="420">
        <v>2.4589E-2</v>
      </c>
      <c r="G110" s="421">
        <v>2.4589E-2</v>
      </c>
      <c r="H110" s="422"/>
      <c r="I110" s="419">
        <v>3.0845999999999998E-2</v>
      </c>
      <c r="J110" s="420">
        <v>2.4566999999999999E-2</v>
      </c>
      <c r="K110" s="421">
        <v>2.4566999999999999E-2</v>
      </c>
      <c r="L110" s="344"/>
      <c r="M110" s="375"/>
      <c r="N110" s="402"/>
      <c r="O110" s="376"/>
    </row>
    <row r="111" spans="1:15" x14ac:dyDescent="0.25">
      <c r="A111" s="416" t="s">
        <v>128</v>
      </c>
      <c r="B111" s="417">
        <v>211</v>
      </c>
      <c r="C111" s="418"/>
      <c r="D111" s="403"/>
      <c r="E111" s="419">
        <v>2.849E-3</v>
      </c>
      <c r="F111" s="420">
        <v>1.9989999999999999E-3</v>
      </c>
      <c r="G111" s="421">
        <v>1.9989999999999999E-3</v>
      </c>
      <c r="H111" s="422"/>
      <c r="I111" s="419">
        <v>2.5089999999999999E-3</v>
      </c>
      <c r="J111" s="420">
        <v>1.9980000000000002E-3</v>
      </c>
      <c r="K111" s="421">
        <v>1.9980000000000002E-3</v>
      </c>
      <c r="L111" s="344"/>
      <c r="M111" s="375"/>
      <c r="N111" s="404"/>
      <c r="O111" s="376"/>
    </row>
    <row r="112" spans="1:15" x14ac:dyDescent="0.25">
      <c r="A112" s="416" t="s">
        <v>129</v>
      </c>
      <c r="B112" s="417">
        <v>212</v>
      </c>
      <c r="C112" s="418"/>
      <c r="D112" s="403"/>
      <c r="E112" s="419">
        <v>3.7039999999999998E-3</v>
      </c>
      <c r="F112" s="420">
        <v>2.5990000000000002E-3</v>
      </c>
      <c r="G112" s="421">
        <v>2.5990000000000002E-3</v>
      </c>
      <c r="H112" s="422"/>
      <c r="I112" s="419">
        <v>3.2590000000000002E-3</v>
      </c>
      <c r="J112" s="420">
        <v>2.5959999999999998E-3</v>
      </c>
      <c r="K112" s="421">
        <v>2.5959999999999998E-3</v>
      </c>
      <c r="L112" s="344"/>
      <c r="M112" s="375"/>
      <c r="N112" s="402"/>
      <c r="O112" s="376"/>
    </row>
    <row r="113" spans="1:15" x14ac:dyDescent="0.25">
      <c r="A113" s="416" t="s">
        <v>130</v>
      </c>
      <c r="B113" s="417">
        <v>214</v>
      </c>
      <c r="C113" s="418"/>
      <c r="D113" s="403"/>
      <c r="E113" s="419">
        <v>7.835E-3</v>
      </c>
      <c r="F113" s="420">
        <v>5.4980000000000003E-3</v>
      </c>
      <c r="G113" s="421">
        <v>5.4980000000000003E-3</v>
      </c>
      <c r="H113" s="422"/>
      <c r="I113" s="419">
        <v>6.8970000000000004E-3</v>
      </c>
      <c r="J113" s="420">
        <v>5.4929999999999996E-3</v>
      </c>
      <c r="K113" s="421">
        <v>5.4929999999999996E-3</v>
      </c>
      <c r="L113" s="344"/>
      <c r="M113" s="375"/>
      <c r="N113" s="402"/>
      <c r="O113" s="376"/>
    </row>
    <row r="114" spans="1:15" x14ac:dyDescent="0.25">
      <c r="A114" s="416" t="s">
        <v>131</v>
      </c>
      <c r="B114" s="417">
        <v>227</v>
      </c>
      <c r="C114" s="418"/>
      <c r="D114" s="403"/>
      <c r="E114" s="419">
        <v>1.4250000000000001E-3</v>
      </c>
      <c r="F114" s="420">
        <v>1E-3</v>
      </c>
      <c r="G114" s="421">
        <v>1E-3</v>
      </c>
      <c r="H114" s="422"/>
      <c r="I114" s="419">
        <v>1.2520000000000001E-3</v>
      </c>
      <c r="J114" s="420">
        <v>9.9700000000000006E-4</v>
      </c>
      <c r="K114" s="421">
        <v>9.9700000000000006E-4</v>
      </c>
      <c r="L114" s="344"/>
      <c r="M114" s="375"/>
      <c r="N114" s="402"/>
      <c r="O114" s="376"/>
    </row>
    <row r="115" spans="1:15" x14ac:dyDescent="0.25">
      <c r="A115" s="416" t="s">
        <v>132</v>
      </c>
      <c r="B115" s="417">
        <v>232</v>
      </c>
      <c r="C115" s="418"/>
      <c r="D115" s="403"/>
      <c r="E115" s="419">
        <v>5.9000000000000003E-4</v>
      </c>
      <c r="F115" s="420">
        <v>4.1399999999999998E-4</v>
      </c>
      <c r="G115" s="421">
        <v>4.1399999999999998E-4</v>
      </c>
      <c r="H115" s="422"/>
      <c r="I115" s="419">
        <v>5.0199999999999995E-4</v>
      </c>
      <c r="J115" s="420">
        <v>4.0000000000000002E-4</v>
      </c>
      <c r="K115" s="421">
        <v>4.0000000000000002E-4</v>
      </c>
      <c r="L115" s="344"/>
      <c r="M115" s="375"/>
      <c r="N115" s="402"/>
      <c r="O115" s="376"/>
    </row>
    <row r="116" spans="1:15" x14ac:dyDescent="0.25">
      <c r="A116" s="416" t="s">
        <v>133</v>
      </c>
      <c r="B116" s="417">
        <v>250</v>
      </c>
      <c r="C116" s="418"/>
      <c r="D116" s="403"/>
      <c r="E116" s="419">
        <v>1.2251E-2</v>
      </c>
      <c r="F116" s="420">
        <v>8.5959999999999995E-3</v>
      </c>
      <c r="G116" s="421">
        <v>8.5959999999999995E-3</v>
      </c>
      <c r="H116" s="422"/>
      <c r="I116" s="419">
        <v>1.0784999999999999E-2</v>
      </c>
      <c r="J116" s="420">
        <v>8.5900000000000004E-3</v>
      </c>
      <c r="K116" s="421">
        <v>8.5900000000000004E-3</v>
      </c>
      <c r="L116" s="344"/>
      <c r="M116" s="375"/>
      <c r="N116" s="402"/>
      <c r="O116" s="376"/>
    </row>
    <row r="117" spans="1:15" x14ac:dyDescent="0.25">
      <c r="A117" s="416" t="s">
        <v>134</v>
      </c>
      <c r="B117" s="417">
        <v>254</v>
      </c>
      <c r="C117" s="418"/>
      <c r="D117" s="403"/>
      <c r="E117" s="419">
        <v>1.0114E-2</v>
      </c>
      <c r="F117" s="420">
        <v>7.097E-3</v>
      </c>
      <c r="G117" s="421">
        <v>7.097E-3</v>
      </c>
      <c r="H117" s="422"/>
      <c r="I117" s="419">
        <v>8.9020000000000002E-3</v>
      </c>
      <c r="J117" s="420">
        <v>7.0899999999999999E-3</v>
      </c>
      <c r="K117" s="421">
        <v>7.0899999999999999E-3</v>
      </c>
      <c r="L117" s="344"/>
      <c r="M117" s="375"/>
      <c r="N117" s="402"/>
      <c r="O117" s="376"/>
    </row>
    <row r="118" spans="1:15" x14ac:dyDescent="0.25">
      <c r="A118" s="416" t="s">
        <v>135</v>
      </c>
      <c r="B118" s="417">
        <v>256</v>
      </c>
      <c r="C118" s="418"/>
      <c r="D118" s="403"/>
      <c r="E118" s="419">
        <v>3.9781999999999998E-2</v>
      </c>
      <c r="F118" s="420">
        <v>2.7914000000000001E-2</v>
      </c>
      <c r="G118" s="421">
        <v>2.7914000000000001E-2</v>
      </c>
      <c r="H118" s="422"/>
      <c r="I118" s="419">
        <v>3.3509999999999998E-3</v>
      </c>
      <c r="J118" s="420">
        <v>2.6689999999999999E-3</v>
      </c>
      <c r="K118" s="421">
        <v>2.6689999999999999E-3</v>
      </c>
      <c r="L118" s="344"/>
      <c r="M118" s="375"/>
      <c r="N118" s="402"/>
      <c r="O118" s="376"/>
    </row>
    <row r="119" spans="1:15" x14ac:dyDescent="0.25">
      <c r="A119" s="416" t="s">
        <v>136</v>
      </c>
      <c r="B119" s="417">
        <v>262</v>
      </c>
      <c r="C119" s="418"/>
      <c r="D119" s="403"/>
      <c r="E119" s="419">
        <v>3.6180999999999998E-2</v>
      </c>
      <c r="F119" s="420">
        <v>2.5387E-2</v>
      </c>
      <c r="G119" s="421">
        <v>2.5387E-2</v>
      </c>
      <c r="H119" s="422"/>
      <c r="I119" s="419">
        <v>3.1850000000000003E-2</v>
      </c>
      <c r="J119" s="420">
        <v>2.5366E-2</v>
      </c>
      <c r="K119" s="421">
        <v>2.5366E-2</v>
      </c>
      <c r="L119" s="344"/>
      <c r="M119" s="375"/>
      <c r="N119" s="402"/>
      <c r="O119" s="376"/>
    </row>
    <row r="120" spans="1:15" x14ac:dyDescent="0.25">
      <c r="A120" s="416" t="s">
        <v>31</v>
      </c>
      <c r="B120" s="417">
        <v>263</v>
      </c>
      <c r="C120" s="418"/>
      <c r="D120" s="403"/>
      <c r="E120" s="419">
        <v>3.7039999999999998E-3</v>
      </c>
      <c r="F120" s="420">
        <v>2.5990000000000002E-3</v>
      </c>
      <c r="G120" s="421">
        <v>2.5990000000000002E-3</v>
      </c>
      <c r="H120" s="422"/>
      <c r="I120" s="419">
        <v>3.2590000000000002E-3</v>
      </c>
      <c r="J120" s="420">
        <v>2.5959999999999998E-3</v>
      </c>
      <c r="K120" s="421">
        <v>2.5959999999999998E-3</v>
      </c>
      <c r="L120" s="344"/>
      <c r="M120" s="375"/>
      <c r="N120" s="402"/>
      <c r="O120" s="376"/>
    </row>
    <row r="121" spans="1:15" x14ac:dyDescent="0.25">
      <c r="A121" s="416" t="s">
        <v>137</v>
      </c>
      <c r="B121" s="417">
        <v>269</v>
      </c>
      <c r="C121" s="418"/>
      <c r="D121" s="403"/>
      <c r="E121" s="419">
        <v>1.7958999999999999E-2</v>
      </c>
      <c r="F121" s="420">
        <v>1.2600999999999999E-2</v>
      </c>
      <c r="G121" s="421">
        <v>1.2600999999999999E-2</v>
      </c>
      <c r="H121" s="422"/>
      <c r="I121" s="419">
        <v>1.5807999999999999E-2</v>
      </c>
      <c r="J121" s="420">
        <v>1.259E-2</v>
      </c>
      <c r="K121" s="421">
        <v>1.259E-2</v>
      </c>
      <c r="L121" s="344"/>
      <c r="M121" s="375"/>
      <c r="N121" s="402"/>
      <c r="O121" s="376"/>
    </row>
    <row r="122" spans="1:15" x14ac:dyDescent="0.25">
      <c r="A122" s="416" t="s">
        <v>138</v>
      </c>
      <c r="B122" s="417">
        <v>270</v>
      </c>
      <c r="C122" s="418"/>
      <c r="D122" s="403"/>
      <c r="E122" s="419">
        <v>3.1340000000000001E-3</v>
      </c>
      <c r="F122" s="420">
        <v>2.199E-3</v>
      </c>
      <c r="G122" s="421">
        <v>2.199E-3</v>
      </c>
      <c r="H122" s="422"/>
      <c r="I122" s="419">
        <v>2.7599999999999999E-3</v>
      </c>
      <c r="J122" s="420">
        <v>2.1979999999999999E-3</v>
      </c>
      <c r="K122" s="421">
        <v>2.1979999999999999E-3</v>
      </c>
      <c r="L122" s="344"/>
      <c r="M122" s="375"/>
      <c r="N122" s="402"/>
      <c r="O122" s="376"/>
    </row>
    <row r="123" spans="1:15" x14ac:dyDescent="0.25">
      <c r="A123" s="416" t="s">
        <v>330</v>
      </c>
      <c r="B123" s="417">
        <v>277</v>
      </c>
      <c r="C123" s="418"/>
      <c r="D123" s="403"/>
      <c r="E123" s="419">
        <v>5.6999999999999998E-4</v>
      </c>
      <c r="F123" s="420">
        <v>4.0000000000000002E-4</v>
      </c>
      <c r="G123" s="421">
        <v>4.0000000000000002E-4</v>
      </c>
      <c r="H123" s="422"/>
      <c r="I123" s="419">
        <v>5.0199999999999995E-4</v>
      </c>
      <c r="J123" s="420">
        <v>4.0000000000000002E-4</v>
      </c>
      <c r="K123" s="421">
        <v>4.0000000000000002E-4</v>
      </c>
      <c r="L123" s="344"/>
      <c r="M123" s="375"/>
      <c r="N123" s="402"/>
      <c r="O123" s="376"/>
    </row>
    <row r="124" spans="1:15" x14ac:dyDescent="0.25">
      <c r="A124" s="416" t="s">
        <v>139</v>
      </c>
      <c r="B124" s="417">
        <v>280</v>
      </c>
      <c r="C124" s="418"/>
      <c r="D124" s="403"/>
      <c r="E124" s="419">
        <v>6.5519999999999997E-3</v>
      </c>
      <c r="F124" s="420">
        <v>4.5970000000000004E-3</v>
      </c>
      <c r="G124" s="421">
        <v>4.5970000000000004E-3</v>
      </c>
      <c r="H124" s="422"/>
      <c r="I124" s="419">
        <v>5.7689999999999998E-3</v>
      </c>
      <c r="J124" s="420">
        <v>4.5950000000000001E-3</v>
      </c>
      <c r="K124" s="421">
        <v>4.5950000000000001E-3</v>
      </c>
      <c r="L124" s="344"/>
      <c r="M124" s="375"/>
      <c r="N124" s="404"/>
      <c r="O124" s="376"/>
    </row>
    <row r="125" spans="1:15" x14ac:dyDescent="0.25">
      <c r="A125" s="416" t="s">
        <v>140</v>
      </c>
      <c r="B125" s="417">
        <v>290</v>
      </c>
      <c r="C125" s="418"/>
      <c r="D125" s="403"/>
      <c r="E125" s="419">
        <v>1.4250000000000001E-3</v>
      </c>
      <c r="F125" s="420">
        <v>1E-3</v>
      </c>
      <c r="G125" s="421">
        <v>1E-3</v>
      </c>
      <c r="H125" s="420"/>
      <c r="I125" s="419">
        <v>1.2520000000000001E-3</v>
      </c>
      <c r="J125" s="420">
        <v>9.9700000000000006E-4</v>
      </c>
      <c r="K125" s="421">
        <v>9.9700000000000006E-4</v>
      </c>
      <c r="L125" s="344"/>
      <c r="M125" s="375"/>
      <c r="N125" s="402"/>
      <c r="O125" s="376"/>
    </row>
    <row r="126" spans="1:15" x14ac:dyDescent="0.25">
      <c r="A126" s="416" t="s">
        <v>141</v>
      </c>
      <c r="B126" s="417">
        <v>307</v>
      </c>
      <c r="C126" s="418"/>
      <c r="D126" s="403"/>
      <c r="E126" s="419">
        <v>4.7719999999999999E-2</v>
      </c>
      <c r="F126" s="420">
        <v>3.3484E-2</v>
      </c>
      <c r="G126" s="421">
        <v>3.3484E-2</v>
      </c>
      <c r="H126" s="420"/>
      <c r="I126" s="419">
        <v>4.2007000000000003E-2</v>
      </c>
      <c r="J126" s="420">
        <v>3.3456E-2</v>
      </c>
      <c r="K126" s="421">
        <v>3.3456E-2</v>
      </c>
      <c r="L126" s="344"/>
      <c r="M126" s="375"/>
      <c r="N126" s="402"/>
      <c r="O126" s="376"/>
    </row>
    <row r="127" spans="1:15" x14ac:dyDescent="0.25">
      <c r="A127" s="416" t="s">
        <v>142</v>
      </c>
      <c r="B127" s="417">
        <v>310</v>
      </c>
      <c r="C127" s="418"/>
      <c r="D127" s="403"/>
      <c r="E127" s="419">
        <v>5.6999999999999998E-4</v>
      </c>
      <c r="F127" s="420">
        <v>4.0000000000000002E-4</v>
      </c>
      <c r="G127" s="421">
        <v>4.0000000000000002E-4</v>
      </c>
      <c r="H127" s="422"/>
      <c r="I127" s="419">
        <v>5.0199999999999995E-4</v>
      </c>
      <c r="J127" s="424">
        <v>4.0000000000000002E-4</v>
      </c>
      <c r="K127" s="421">
        <v>4.0000000000000002E-4</v>
      </c>
      <c r="L127" s="344"/>
      <c r="M127" s="375"/>
      <c r="N127" s="402"/>
      <c r="O127" s="376"/>
    </row>
    <row r="128" spans="1:15" x14ac:dyDescent="0.25">
      <c r="A128" s="416" t="s">
        <v>143</v>
      </c>
      <c r="B128" s="417">
        <v>319</v>
      </c>
      <c r="C128" s="418"/>
      <c r="D128" s="403"/>
      <c r="E128" s="419">
        <v>6.267E-3</v>
      </c>
      <c r="F128" s="420">
        <v>4.3969999999999999E-3</v>
      </c>
      <c r="G128" s="421">
        <v>4.3969999999999999E-3</v>
      </c>
      <c r="H128" s="420"/>
      <c r="I128" s="419">
        <v>5.5180000000000003E-3</v>
      </c>
      <c r="J128" s="420">
        <v>4.3949999999999996E-3</v>
      </c>
      <c r="K128" s="421">
        <v>4.3949999999999996E-3</v>
      </c>
      <c r="L128" s="344"/>
      <c r="M128" s="375"/>
      <c r="N128" s="404"/>
      <c r="O128" s="376"/>
    </row>
    <row r="129" spans="1:15" x14ac:dyDescent="0.25">
      <c r="A129" s="416" t="s">
        <v>144</v>
      </c>
      <c r="B129" s="417">
        <v>332</v>
      </c>
      <c r="C129" s="418"/>
      <c r="D129" s="403"/>
      <c r="E129" s="419">
        <v>1.4250000000000001E-3</v>
      </c>
      <c r="F129" s="420">
        <v>1E-3</v>
      </c>
      <c r="G129" s="421">
        <v>1E-3</v>
      </c>
      <c r="H129" s="422"/>
      <c r="I129" s="419">
        <v>1.2520000000000001E-3</v>
      </c>
      <c r="J129" s="424">
        <v>9.9700000000000006E-4</v>
      </c>
      <c r="K129" s="421">
        <v>9.9700000000000006E-4</v>
      </c>
      <c r="L129" s="344"/>
      <c r="M129" s="375"/>
      <c r="N129" s="402"/>
      <c r="O129" s="376"/>
    </row>
    <row r="130" spans="1:15" x14ac:dyDescent="0.25">
      <c r="A130" s="416" t="s">
        <v>145</v>
      </c>
      <c r="B130" s="417">
        <v>344</v>
      </c>
      <c r="C130" s="418"/>
      <c r="D130" s="403"/>
      <c r="E130" s="419">
        <v>5.6999999999999998E-4</v>
      </c>
      <c r="F130" s="420">
        <v>4.0000000000000002E-4</v>
      </c>
      <c r="G130" s="421">
        <v>4.0000000000000002E-4</v>
      </c>
      <c r="H130" s="422"/>
      <c r="I130" s="419">
        <v>6.45E-3</v>
      </c>
      <c r="J130" s="424">
        <v>5.1370000000000001E-3</v>
      </c>
      <c r="K130" s="421">
        <v>5.1370000000000001E-3</v>
      </c>
      <c r="L130" s="344"/>
      <c r="M130" s="375"/>
      <c r="N130" s="402"/>
      <c r="O130" s="376"/>
    </row>
    <row r="131" spans="1:15" x14ac:dyDescent="0.25">
      <c r="A131" s="416" t="s">
        <v>146</v>
      </c>
      <c r="B131" s="417">
        <v>347</v>
      </c>
      <c r="C131" s="418"/>
      <c r="D131" s="403"/>
      <c r="E131" s="419">
        <v>5.6999999999999998E-4</v>
      </c>
      <c r="F131" s="420">
        <v>4.0000000000000002E-4</v>
      </c>
      <c r="G131" s="421">
        <v>4.0000000000000002E-4</v>
      </c>
      <c r="H131" s="420"/>
      <c r="I131" s="419">
        <v>5.0199999999999995E-4</v>
      </c>
      <c r="J131" s="420">
        <v>4.0000000000000002E-4</v>
      </c>
      <c r="K131" s="421">
        <v>4.0000000000000002E-4</v>
      </c>
      <c r="L131" s="344"/>
      <c r="M131" s="375"/>
      <c r="N131" s="402"/>
      <c r="O131" s="376"/>
    </row>
    <row r="132" spans="1:15" x14ac:dyDescent="0.25">
      <c r="A132" s="416" t="s">
        <v>147</v>
      </c>
      <c r="B132" s="417">
        <v>353</v>
      </c>
      <c r="C132" s="418"/>
      <c r="D132" s="403"/>
      <c r="E132" s="419">
        <v>1.8766999999999999E-2</v>
      </c>
      <c r="F132" s="420">
        <v>1.3167999999999999E-2</v>
      </c>
      <c r="G132" s="421">
        <v>1.3167999999999999E-2</v>
      </c>
      <c r="H132" s="422"/>
      <c r="I132" s="419">
        <v>1.0501E-2</v>
      </c>
      <c r="J132" s="420">
        <v>8.3630000000000006E-3</v>
      </c>
      <c r="K132" s="421">
        <v>8.3630000000000006E-3</v>
      </c>
      <c r="L132" s="344"/>
      <c r="M132" s="375">
        <v>8.6890000000000005E-3</v>
      </c>
      <c r="N132" s="402"/>
      <c r="O132" s="376">
        <v>7.1209999999999997E-3</v>
      </c>
    </row>
    <row r="133" spans="1:15" x14ac:dyDescent="0.25">
      <c r="A133" s="416" t="s">
        <v>148</v>
      </c>
      <c r="B133" s="417">
        <v>354</v>
      </c>
      <c r="C133" s="418"/>
      <c r="D133" s="403"/>
      <c r="E133" s="419">
        <v>1.828E-3</v>
      </c>
      <c r="F133" s="420">
        <v>1.2830000000000001E-3</v>
      </c>
      <c r="G133" s="421">
        <v>1.2830000000000001E-3</v>
      </c>
      <c r="H133" s="420"/>
      <c r="I133" s="419">
        <v>5.0199999999999995E-4</v>
      </c>
      <c r="J133" s="420">
        <v>4.0000000000000002E-4</v>
      </c>
      <c r="K133" s="421">
        <v>4.0000000000000002E-4</v>
      </c>
      <c r="L133" s="344"/>
      <c r="M133" s="375"/>
      <c r="N133" s="402"/>
      <c r="O133" s="376"/>
    </row>
    <row r="134" spans="1:15" x14ac:dyDescent="0.25">
      <c r="A134" s="416" t="s">
        <v>34</v>
      </c>
      <c r="B134" s="417">
        <v>360</v>
      </c>
      <c r="C134" s="418"/>
      <c r="D134" s="403"/>
      <c r="E134" s="419">
        <v>2.6669999999999999E-2</v>
      </c>
      <c r="F134" s="420">
        <v>1.8714000000000001E-2</v>
      </c>
      <c r="G134" s="421">
        <v>1.8714000000000001E-2</v>
      </c>
      <c r="H134" s="420"/>
      <c r="I134" s="419">
        <v>1.5434E-2</v>
      </c>
      <c r="J134" s="420">
        <v>1.2292000000000001E-2</v>
      </c>
      <c r="K134" s="421">
        <v>1.2292000000000001E-2</v>
      </c>
      <c r="L134" s="344"/>
      <c r="M134" s="375"/>
      <c r="N134" s="402"/>
      <c r="O134" s="376"/>
    </row>
    <row r="135" spans="1:15" x14ac:dyDescent="0.25">
      <c r="A135" s="416" t="s">
        <v>149</v>
      </c>
      <c r="B135" s="417">
        <v>361</v>
      </c>
      <c r="C135" s="418"/>
      <c r="D135" s="403"/>
      <c r="E135" s="419">
        <v>5.6999999999999998E-4</v>
      </c>
      <c r="F135" s="420">
        <v>4.0000000000000002E-4</v>
      </c>
      <c r="G135" s="421">
        <v>4.0000000000000002E-4</v>
      </c>
      <c r="H135" s="422"/>
      <c r="I135" s="419">
        <v>5.0199999999999995E-4</v>
      </c>
      <c r="J135" s="420">
        <v>4.0000000000000002E-4</v>
      </c>
      <c r="K135" s="421">
        <v>4.0000000000000002E-4</v>
      </c>
      <c r="L135" s="344"/>
      <c r="M135" s="375"/>
      <c r="N135" s="402"/>
      <c r="O135" s="376"/>
    </row>
    <row r="136" spans="1:15" x14ac:dyDescent="0.25">
      <c r="A136" s="416" t="s">
        <v>150</v>
      </c>
      <c r="B136" s="417">
        <v>422</v>
      </c>
      <c r="C136" s="418"/>
      <c r="D136" s="403"/>
      <c r="E136" s="419">
        <v>0.17064599999999999</v>
      </c>
      <c r="F136" s="423">
        <v>0.119737</v>
      </c>
      <c r="G136" s="421">
        <v>0.119737</v>
      </c>
      <c r="H136" s="422"/>
      <c r="I136" s="419">
        <v>0.10760500000000001</v>
      </c>
      <c r="J136" s="425">
        <v>8.5700999999999999E-2</v>
      </c>
      <c r="K136" s="421">
        <v>8.5700999999999999E-2</v>
      </c>
      <c r="L136" s="344"/>
      <c r="M136" s="375">
        <v>0.107558</v>
      </c>
      <c r="N136" s="402"/>
      <c r="O136" s="376">
        <v>8.8151999999999994E-2</v>
      </c>
    </row>
    <row r="137" spans="1:15" x14ac:dyDescent="0.25">
      <c r="A137" s="416" t="s">
        <v>151</v>
      </c>
      <c r="B137" s="417">
        <v>423</v>
      </c>
      <c r="C137" s="418"/>
      <c r="D137" s="403"/>
      <c r="E137" s="419">
        <v>1.3643000000000001E-2</v>
      </c>
      <c r="F137" s="420">
        <v>9.5729999999999999E-3</v>
      </c>
      <c r="G137" s="421">
        <v>9.5729999999999999E-3</v>
      </c>
      <c r="H137" s="422"/>
      <c r="I137" s="419">
        <v>6.5770000000000004E-3</v>
      </c>
      <c r="J137" s="420">
        <v>5.2379999999999996E-3</v>
      </c>
      <c r="K137" s="421">
        <v>5.2379999999999996E-3</v>
      </c>
      <c r="L137" s="344"/>
      <c r="M137" s="375">
        <v>8.6800000000000002E-3</v>
      </c>
      <c r="N137" s="402"/>
      <c r="O137" s="376">
        <v>7.1139999999999997E-3</v>
      </c>
    </row>
    <row r="138" spans="1:15" x14ac:dyDescent="0.25">
      <c r="A138" s="416" t="s">
        <v>152</v>
      </c>
      <c r="B138" s="417">
        <v>424</v>
      </c>
      <c r="C138" s="418"/>
      <c r="D138" s="403"/>
      <c r="E138" s="419">
        <v>0.55297200000000002</v>
      </c>
      <c r="F138" s="420">
        <v>0.38800400000000002</v>
      </c>
      <c r="G138" s="421">
        <v>0.38800400000000002</v>
      </c>
      <c r="H138" s="422"/>
      <c r="I138" s="419">
        <v>0.406474</v>
      </c>
      <c r="J138" s="420">
        <v>0.32373099999999999</v>
      </c>
      <c r="K138" s="421">
        <v>0.32373099999999999</v>
      </c>
      <c r="L138" s="344"/>
      <c r="M138" s="375">
        <v>0.41322999999999999</v>
      </c>
      <c r="N138" s="402"/>
      <c r="O138" s="376">
        <v>0.33867199999999997</v>
      </c>
    </row>
    <row r="139" spans="1:15" x14ac:dyDescent="0.25">
      <c r="A139" s="416" t="s">
        <v>153</v>
      </c>
      <c r="B139" s="417">
        <v>490</v>
      </c>
      <c r="C139" s="418"/>
      <c r="D139" s="403"/>
      <c r="E139" s="419">
        <v>1.5096499999999999</v>
      </c>
      <c r="F139" s="420">
        <v>1.059277</v>
      </c>
      <c r="G139" s="421">
        <v>1.059277</v>
      </c>
      <c r="H139" s="422"/>
      <c r="I139" s="419">
        <v>0.91986299999999999</v>
      </c>
      <c r="J139" s="420">
        <v>0.73261200000000004</v>
      </c>
      <c r="K139" s="421">
        <v>0.73261200000000004</v>
      </c>
      <c r="L139" s="344"/>
      <c r="M139" s="375">
        <v>8.8918999999999998E-2</v>
      </c>
      <c r="N139" s="402"/>
      <c r="O139" s="376">
        <v>7.2875999999999996E-2</v>
      </c>
    </row>
    <row r="140" spans="1:15" x14ac:dyDescent="0.25">
      <c r="A140" s="416" t="s">
        <v>154</v>
      </c>
      <c r="B140" s="417">
        <v>500</v>
      </c>
      <c r="C140" s="418"/>
      <c r="D140" s="403"/>
      <c r="E140" s="419">
        <v>12.398963</v>
      </c>
      <c r="F140" s="420">
        <v>8.6999849999999999</v>
      </c>
      <c r="G140" s="421">
        <v>8.6999849999999999</v>
      </c>
      <c r="H140" s="420"/>
      <c r="I140" s="419">
        <v>7.1550909999999996</v>
      </c>
      <c r="J140" s="420">
        <v>5.6985729999999997</v>
      </c>
      <c r="K140" s="421">
        <v>5.6985729999999997</v>
      </c>
      <c r="L140" s="344"/>
      <c r="M140" s="375">
        <v>7.3364599999999998</v>
      </c>
      <c r="N140" s="402"/>
      <c r="O140" s="376">
        <v>6.012759</v>
      </c>
    </row>
    <row r="141" spans="1:15" x14ac:dyDescent="0.25">
      <c r="A141" s="416" t="s">
        <v>155</v>
      </c>
      <c r="B141" s="417">
        <v>568</v>
      </c>
      <c r="C141" s="418"/>
      <c r="D141" s="403"/>
      <c r="E141" s="419">
        <v>0.40553099999999997</v>
      </c>
      <c r="F141" s="420">
        <v>0.284549</v>
      </c>
      <c r="G141" s="421">
        <v>0.284549</v>
      </c>
      <c r="H141" s="420"/>
      <c r="I141" s="419">
        <v>0.24585099999999999</v>
      </c>
      <c r="J141" s="420">
        <v>0.19580500000000001</v>
      </c>
      <c r="K141" s="421">
        <v>0.19580500000000001</v>
      </c>
      <c r="L141" s="344"/>
      <c r="M141" s="375">
        <v>0.25447700000000001</v>
      </c>
      <c r="N141" s="402"/>
      <c r="O141" s="376">
        <v>0.208562</v>
      </c>
    </row>
    <row r="142" spans="1:15" x14ac:dyDescent="0.25">
      <c r="A142" s="416" t="s">
        <v>267</v>
      </c>
      <c r="B142" s="417">
        <v>702</v>
      </c>
      <c r="C142" s="418"/>
      <c r="D142" s="403"/>
      <c r="E142" s="419">
        <v>1.0248E-2</v>
      </c>
      <c r="F142" s="420">
        <v>7.1910000000000003E-3</v>
      </c>
      <c r="G142" s="421">
        <v>7.1910000000000003E-3</v>
      </c>
      <c r="H142" s="422"/>
      <c r="I142" s="419">
        <v>5.7980000000000002E-3</v>
      </c>
      <c r="J142" s="420">
        <v>4.6179999999999997E-3</v>
      </c>
      <c r="K142" s="421">
        <v>4.6179999999999997E-3</v>
      </c>
      <c r="L142" s="344"/>
      <c r="M142" s="375"/>
      <c r="N142" s="402"/>
      <c r="O142" s="376"/>
    </row>
    <row r="143" spans="1:15" x14ac:dyDescent="0.25">
      <c r="A143" s="416" t="s">
        <v>156</v>
      </c>
      <c r="B143" s="417">
        <v>703</v>
      </c>
      <c r="C143" s="418"/>
      <c r="D143" s="403"/>
      <c r="E143" s="419">
        <v>5.6999999999999998E-4</v>
      </c>
      <c r="F143" s="420">
        <v>4.0000000000000002E-4</v>
      </c>
      <c r="G143" s="421">
        <v>4.0000000000000002E-4</v>
      </c>
      <c r="H143" s="422"/>
      <c r="I143" s="419">
        <v>5.0199999999999995E-4</v>
      </c>
      <c r="J143" s="420">
        <v>4.0000000000000002E-4</v>
      </c>
      <c r="K143" s="421">
        <v>4.0000000000000002E-4</v>
      </c>
      <c r="L143" s="344"/>
      <c r="M143" s="375"/>
      <c r="N143" s="402"/>
      <c r="O143" s="376"/>
    </row>
    <row r="144" spans="1:15" x14ac:dyDescent="0.25">
      <c r="A144" s="416" t="s">
        <v>268</v>
      </c>
      <c r="B144" s="417">
        <v>704</v>
      </c>
      <c r="C144" s="418"/>
      <c r="D144" s="403"/>
      <c r="E144" s="419">
        <v>5.6999999999999998E-4</v>
      </c>
      <c r="F144" s="420">
        <v>4.0000000000000002E-4</v>
      </c>
      <c r="G144" s="421">
        <v>4.0000000000000002E-4</v>
      </c>
      <c r="H144" s="422"/>
      <c r="I144" s="419">
        <v>5.0199999999999995E-4</v>
      </c>
      <c r="J144" s="420">
        <v>4.0000000000000002E-4</v>
      </c>
      <c r="K144" s="421">
        <v>4.0000000000000002E-4</v>
      </c>
      <c r="L144" s="344"/>
      <c r="M144" s="375"/>
      <c r="N144" s="402"/>
      <c r="O144" s="376"/>
    </row>
    <row r="145" spans="1:15" x14ac:dyDescent="0.25">
      <c r="A145" s="416" t="s">
        <v>157</v>
      </c>
      <c r="B145" s="417">
        <v>707</v>
      </c>
      <c r="C145" s="418"/>
      <c r="D145" s="403"/>
      <c r="E145" s="419">
        <v>5.6999999999999998E-4</v>
      </c>
      <c r="F145" s="420">
        <v>4.0000000000000002E-4</v>
      </c>
      <c r="G145" s="421">
        <v>4.0000000000000002E-4</v>
      </c>
      <c r="H145" s="422"/>
      <c r="I145" s="419">
        <v>5.0199999999999995E-4</v>
      </c>
      <c r="J145" s="420">
        <v>4.0000000000000002E-4</v>
      </c>
      <c r="K145" s="421">
        <v>4.0000000000000002E-4</v>
      </c>
      <c r="L145" s="344"/>
      <c r="M145" s="375"/>
      <c r="N145" s="402"/>
      <c r="O145" s="376"/>
    </row>
    <row r="146" spans="1:15" x14ac:dyDescent="0.25">
      <c r="A146" s="416" t="s">
        <v>1298</v>
      </c>
      <c r="B146" s="417">
        <v>708</v>
      </c>
      <c r="C146" s="418"/>
      <c r="D146" s="403"/>
      <c r="E146" s="419">
        <v>5.6999999999999998E-4</v>
      </c>
      <c r="F146" s="420">
        <v>4.0000000000000002E-4</v>
      </c>
      <c r="G146" s="421">
        <v>4.0000000000000002E-4</v>
      </c>
      <c r="H146" s="422"/>
      <c r="I146" s="419">
        <v>5.0199999999999995E-4</v>
      </c>
      <c r="J146" s="420">
        <v>4.0000000000000002E-4</v>
      </c>
      <c r="K146" s="421">
        <v>4.0000000000000002E-4</v>
      </c>
      <c r="L146" s="344"/>
      <c r="M146" s="375"/>
      <c r="N146" s="402"/>
      <c r="O146" s="376"/>
    </row>
    <row r="147" spans="1:15" x14ac:dyDescent="0.25">
      <c r="A147" s="416" t="s">
        <v>158</v>
      </c>
      <c r="B147" s="417">
        <v>713</v>
      </c>
      <c r="C147" s="418"/>
      <c r="D147" s="403"/>
      <c r="E147" s="419">
        <v>5.6999999999999998E-4</v>
      </c>
      <c r="F147" s="420">
        <v>4.0000000000000002E-4</v>
      </c>
      <c r="G147" s="421">
        <v>4.0000000000000002E-4</v>
      </c>
      <c r="H147" s="420"/>
      <c r="I147" s="419">
        <v>5.0199999999999995E-4</v>
      </c>
      <c r="J147" s="420">
        <v>4.0000000000000002E-4</v>
      </c>
      <c r="K147" s="421">
        <v>4.0000000000000002E-4</v>
      </c>
      <c r="L147" s="344"/>
      <c r="M147" s="375"/>
      <c r="N147" s="402"/>
      <c r="O147" s="376"/>
    </row>
    <row r="148" spans="1:15" x14ac:dyDescent="0.25">
      <c r="A148" s="416" t="s">
        <v>159</v>
      </c>
      <c r="B148" s="417">
        <v>714</v>
      </c>
      <c r="C148" s="418"/>
      <c r="D148" s="403"/>
      <c r="E148" s="419">
        <v>5.6999999999999998E-4</v>
      </c>
      <c r="F148" s="420">
        <v>4.0000000000000002E-4</v>
      </c>
      <c r="G148" s="421">
        <v>4.0000000000000002E-4</v>
      </c>
      <c r="H148" s="422"/>
      <c r="I148" s="419">
        <v>5.0199999999999995E-4</v>
      </c>
      <c r="J148" s="420">
        <v>4.0000000000000002E-4</v>
      </c>
      <c r="K148" s="421">
        <v>4.0000000000000002E-4</v>
      </c>
      <c r="L148" s="344"/>
      <c r="M148" s="375"/>
      <c r="N148" s="402"/>
      <c r="O148" s="376"/>
    </row>
    <row r="149" spans="1:15" x14ac:dyDescent="0.25">
      <c r="A149" s="416" t="s">
        <v>342</v>
      </c>
      <c r="B149" s="417">
        <v>716</v>
      </c>
      <c r="C149" s="418" t="s">
        <v>0</v>
      </c>
      <c r="D149" s="403"/>
      <c r="E149" s="419">
        <v>5.6999999999999998E-4</v>
      </c>
      <c r="F149" s="420">
        <v>4.0000000000000002E-4</v>
      </c>
      <c r="G149" s="421">
        <v>4.0000000000000002E-4</v>
      </c>
      <c r="H149" s="422"/>
      <c r="I149" s="419">
        <v>5.0199999999999995E-4</v>
      </c>
      <c r="J149" s="420">
        <v>4.0000000000000002E-4</v>
      </c>
      <c r="K149" s="421">
        <v>4.0000000000000002E-4</v>
      </c>
      <c r="L149" s="344"/>
      <c r="M149" s="375"/>
      <c r="N149" s="402"/>
      <c r="O149" s="376"/>
    </row>
    <row r="150" spans="1:15" x14ac:dyDescent="0.25">
      <c r="A150" s="416" t="s">
        <v>160</v>
      </c>
      <c r="B150" s="417">
        <v>721</v>
      </c>
      <c r="C150" s="418"/>
      <c r="D150" s="403"/>
      <c r="E150" s="419">
        <v>6.6959999999999997E-3</v>
      </c>
      <c r="F150" s="420">
        <v>4.6979999999999999E-3</v>
      </c>
      <c r="G150" s="421">
        <v>4.6979999999999999E-3</v>
      </c>
      <c r="H150" s="422"/>
      <c r="I150" s="419">
        <v>2.6350000000000002E-3</v>
      </c>
      <c r="J150" s="420">
        <v>2.0990000000000002E-3</v>
      </c>
      <c r="K150" s="421">
        <v>2.0990000000000002E-3</v>
      </c>
      <c r="L150" s="344"/>
      <c r="M150" s="375"/>
      <c r="N150" s="402"/>
      <c r="O150" s="376"/>
    </row>
    <row r="151" spans="1:15" x14ac:dyDescent="0.25">
      <c r="A151" s="416" t="s">
        <v>161</v>
      </c>
      <c r="B151" s="417">
        <v>722</v>
      </c>
      <c r="C151" s="418"/>
      <c r="D151" s="403"/>
      <c r="E151" s="419">
        <v>1.818E-3</v>
      </c>
      <c r="F151" s="420">
        <v>1.276E-3</v>
      </c>
      <c r="G151" s="421">
        <v>1.276E-3</v>
      </c>
      <c r="H151" s="422"/>
      <c r="I151" s="419">
        <v>5.0199999999999995E-4</v>
      </c>
      <c r="J151" s="420">
        <v>4.0000000000000002E-4</v>
      </c>
      <c r="K151" s="421">
        <v>4.0000000000000002E-4</v>
      </c>
      <c r="L151" s="344"/>
      <c r="M151" s="375"/>
      <c r="N151" s="402"/>
      <c r="O151" s="376"/>
    </row>
    <row r="152" spans="1:15" x14ac:dyDescent="0.25">
      <c r="A152" s="416" t="s">
        <v>162</v>
      </c>
      <c r="B152" s="417">
        <v>725</v>
      </c>
      <c r="C152" s="418"/>
      <c r="D152" s="403"/>
      <c r="E152" s="419">
        <v>5.6999999999999998E-4</v>
      </c>
      <c r="F152" s="420">
        <v>4.0000000000000002E-4</v>
      </c>
      <c r="G152" s="421">
        <v>4.0000000000000002E-4</v>
      </c>
      <c r="H152" s="422"/>
      <c r="I152" s="419">
        <v>5.0199999999999995E-4</v>
      </c>
      <c r="J152" s="420">
        <v>4.0000000000000002E-4</v>
      </c>
      <c r="K152" s="421">
        <v>4.0000000000000002E-4</v>
      </c>
      <c r="L152" s="344"/>
      <c r="M152" s="375"/>
      <c r="N152" s="402"/>
      <c r="O152" s="376"/>
    </row>
    <row r="153" spans="1:15" x14ac:dyDescent="0.25">
      <c r="A153" s="416" t="s">
        <v>163</v>
      </c>
      <c r="B153" s="417">
        <v>727</v>
      </c>
      <c r="C153" s="418"/>
      <c r="D153" s="403"/>
      <c r="E153" s="419">
        <v>5.6999999999999998E-4</v>
      </c>
      <c r="F153" s="420">
        <v>4.0000000000000002E-4</v>
      </c>
      <c r="G153" s="421">
        <v>4.0000000000000002E-4</v>
      </c>
      <c r="H153" s="422"/>
      <c r="I153" s="419">
        <v>5.0199999999999995E-4</v>
      </c>
      <c r="J153" s="420">
        <v>4.0000000000000002E-4</v>
      </c>
      <c r="K153" s="421">
        <v>4.0000000000000002E-4</v>
      </c>
      <c r="L153" s="344"/>
      <c r="M153" s="375"/>
      <c r="N153" s="402"/>
      <c r="O153" s="376"/>
    </row>
    <row r="154" spans="1:15" x14ac:dyDescent="0.25">
      <c r="A154" s="416" t="s">
        <v>164</v>
      </c>
      <c r="B154" s="417">
        <v>728</v>
      </c>
      <c r="C154" s="418" t="s">
        <v>1391</v>
      </c>
      <c r="D154" s="403"/>
      <c r="E154" s="419"/>
      <c r="F154" s="420" t="s">
        <v>0</v>
      </c>
      <c r="G154" s="421"/>
      <c r="H154" s="422"/>
      <c r="I154" s="419"/>
      <c r="J154" s="420" t="s">
        <v>0</v>
      </c>
      <c r="K154" s="421"/>
      <c r="L154" s="344"/>
      <c r="M154" s="375"/>
      <c r="N154" s="402"/>
      <c r="O154" s="376"/>
    </row>
    <row r="155" spans="1:15" x14ac:dyDescent="0.25">
      <c r="A155" s="416" t="s">
        <v>165</v>
      </c>
      <c r="B155" s="417">
        <v>731</v>
      </c>
      <c r="C155" s="418"/>
      <c r="D155" s="403"/>
      <c r="E155" s="419">
        <v>2.6229999999999999E-3</v>
      </c>
      <c r="F155" s="420">
        <v>1.8400000000000001E-3</v>
      </c>
      <c r="G155" s="421">
        <v>1.8400000000000001E-3</v>
      </c>
      <c r="H155" s="422"/>
      <c r="I155" s="419">
        <v>5.0199999999999995E-4</v>
      </c>
      <c r="J155" s="420">
        <v>4.0000000000000002E-4</v>
      </c>
      <c r="K155" s="421">
        <v>4.0000000000000002E-4</v>
      </c>
      <c r="L155" s="344"/>
      <c r="M155" s="375"/>
      <c r="N155" s="402"/>
      <c r="O155" s="376"/>
    </row>
    <row r="156" spans="1:15" x14ac:dyDescent="0.25">
      <c r="A156" s="416" t="s">
        <v>166</v>
      </c>
      <c r="B156" s="417">
        <v>736</v>
      </c>
      <c r="C156" s="418"/>
      <c r="D156" s="403"/>
      <c r="E156" s="419">
        <v>8.43E-3</v>
      </c>
      <c r="F156" s="420">
        <v>5.9150000000000001E-3</v>
      </c>
      <c r="G156" s="421">
        <v>5.9150000000000001E-3</v>
      </c>
      <c r="H156" s="420"/>
      <c r="I156" s="419">
        <v>9.9599999999999992E-4</v>
      </c>
      <c r="J156" s="420">
        <v>7.9299999999999998E-4</v>
      </c>
      <c r="K156" s="421">
        <v>7.9299999999999998E-4</v>
      </c>
      <c r="L156" s="344"/>
      <c r="M156" s="375"/>
      <c r="N156" s="402"/>
      <c r="O156" s="376"/>
    </row>
    <row r="157" spans="1:15" x14ac:dyDescent="0.25">
      <c r="A157" s="416" t="s">
        <v>167</v>
      </c>
      <c r="B157" s="417">
        <v>737</v>
      </c>
      <c r="C157" s="418"/>
      <c r="D157" s="403"/>
      <c r="E157" s="419">
        <v>5.6999999999999998E-4</v>
      </c>
      <c r="F157" s="420">
        <v>4.0000000000000002E-4</v>
      </c>
      <c r="G157" s="421">
        <v>4.0000000000000002E-4</v>
      </c>
      <c r="H157" s="422"/>
      <c r="I157" s="419">
        <v>5.0199999999999995E-4</v>
      </c>
      <c r="J157" s="420">
        <v>4.0000000000000002E-4</v>
      </c>
      <c r="K157" s="421">
        <v>4.0000000000000002E-4</v>
      </c>
      <c r="L157" s="344"/>
      <c r="M157" s="375"/>
      <c r="N157" s="402"/>
      <c r="O157" s="376"/>
    </row>
    <row r="158" spans="1:15" x14ac:dyDescent="0.25">
      <c r="A158" s="416" t="s">
        <v>168</v>
      </c>
      <c r="B158" s="417">
        <v>738</v>
      </c>
      <c r="C158" s="418"/>
      <c r="D158" s="403"/>
      <c r="E158" s="419">
        <v>5.7200000000000003E-3</v>
      </c>
      <c r="F158" s="420">
        <v>4.0140000000000002E-3</v>
      </c>
      <c r="G158" s="421">
        <v>4.0140000000000002E-3</v>
      </c>
      <c r="H158" s="420"/>
      <c r="I158" s="419">
        <v>4.4050000000000001E-3</v>
      </c>
      <c r="J158" s="420">
        <v>3.5079999999999998E-3</v>
      </c>
      <c r="K158" s="421">
        <v>3.5079999999999998E-3</v>
      </c>
      <c r="L158" s="344"/>
      <c r="M158" s="375"/>
      <c r="N158" s="402"/>
      <c r="O158" s="376"/>
    </row>
    <row r="159" spans="1:15" x14ac:dyDescent="0.25">
      <c r="A159" s="416" t="s">
        <v>169</v>
      </c>
      <c r="B159" s="417">
        <v>740</v>
      </c>
      <c r="C159" s="418"/>
      <c r="D159" s="403"/>
      <c r="E159" s="419">
        <v>2.3843E-2</v>
      </c>
      <c r="F159" s="420">
        <v>1.6729999999999998E-2</v>
      </c>
      <c r="G159" s="421">
        <v>1.6729999999999998E-2</v>
      </c>
      <c r="H159" s="422"/>
      <c r="I159" s="419">
        <v>3.4499999999999999E-3</v>
      </c>
      <c r="J159" s="420">
        <v>2.748E-3</v>
      </c>
      <c r="K159" s="421">
        <v>2.748E-3</v>
      </c>
      <c r="L159" s="344"/>
      <c r="M159" s="375"/>
      <c r="N159" s="402"/>
      <c r="O159" s="376"/>
    </row>
    <row r="160" spans="1:15" x14ac:dyDescent="0.25">
      <c r="A160" s="416" t="s">
        <v>170</v>
      </c>
      <c r="B160" s="417">
        <v>741</v>
      </c>
      <c r="C160" s="418"/>
      <c r="D160" s="403"/>
      <c r="E160" s="419">
        <v>2.604E-3</v>
      </c>
      <c r="F160" s="420">
        <v>1.8270000000000001E-3</v>
      </c>
      <c r="G160" s="421">
        <v>1.8270000000000001E-3</v>
      </c>
      <c r="H160" s="422"/>
      <c r="I160" s="419">
        <v>9.01E-4</v>
      </c>
      <c r="J160" s="420">
        <v>7.18E-4</v>
      </c>
      <c r="K160" s="421">
        <v>7.18E-4</v>
      </c>
      <c r="L160" s="344"/>
      <c r="M160" s="375"/>
      <c r="N160" s="402"/>
      <c r="O160" s="376"/>
    </row>
    <row r="161" spans="1:15" x14ac:dyDescent="0.25">
      <c r="A161" s="416" t="s">
        <v>171</v>
      </c>
      <c r="B161" s="417">
        <v>742</v>
      </c>
      <c r="C161" s="418"/>
      <c r="D161" s="403"/>
      <c r="E161" s="419">
        <v>3.1195000000000001E-2</v>
      </c>
      <c r="F161" s="420">
        <v>2.1888999999999999E-2</v>
      </c>
      <c r="G161" s="421">
        <v>2.1888999999999999E-2</v>
      </c>
      <c r="H161" s="422"/>
      <c r="I161" s="419">
        <v>5.0199999999999995E-4</v>
      </c>
      <c r="J161" s="420">
        <v>4.0000000000000002E-4</v>
      </c>
      <c r="K161" s="421">
        <v>4.0000000000000002E-4</v>
      </c>
      <c r="L161" s="344"/>
      <c r="M161" s="375"/>
      <c r="N161" s="402"/>
      <c r="O161" s="376"/>
    </row>
    <row r="162" spans="1:15" x14ac:dyDescent="0.25">
      <c r="A162" s="416" t="s">
        <v>172</v>
      </c>
      <c r="B162" s="417">
        <v>744</v>
      </c>
      <c r="C162" s="418"/>
      <c r="D162" s="403"/>
      <c r="E162" s="419">
        <v>3.7139999999999999E-3</v>
      </c>
      <c r="F162" s="420">
        <v>2.6059999999999998E-3</v>
      </c>
      <c r="G162" s="421">
        <v>2.6059999999999998E-3</v>
      </c>
      <c r="H162" s="422"/>
      <c r="I162" s="419">
        <v>5.0199999999999995E-4</v>
      </c>
      <c r="J162" s="420">
        <v>4.0000000000000002E-4</v>
      </c>
      <c r="K162" s="421">
        <v>4.0000000000000002E-4</v>
      </c>
      <c r="L162" s="344"/>
      <c r="M162" s="375"/>
      <c r="N162" s="402"/>
      <c r="O162" s="376"/>
    </row>
    <row r="163" spans="1:15" x14ac:dyDescent="0.25">
      <c r="A163" s="416" t="s">
        <v>269</v>
      </c>
      <c r="B163" s="417">
        <v>755</v>
      </c>
      <c r="C163" s="418"/>
      <c r="D163" s="403"/>
      <c r="E163" s="419">
        <v>8.3199999999999995E-4</v>
      </c>
      <c r="F163" s="420">
        <v>5.8399999999999999E-4</v>
      </c>
      <c r="G163" s="421">
        <v>5.8399999999999999E-4</v>
      </c>
      <c r="H163" s="422"/>
      <c r="I163" s="419">
        <v>7.3200000000000001E-4</v>
      </c>
      <c r="J163" s="420">
        <v>5.8299999999999997E-4</v>
      </c>
      <c r="K163" s="421">
        <v>5.8299999999999997E-4</v>
      </c>
      <c r="L163" s="344"/>
      <c r="M163" s="375"/>
      <c r="N163" s="402"/>
      <c r="O163" s="376"/>
    </row>
    <row r="164" spans="1:15" x14ac:dyDescent="0.25">
      <c r="A164" s="416" t="s">
        <v>173</v>
      </c>
      <c r="B164" s="417">
        <v>764</v>
      </c>
      <c r="C164" s="418"/>
      <c r="D164" s="403"/>
      <c r="E164" s="419">
        <v>1.9251000000000001E-2</v>
      </c>
      <c r="F164" s="420">
        <v>1.3507999999999999E-2</v>
      </c>
      <c r="G164" s="421">
        <v>1.3507999999999999E-2</v>
      </c>
      <c r="H164" s="422"/>
      <c r="I164" s="419">
        <v>6.4359999999999999E-3</v>
      </c>
      <c r="J164" s="420">
        <v>5.1260000000000003E-3</v>
      </c>
      <c r="K164" s="421">
        <v>5.1260000000000003E-3</v>
      </c>
      <c r="L164" s="344"/>
      <c r="M164" s="375"/>
      <c r="N164" s="402"/>
      <c r="O164" s="376"/>
    </row>
    <row r="165" spans="1:15" x14ac:dyDescent="0.25">
      <c r="A165" s="416" t="s">
        <v>174</v>
      </c>
      <c r="B165" s="417">
        <v>765</v>
      </c>
      <c r="C165" s="418"/>
      <c r="D165" s="403"/>
      <c r="E165" s="419">
        <v>2.431E-3</v>
      </c>
      <c r="F165" s="420">
        <v>1.7060000000000001E-3</v>
      </c>
      <c r="G165" s="421">
        <v>1.7060000000000001E-3</v>
      </c>
      <c r="H165" s="422"/>
      <c r="I165" s="419">
        <v>5.0199999999999995E-4</v>
      </c>
      <c r="J165" s="420">
        <v>4.0000000000000002E-4</v>
      </c>
      <c r="K165" s="421">
        <v>4.0000000000000002E-4</v>
      </c>
      <c r="L165" s="344"/>
      <c r="M165" s="375"/>
      <c r="N165" s="404"/>
      <c r="O165" s="376"/>
    </row>
    <row r="166" spans="1:15" x14ac:dyDescent="0.25">
      <c r="A166" s="416" t="s">
        <v>175</v>
      </c>
      <c r="B166" s="417">
        <v>766</v>
      </c>
      <c r="C166" s="418"/>
      <c r="D166" s="403"/>
      <c r="E166" s="419">
        <v>4.4595999999999997E-2</v>
      </c>
      <c r="F166" s="420">
        <v>3.1292E-2</v>
      </c>
      <c r="G166" s="421">
        <v>3.1292E-2</v>
      </c>
      <c r="H166" s="422"/>
      <c r="I166" s="419">
        <v>3.9981000000000003E-2</v>
      </c>
      <c r="J166" s="420">
        <v>3.1842000000000002E-2</v>
      </c>
      <c r="K166" s="421">
        <v>3.1842000000000002E-2</v>
      </c>
      <c r="L166" s="344"/>
      <c r="M166" s="375"/>
      <c r="N166" s="402"/>
      <c r="O166" s="376"/>
    </row>
    <row r="167" spans="1:15" x14ac:dyDescent="0.25">
      <c r="A167" s="416" t="s">
        <v>176</v>
      </c>
      <c r="B167" s="417">
        <v>772</v>
      </c>
      <c r="C167" s="418"/>
      <c r="D167" s="403"/>
      <c r="E167" s="419">
        <v>4.326E-3</v>
      </c>
      <c r="F167" s="420">
        <v>3.0349999999999999E-3</v>
      </c>
      <c r="G167" s="421">
        <v>3.0349999999999999E-3</v>
      </c>
      <c r="H167" s="420"/>
      <c r="I167" s="419">
        <v>3.2590000000000002E-3</v>
      </c>
      <c r="J167" s="420">
        <v>2.5959999999999998E-3</v>
      </c>
      <c r="K167" s="421">
        <v>2.5959999999999998E-3</v>
      </c>
      <c r="L167" s="344"/>
      <c r="M167" s="375"/>
      <c r="N167" s="402"/>
      <c r="O167" s="376"/>
    </row>
    <row r="168" spans="1:15" x14ac:dyDescent="0.25">
      <c r="A168" s="416" t="s">
        <v>177</v>
      </c>
      <c r="B168" s="417">
        <v>773</v>
      </c>
      <c r="C168" s="418">
        <v>490</v>
      </c>
      <c r="D168" s="403"/>
      <c r="E168" s="419"/>
      <c r="F168" s="420" t="s">
        <v>0</v>
      </c>
      <c r="G168" s="421"/>
      <c r="H168" s="422"/>
      <c r="I168" s="419"/>
      <c r="J168" s="420" t="s">
        <v>0</v>
      </c>
      <c r="K168" s="421"/>
      <c r="L168" s="344"/>
      <c r="M168" s="375"/>
      <c r="N168" s="402"/>
      <c r="O168" s="376"/>
    </row>
    <row r="169" spans="1:15" x14ac:dyDescent="0.25">
      <c r="A169" s="416" t="s">
        <v>178</v>
      </c>
      <c r="B169" s="417">
        <v>777</v>
      </c>
      <c r="C169" s="418"/>
      <c r="D169" s="403"/>
      <c r="E169" s="419">
        <v>5.6999999999999998E-4</v>
      </c>
      <c r="F169" s="420">
        <v>4.0000000000000002E-4</v>
      </c>
      <c r="G169" s="421">
        <v>4.0000000000000002E-4</v>
      </c>
      <c r="H169" s="422"/>
      <c r="I169" s="419">
        <v>5.0199999999999995E-4</v>
      </c>
      <c r="J169" s="424">
        <v>4.0000000000000002E-4</v>
      </c>
      <c r="K169" s="421">
        <v>4.0000000000000002E-4</v>
      </c>
      <c r="L169" s="344"/>
      <c r="M169" s="375"/>
      <c r="N169" s="402"/>
      <c r="O169" s="376"/>
    </row>
    <row r="170" spans="1:15" x14ac:dyDescent="0.25">
      <c r="A170" s="416" t="s">
        <v>179</v>
      </c>
      <c r="B170" s="417">
        <v>787</v>
      </c>
      <c r="C170" s="418"/>
      <c r="D170" s="403"/>
      <c r="E170" s="419">
        <v>3.578E-3</v>
      </c>
      <c r="F170" s="420">
        <v>2.5110000000000002E-3</v>
      </c>
      <c r="G170" s="421">
        <v>2.5110000000000002E-3</v>
      </c>
      <c r="H170" s="422"/>
      <c r="I170" s="419">
        <v>4.2090000000000001E-3</v>
      </c>
      <c r="J170" s="420">
        <v>3.3519999999999999E-3</v>
      </c>
      <c r="K170" s="421">
        <v>3.3519999999999999E-3</v>
      </c>
      <c r="L170" s="344"/>
      <c r="M170" s="375"/>
      <c r="N170" s="402"/>
      <c r="O170" s="376"/>
    </row>
    <row r="171" spans="1:15" x14ac:dyDescent="0.25">
      <c r="A171" s="416" t="s">
        <v>180</v>
      </c>
      <c r="B171" s="417">
        <v>791</v>
      </c>
      <c r="C171" s="418"/>
      <c r="D171" s="403"/>
      <c r="E171" s="419">
        <v>3.4296E-2</v>
      </c>
      <c r="F171" s="420">
        <v>2.4063999999999999E-2</v>
      </c>
      <c r="G171" s="421">
        <v>2.4063999999999999E-2</v>
      </c>
      <c r="H171" s="422"/>
      <c r="I171" s="419">
        <v>1.4522999999999999E-2</v>
      </c>
      <c r="J171" s="420">
        <v>1.1566999999999999E-2</v>
      </c>
      <c r="K171" s="421">
        <v>1.1566999999999999E-2</v>
      </c>
      <c r="L171" s="344"/>
      <c r="M171" s="375"/>
      <c r="N171" s="402"/>
      <c r="O171" s="376"/>
    </row>
    <row r="172" spans="1:15" x14ac:dyDescent="0.25">
      <c r="A172" s="416" t="s">
        <v>181</v>
      </c>
      <c r="B172" s="417">
        <v>792</v>
      </c>
      <c r="C172" s="418"/>
      <c r="D172" s="403"/>
      <c r="E172" s="419">
        <v>3.0599999999999998E-3</v>
      </c>
      <c r="F172" s="420">
        <v>2.147E-3</v>
      </c>
      <c r="G172" s="421">
        <v>2.147E-3</v>
      </c>
      <c r="H172" s="420"/>
      <c r="I172" s="419">
        <v>5.0199999999999995E-4</v>
      </c>
      <c r="J172" s="420">
        <v>4.0000000000000002E-4</v>
      </c>
      <c r="K172" s="421">
        <v>4.0000000000000002E-4</v>
      </c>
      <c r="L172" s="344"/>
      <c r="M172" s="375"/>
      <c r="N172" s="402"/>
      <c r="O172" s="376"/>
    </row>
    <row r="173" spans="1:15" x14ac:dyDescent="0.25">
      <c r="A173" s="416" t="s">
        <v>182</v>
      </c>
      <c r="B173" s="417">
        <v>793</v>
      </c>
      <c r="C173" s="418"/>
      <c r="D173" s="403"/>
      <c r="E173" s="419">
        <v>2.2796E-2</v>
      </c>
      <c r="F173" s="420">
        <v>1.5994999999999999E-2</v>
      </c>
      <c r="G173" s="421">
        <v>1.5994999999999999E-2</v>
      </c>
      <c r="H173" s="422"/>
      <c r="I173" s="419">
        <v>4.0159999999999996E-3</v>
      </c>
      <c r="J173" s="420">
        <v>3.1979999999999999E-3</v>
      </c>
      <c r="K173" s="421">
        <v>3.1979999999999999E-3</v>
      </c>
      <c r="L173" s="344"/>
      <c r="M173" s="375"/>
      <c r="N173" s="402"/>
      <c r="O173" s="376"/>
    </row>
    <row r="174" spans="1:15" x14ac:dyDescent="0.25">
      <c r="A174" s="416" t="s">
        <v>183</v>
      </c>
      <c r="B174" s="417">
        <v>796</v>
      </c>
      <c r="C174" s="418"/>
      <c r="D174" s="403"/>
      <c r="E174" s="419">
        <v>5.6999999999999998E-4</v>
      </c>
      <c r="F174" s="420">
        <v>4.0000000000000002E-4</v>
      </c>
      <c r="G174" s="421">
        <v>4.0000000000000002E-4</v>
      </c>
      <c r="H174" s="422"/>
      <c r="I174" s="419">
        <v>5.0199999999999995E-4</v>
      </c>
      <c r="J174" s="424">
        <v>4.0000000000000002E-4</v>
      </c>
      <c r="K174" s="421">
        <v>4.0000000000000002E-4</v>
      </c>
      <c r="L174" s="344"/>
      <c r="M174" s="375"/>
      <c r="N174" s="402"/>
      <c r="O174" s="376"/>
    </row>
    <row r="175" spans="1:15" x14ac:dyDescent="0.25">
      <c r="A175" s="416" t="s">
        <v>184</v>
      </c>
      <c r="B175" s="417">
        <v>797</v>
      </c>
      <c r="C175" s="418"/>
      <c r="D175" s="403"/>
      <c r="E175" s="419">
        <v>6.3959999999999998E-3</v>
      </c>
      <c r="F175" s="420">
        <v>4.4879999999999998E-3</v>
      </c>
      <c r="G175" s="421">
        <v>4.4879999999999998E-3</v>
      </c>
      <c r="H175" s="422"/>
      <c r="I175" s="419">
        <v>8.3929999999999994E-3</v>
      </c>
      <c r="J175" s="424">
        <v>6.6839999999999998E-3</v>
      </c>
      <c r="K175" s="421">
        <v>6.6839999999999998E-3</v>
      </c>
      <c r="L175" s="344"/>
      <c r="M175" s="375"/>
      <c r="N175" s="402"/>
      <c r="O175" s="376"/>
    </row>
    <row r="176" spans="1:15" x14ac:dyDescent="0.25">
      <c r="A176" s="416" t="s">
        <v>185</v>
      </c>
      <c r="B176" s="417">
        <v>799</v>
      </c>
      <c r="C176" s="418"/>
      <c r="D176" s="403"/>
      <c r="E176" s="419">
        <v>2.9139999999999999E-3</v>
      </c>
      <c r="F176" s="420">
        <v>2.0449999999999999E-3</v>
      </c>
      <c r="G176" s="421">
        <v>2.0449999999999999E-3</v>
      </c>
      <c r="H176" s="422"/>
      <c r="I176" s="419">
        <v>1.4970000000000001E-3</v>
      </c>
      <c r="J176" s="424">
        <v>1.1919999999999999E-3</v>
      </c>
      <c r="K176" s="421">
        <v>1.1919999999999999E-3</v>
      </c>
      <c r="L176" s="344"/>
      <c r="M176" s="375"/>
      <c r="N176" s="402"/>
      <c r="O176" s="376"/>
    </row>
    <row r="177" spans="1:15" x14ac:dyDescent="0.25">
      <c r="A177" s="416" t="s">
        <v>186</v>
      </c>
      <c r="B177" s="417">
        <v>801</v>
      </c>
      <c r="C177" s="418"/>
      <c r="D177" s="403"/>
      <c r="E177" s="419">
        <v>3.0229870000000001</v>
      </c>
      <c r="F177" s="420">
        <v>2.12114</v>
      </c>
      <c r="G177" s="421">
        <v>2.12114</v>
      </c>
      <c r="H177" s="422"/>
      <c r="I177" s="419">
        <v>0.77286900000000003</v>
      </c>
      <c r="J177" s="420">
        <v>0.615541</v>
      </c>
      <c r="K177" s="421">
        <v>0.615541</v>
      </c>
      <c r="L177" s="344"/>
      <c r="M177" s="375"/>
      <c r="N177" s="402"/>
      <c r="O177" s="376"/>
    </row>
    <row r="178" spans="1:15" x14ac:dyDescent="0.25">
      <c r="A178" s="416" t="s">
        <v>333</v>
      </c>
      <c r="B178" s="417">
        <v>802</v>
      </c>
      <c r="C178" s="418"/>
      <c r="D178" s="403"/>
      <c r="E178" s="419">
        <v>0.198158</v>
      </c>
      <c r="F178" s="420">
        <v>0.139042</v>
      </c>
      <c r="G178" s="421">
        <v>0.139042</v>
      </c>
      <c r="H178" s="420"/>
      <c r="I178" s="419">
        <v>3.6325999999999997E-2</v>
      </c>
      <c r="J178" s="420">
        <v>2.8930999999999998E-2</v>
      </c>
      <c r="K178" s="421">
        <v>2.8930999999999998E-2</v>
      </c>
      <c r="L178" s="344"/>
      <c r="M178" s="375"/>
      <c r="N178" s="402"/>
      <c r="O178" s="376"/>
    </row>
    <row r="179" spans="1:15" x14ac:dyDescent="0.25">
      <c r="A179" s="416" t="s">
        <v>35</v>
      </c>
      <c r="B179" s="417">
        <v>805</v>
      </c>
      <c r="C179" s="418"/>
      <c r="D179" s="403"/>
      <c r="E179" s="419">
        <v>5.4749999999999998E-3</v>
      </c>
      <c r="F179" s="420">
        <v>3.8419999999999999E-3</v>
      </c>
      <c r="G179" s="421">
        <v>3.8419999999999999E-3</v>
      </c>
      <c r="H179" s="422"/>
      <c r="I179" s="419">
        <v>5.0199999999999995E-4</v>
      </c>
      <c r="J179" s="420">
        <v>4.0000000000000002E-4</v>
      </c>
      <c r="K179" s="421">
        <v>4.0000000000000002E-4</v>
      </c>
      <c r="L179" s="344"/>
      <c r="M179" s="375"/>
      <c r="N179" s="402"/>
      <c r="O179" s="376"/>
    </row>
    <row r="180" spans="1:15" x14ac:dyDescent="0.25">
      <c r="A180" s="416" t="s">
        <v>187</v>
      </c>
      <c r="B180" s="417">
        <v>807</v>
      </c>
      <c r="C180" s="418">
        <v>490</v>
      </c>
      <c r="D180" s="403"/>
      <c r="E180" s="419"/>
      <c r="F180" s="420" t="s">
        <v>0</v>
      </c>
      <c r="G180" s="421"/>
      <c r="H180" s="422"/>
      <c r="I180" s="419"/>
      <c r="J180" s="420" t="s">
        <v>0</v>
      </c>
      <c r="K180" s="421"/>
      <c r="L180" s="344"/>
      <c r="M180" s="375"/>
      <c r="N180" s="402"/>
      <c r="O180" s="376"/>
    </row>
    <row r="181" spans="1:15" x14ac:dyDescent="0.25">
      <c r="A181" s="416" t="s">
        <v>188</v>
      </c>
      <c r="B181" s="417">
        <v>810</v>
      </c>
      <c r="C181" s="418"/>
      <c r="D181" s="403"/>
      <c r="E181" s="419">
        <v>4.7369999999999999E-3</v>
      </c>
      <c r="F181" s="420">
        <v>3.3240000000000001E-3</v>
      </c>
      <c r="G181" s="421">
        <v>3.3240000000000001E-3</v>
      </c>
      <c r="H181" s="420"/>
      <c r="I181" s="419">
        <v>5.0199999999999995E-4</v>
      </c>
      <c r="J181" s="420">
        <v>4.0000000000000002E-4</v>
      </c>
      <c r="K181" s="421">
        <v>4.0000000000000002E-4</v>
      </c>
      <c r="L181" s="344"/>
      <c r="M181" s="375"/>
      <c r="N181" s="402"/>
      <c r="O181" s="376"/>
    </row>
    <row r="182" spans="1:15" x14ac:dyDescent="0.25">
      <c r="A182" s="416" t="s">
        <v>189</v>
      </c>
      <c r="B182" s="417">
        <v>811</v>
      </c>
      <c r="C182" s="418"/>
      <c r="D182" s="403"/>
      <c r="E182" s="419">
        <v>2.069E-2</v>
      </c>
      <c r="F182" s="420">
        <v>1.4518E-2</v>
      </c>
      <c r="G182" s="421">
        <v>1.4518E-2</v>
      </c>
      <c r="H182" s="420"/>
      <c r="I182" s="419">
        <v>3.784E-3</v>
      </c>
      <c r="J182" s="420">
        <v>3.0140000000000002E-3</v>
      </c>
      <c r="K182" s="421">
        <v>3.0140000000000002E-3</v>
      </c>
      <c r="L182" s="344"/>
      <c r="M182" s="375"/>
      <c r="N182" s="402"/>
      <c r="O182" s="376"/>
    </row>
    <row r="183" spans="1:15" x14ac:dyDescent="0.25">
      <c r="A183" s="416" t="s">
        <v>190</v>
      </c>
      <c r="B183" s="417">
        <v>812</v>
      </c>
      <c r="C183" s="418"/>
      <c r="D183" s="403"/>
      <c r="E183" s="419">
        <v>3.4244999999999998E-2</v>
      </c>
      <c r="F183" s="420">
        <v>2.4028999999999998E-2</v>
      </c>
      <c r="G183" s="421">
        <v>2.4028999999999998E-2</v>
      </c>
      <c r="H183" s="422"/>
      <c r="I183" s="419">
        <v>8.6610000000000003E-3</v>
      </c>
      <c r="J183" s="420">
        <v>6.8979999999999996E-3</v>
      </c>
      <c r="K183" s="421">
        <v>6.8979999999999996E-3</v>
      </c>
      <c r="L183" s="344"/>
      <c r="M183" s="375"/>
      <c r="N183" s="402"/>
      <c r="O183" s="376"/>
    </row>
    <row r="184" spans="1:15" x14ac:dyDescent="0.25">
      <c r="A184" s="416" t="s">
        <v>191</v>
      </c>
      <c r="B184" s="417">
        <v>813</v>
      </c>
      <c r="C184" s="418"/>
      <c r="D184" s="403"/>
      <c r="E184" s="419">
        <v>0.12809999999999999</v>
      </c>
      <c r="F184" s="420">
        <v>8.9884000000000006E-2</v>
      </c>
      <c r="G184" s="421">
        <v>8.9884000000000006E-2</v>
      </c>
      <c r="H184" s="420"/>
      <c r="I184" s="419">
        <v>8.5430000000000002E-3</v>
      </c>
      <c r="J184" s="420">
        <v>6.8040000000000002E-3</v>
      </c>
      <c r="K184" s="421">
        <v>6.8040000000000002E-3</v>
      </c>
      <c r="L184" s="344"/>
      <c r="M184" s="375"/>
      <c r="N184" s="402"/>
      <c r="O184" s="376"/>
    </row>
    <row r="185" spans="1:15" x14ac:dyDescent="0.25">
      <c r="A185" s="416" t="s">
        <v>192</v>
      </c>
      <c r="B185" s="417">
        <v>816</v>
      </c>
      <c r="C185" s="418"/>
      <c r="D185" s="403"/>
      <c r="E185" s="419">
        <v>1.7392000000000001E-2</v>
      </c>
      <c r="F185" s="420">
        <v>1.2203E-2</v>
      </c>
      <c r="G185" s="421">
        <v>1.2203E-2</v>
      </c>
      <c r="H185" s="420"/>
      <c r="I185" s="419">
        <v>8.3949999999999997E-3</v>
      </c>
      <c r="J185" s="420">
        <v>6.6860000000000001E-3</v>
      </c>
      <c r="K185" s="421">
        <v>6.6860000000000001E-3</v>
      </c>
      <c r="L185" s="344"/>
      <c r="M185" s="375"/>
      <c r="N185" s="402"/>
      <c r="O185" s="376"/>
    </row>
    <row r="186" spans="1:15" x14ac:dyDescent="0.25">
      <c r="A186" s="416" t="s">
        <v>193</v>
      </c>
      <c r="B186" s="417">
        <v>817</v>
      </c>
      <c r="C186" s="418"/>
      <c r="D186" s="403"/>
      <c r="E186" s="419">
        <v>0.124114</v>
      </c>
      <c r="F186" s="420">
        <v>8.7086999999999998E-2</v>
      </c>
      <c r="G186" s="421">
        <v>8.7086999999999998E-2</v>
      </c>
      <c r="H186" s="422"/>
      <c r="I186" s="419">
        <v>4.4400000000000002E-2</v>
      </c>
      <c r="J186" s="420">
        <v>3.5361999999999998E-2</v>
      </c>
      <c r="K186" s="421">
        <v>3.5361999999999998E-2</v>
      </c>
      <c r="L186" s="344"/>
      <c r="M186" s="375"/>
      <c r="N186" s="402"/>
      <c r="O186" s="376"/>
    </row>
    <row r="187" spans="1:15" x14ac:dyDescent="0.25">
      <c r="A187" s="416" t="s">
        <v>194</v>
      </c>
      <c r="B187" s="417">
        <v>818</v>
      </c>
      <c r="C187" s="418"/>
      <c r="D187" s="403"/>
      <c r="E187" s="419">
        <v>5.6999999999999998E-4</v>
      </c>
      <c r="F187" s="420">
        <v>4.0000000000000002E-4</v>
      </c>
      <c r="G187" s="421">
        <v>4.0000000000000002E-4</v>
      </c>
      <c r="H187" s="422"/>
      <c r="I187" s="419">
        <v>5.0199999999999995E-4</v>
      </c>
      <c r="J187" s="420">
        <v>4.0000000000000002E-4</v>
      </c>
      <c r="K187" s="421">
        <v>4.0000000000000002E-4</v>
      </c>
      <c r="L187" s="344"/>
      <c r="M187" s="375"/>
      <c r="N187" s="402"/>
      <c r="O187" s="376"/>
    </row>
    <row r="188" spans="1:15" x14ac:dyDescent="0.25">
      <c r="A188" s="416" t="s">
        <v>195</v>
      </c>
      <c r="B188" s="417">
        <v>819</v>
      </c>
      <c r="C188" s="418"/>
      <c r="D188" s="403"/>
      <c r="E188" s="419">
        <v>3.5623000000000002E-2</v>
      </c>
      <c r="F188" s="420">
        <v>2.4996000000000001E-2</v>
      </c>
      <c r="G188" s="421">
        <v>2.4996000000000001E-2</v>
      </c>
      <c r="H188" s="422"/>
      <c r="I188" s="419">
        <v>5.0199999999999995E-4</v>
      </c>
      <c r="J188" s="420">
        <v>4.0000000000000002E-4</v>
      </c>
      <c r="K188" s="421">
        <v>4.0000000000000002E-4</v>
      </c>
      <c r="L188" s="344"/>
      <c r="M188" s="375"/>
      <c r="N188" s="402"/>
      <c r="O188" s="376"/>
    </row>
    <row r="189" spans="1:15" x14ac:dyDescent="0.25">
      <c r="A189" s="416" t="s">
        <v>196</v>
      </c>
      <c r="B189" s="417">
        <v>820</v>
      </c>
      <c r="C189" s="418"/>
      <c r="D189" s="403"/>
      <c r="E189" s="419">
        <v>8.6877999999999997E-2</v>
      </c>
      <c r="F189" s="420">
        <v>6.096E-2</v>
      </c>
      <c r="G189" s="421">
        <v>6.096E-2</v>
      </c>
      <c r="H189" s="422"/>
      <c r="I189" s="419">
        <v>6.9177000000000002E-2</v>
      </c>
      <c r="J189" s="420">
        <v>5.5094999999999998E-2</v>
      </c>
      <c r="K189" s="421">
        <v>5.5094999999999998E-2</v>
      </c>
      <c r="L189" s="344"/>
      <c r="M189" s="375"/>
      <c r="N189" s="402"/>
      <c r="O189" s="376"/>
    </row>
    <row r="190" spans="1:15" x14ac:dyDescent="0.25">
      <c r="A190" s="416" t="s">
        <v>197</v>
      </c>
      <c r="B190" s="417">
        <v>823</v>
      </c>
      <c r="C190" s="418"/>
      <c r="D190" s="403"/>
      <c r="E190" s="419">
        <v>0.30048999999999998</v>
      </c>
      <c r="F190" s="423">
        <v>0.210845</v>
      </c>
      <c r="G190" s="421">
        <v>0.210845</v>
      </c>
      <c r="H190" s="422"/>
      <c r="I190" s="419">
        <v>0.121029</v>
      </c>
      <c r="J190" s="425">
        <v>9.6392000000000005E-2</v>
      </c>
      <c r="K190" s="421">
        <v>9.6392000000000005E-2</v>
      </c>
      <c r="L190" s="344"/>
      <c r="M190" s="375"/>
      <c r="N190" s="402"/>
      <c r="O190" s="376"/>
    </row>
    <row r="191" spans="1:15" x14ac:dyDescent="0.25">
      <c r="A191" s="416" t="s">
        <v>328</v>
      </c>
      <c r="B191" s="417">
        <v>826</v>
      </c>
      <c r="C191" s="418"/>
      <c r="D191" s="403"/>
      <c r="E191" s="419">
        <v>1.4461E-2</v>
      </c>
      <c r="F191" s="420">
        <v>1.0147E-2</v>
      </c>
      <c r="G191" s="421">
        <v>1.0147E-2</v>
      </c>
      <c r="H191" s="422"/>
      <c r="I191" s="419">
        <v>1.6594000000000001E-2</v>
      </c>
      <c r="J191" s="420">
        <v>1.3216E-2</v>
      </c>
      <c r="K191" s="421">
        <v>1.3216E-2</v>
      </c>
      <c r="L191" s="344"/>
      <c r="M191" s="375"/>
      <c r="N191" s="404"/>
      <c r="O191" s="376"/>
    </row>
    <row r="192" spans="1:15" x14ac:dyDescent="0.25">
      <c r="A192" s="416" t="s">
        <v>198</v>
      </c>
      <c r="B192" s="417">
        <v>827</v>
      </c>
      <c r="C192" s="418"/>
      <c r="D192" s="403"/>
      <c r="E192" s="419">
        <v>0.52393400000000001</v>
      </c>
      <c r="F192" s="420">
        <v>0.36762899999999998</v>
      </c>
      <c r="G192" s="421">
        <v>0.36762899999999998</v>
      </c>
      <c r="H192" s="422"/>
      <c r="I192" s="419">
        <v>0.32306800000000002</v>
      </c>
      <c r="J192" s="420">
        <v>0.257303</v>
      </c>
      <c r="K192" s="421">
        <v>0.257303</v>
      </c>
      <c r="L192" s="344"/>
      <c r="M192" s="375"/>
      <c r="N192" s="402"/>
      <c r="O192" s="376"/>
    </row>
    <row r="193" spans="1:15" x14ac:dyDescent="0.25">
      <c r="A193" s="416" t="s">
        <v>199</v>
      </c>
      <c r="B193" s="417">
        <v>832</v>
      </c>
      <c r="C193" s="418"/>
      <c r="D193" s="403"/>
      <c r="E193" s="419">
        <v>1.1238E-2</v>
      </c>
      <c r="F193" s="420">
        <v>7.8849999999999996E-3</v>
      </c>
      <c r="G193" s="421">
        <v>7.8849999999999996E-3</v>
      </c>
      <c r="H193" s="420"/>
      <c r="I193" s="419">
        <v>5.0199999999999995E-4</v>
      </c>
      <c r="J193" s="420">
        <v>4.0000000000000002E-4</v>
      </c>
      <c r="K193" s="421">
        <v>4.0000000000000002E-4</v>
      </c>
      <c r="L193" s="344"/>
      <c r="M193" s="375"/>
      <c r="N193" s="402"/>
      <c r="O193" s="376"/>
    </row>
    <row r="194" spans="1:15" x14ac:dyDescent="0.25">
      <c r="A194" s="416" t="s">
        <v>200</v>
      </c>
      <c r="B194" s="417">
        <v>833</v>
      </c>
      <c r="C194" s="418"/>
      <c r="D194" s="403"/>
      <c r="E194" s="419">
        <v>1.966E-2</v>
      </c>
      <c r="F194" s="420">
        <v>1.3795E-2</v>
      </c>
      <c r="G194" s="421">
        <v>1.3795E-2</v>
      </c>
      <c r="H194" s="422"/>
      <c r="I194" s="419">
        <v>7.9640000000000006E-3</v>
      </c>
      <c r="J194" s="424">
        <v>6.3429999999999997E-3</v>
      </c>
      <c r="K194" s="421">
        <v>6.3429999999999997E-3</v>
      </c>
      <c r="L194" s="344"/>
      <c r="M194" s="375"/>
      <c r="N194" s="402"/>
      <c r="O194" s="376"/>
    </row>
    <row r="195" spans="1:15" x14ac:dyDescent="0.25">
      <c r="A195" s="416" t="s">
        <v>201</v>
      </c>
      <c r="B195" s="417">
        <v>834</v>
      </c>
      <c r="C195" s="418"/>
      <c r="D195" s="403"/>
      <c r="E195" s="419">
        <v>0.18531700000000001</v>
      </c>
      <c r="F195" s="420">
        <v>0.13003100000000001</v>
      </c>
      <c r="G195" s="421">
        <v>0.13003100000000001</v>
      </c>
      <c r="H195" s="420"/>
      <c r="I195" s="419">
        <v>2.8816999999999999E-2</v>
      </c>
      <c r="J195" s="420">
        <v>2.2950999999999999E-2</v>
      </c>
      <c r="K195" s="421">
        <v>2.2950999999999999E-2</v>
      </c>
      <c r="L195" s="344"/>
      <c r="M195" s="375"/>
      <c r="N195" s="402"/>
      <c r="O195" s="376"/>
    </row>
    <row r="196" spans="1:15" x14ac:dyDescent="0.25">
      <c r="A196" s="416" t="s">
        <v>202</v>
      </c>
      <c r="B196" s="417">
        <v>835</v>
      </c>
      <c r="C196" s="418"/>
      <c r="D196" s="403"/>
      <c r="E196" s="419">
        <v>1.2298E-2</v>
      </c>
      <c r="F196" s="420">
        <v>8.6289999999999995E-3</v>
      </c>
      <c r="G196" s="421">
        <v>8.6289999999999995E-3</v>
      </c>
      <c r="H196" s="422"/>
      <c r="I196" s="419">
        <v>5.0199999999999995E-4</v>
      </c>
      <c r="J196" s="420">
        <v>4.0000000000000002E-4</v>
      </c>
      <c r="K196" s="421">
        <v>4.0000000000000002E-4</v>
      </c>
      <c r="L196" s="344"/>
      <c r="M196" s="375"/>
      <c r="N196" s="402"/>
      <c r="O196" s="376"/>
    </row>
    <row r="197" spans="1:15" x14ac:dyDescent="0.25">
      <c r="A197" s="416" t="s">
        <v>203</v>
      </c>
      <c r="B197" s="417">
        <v>836</v>
      </c>
      <c r="C197" s="418"/>
      <c r="D197" s="403"/>
      <c r="E197" s="419">
        <v>3.3501000000000003E-2</v>
      </c>
      <c r="F197" s="420">
        <v>2.3507E-2</v>
      </c>
      <c r="G197" s="421">
        <v>2.3507E-2</v>
      </c>
      <c r="H197" s="422"/>
      <c r="I197" s="419">
        <v>2.9184000000000002E-2</v>
      </c>
      <c r="J197" s="420">
        <v>2.3243E-2</v>
      </c>
      <c r="K197" s="421">
        <v>2.3243E-2</v>
      </c>
      <c r="L197" s="344"/>
      <c r="M197" s="375"/>
      <c r="N197" s="402"/>
      <c r="O197" s="376"/>
    </row>
    <row r="198" spans="1:15" x14ac:dyDescent="0.25">
      <c r="A198" s="416" t="s">
        <v>204</v>
      </c>
      <c r="B198" s="417">
        <v>838</v>
      </c>
      <c r="C198" s="418">
        <v>490</v>
      </c>
      <c r="D198" s="403"/>
      <c r="E198" s="419"/>
      <c r="F198" s="420" t="s">
        <v>0</v>
      </c>
      <c r="G198" s="421"/>
      <c r="H198" s="422"/>
      <c r="I198" s="419"/>
      <c r="J198" s="420" t="s">
        <v>0</v>
      </c>
      <c r="K198" s="421"/>
      <c r="L198" s="344"/>
      <c r="M198" s="375"/>
      <c r="N198" s="402"/>
      <c r="O198" s="376"/>
    </row>
    <row r="199" spans="1:15" x14ac:dyDescent="0.25">
      <c r="A199" s="416" t="s">
        <v>205</v>
      </c>
      <c r="B199" s="417">
        <v>839</v>
      </c>
      <c r="C199" s="418"/>
      <c r="D199" s="403"/>
      <c r="E199" s="419">
        <v>4.2935000000000001E-2</v>
      </c>
      <c r="F199" s="420">
        <v>3.0126E-2</v>
      </c>
      <c r="G199" s="421">
        <v>3.0126E-2</v>
      </c>
      <c r="H199" s="420"/>
      <c r="I199" s="419">
        <v>2.7525000000000001E-2</v>
      </c>
      <c r="J199" s="420">
        <v>2.1922000000000001E-2</v>
      </c>
      <c r="K199" s="421">
        <v>2.1922000000000001E-2</v>
      </c>
      <c r="L199" s="344"/>
      <c r="M199" s="375"/>
      <c r="N199" s="402"/>
      <c r="O199" s="376"/>
    </row>
    <row r="200" spans="1:15" x14ac:dyDescent="0.25">
      <c r="A200" s="416" t="s">
        <v>206</v>
      </c>
      <c r="B200" s="417">
        <v>840</v>
      </c>
      <c r="C200" s="418"/>
      <c r="D200" s="403"/>
      <c r="E200" s="419">
        <v>3.7845999999999998E-2</v>
      </c>
      <c r="F200" s="420">
        <v>2.6554999999999999E-2</v>
      </c>
      <c r="G200" s="421">
        <v>2.6554999999999999E-2</v>
      </c>
      <c r="H200" s="420"/>
      <c r="I200" s="419">
        <v>1.0925000000000001E-2</v>
      </c>
      <c r="J200" s="420">
        <v>8.7010000000000004E-3</v>
      </c>
      <c r="K200" s="421">
        <v>8.7010000000000004E-3</v>
      </c>
      <c r="L200" s="344"/>
      <c r="M200" s="375"/>
      <c r="N200" s="402"/>
      <c r="O200" s="376"/>
    </row>
    <row r="201" spans="1:15" x14ac:dyDescent="0.25">
      <c r="A201" s="416" t="s">
        <v>207</v>
      </c>
      <c r="B201" s="417">
        <v>841</v>
      </c>
      <c r="C201" s="418"/>
      <c r="D201" s="403"/>
      <c r="E201" s="419">
        <v>2.4601000000000001E-2</v>
      </c>
      <c r="F201" s="420">
        <v>1.7262E-2</v>
      </c>
      <c r="G201" s="421">
        <v>1.7262E-2</v>
      </c>
      <c r="H201" s="420"/>
      <c r="I201" s="419">
        <v>1.1221E-2</v>
      </c>
      <c r="J201" s="420">
        <v>8.9370000000000005E-3</v>
      </c>
      <c r="K201" s="421">
        <v>8.9370000000000005E-3</v>
      </c>
      <c r="L201" s="344"/>
      <c r="M201" s="375"/>
      <c r="N201" s="402"/>
      <c r="O201" s="376"/>
    </row>
    <row r="202" spans="1:15" x14ac:dyDescent="0.25">
      <c r="A202" s="416" t="s">
        <v>208</v>
      </c>
      <c r="B202" s="417">
        <v>843</v>
      </c>
      <c r="C202" s="418"/>
      <c r="D202" s="403"/>
      <c r="E202" s="419">
        <v>5.6259999999999999E-3</v>
      </c>
      <c r="F202" s="420">
        <v>3.9480000000000001E-3</v>
      </c>
      <c r="G202" s="421">
        <v>3.9480000000000001E-3</v>
      </c>
      <c r="H202" s="420"/>
      <c r="I202" s="419">
        <v>5.0199999999999995E-4</v>
      </c>
      <c r="J202" s="420">
        <v>4.0000000000000002E-4</v>
      </c>
      <c r="K202" s="421">
        <v>4.0000000000000002E-4</v>
      </c>
      <c r="L202" s="344"/>
      <c r="M202" s="375"/>
      <c r="N202" s="402"/>
      <c r="O202" s="376"/>
    </row>
    <row r="203" spans="1:15" x14ac:dyDescent="0.25">
      <c r="A203" s="416" t="s">
        <v>209</v>
      </c>
      <c r="B203" s="417">
        <v>846</v>
      </c>
      <c r="C203" s="418"/>
      <c r="D203" s="403"/>
      <c r="E203" s="419">
        <v>3.7761000000000003E-2</v>
      </c>
      <c r="F203" s="420">
        <v>2.6495999999999999E-2</v>
      </c>
      <c r="G203" s="421">
        <v>2.6495999999999999E-2</v>
      </c>
      <c r="H203" s="420"/>
      <c r="I203" s="419">
        <v>7.7330000000000003E-3</v>
      </c>
      <c r="J203" s="420">
        <v>6.1590000000000004E-3</v>
      </c>
      <c r="K203" s="421">
        <v>6.1590000000000004E-3</v>
      </c>
      <c r="L203" s="344"/>
      <c r="M203" s="375"/>
      <c r="N203" s="402"/>
      <c r="O203" s="376"/>
    </row>
    <row r="204" spans="1:15" x14ac:dyDescent="0.25">
      <c r="A204" s="416" t="s">
        <v>210</v>
      </c>
      <c r="B204" s="417">
        <v>849</v>
      </c>
      <c r="C204" s="418">
        <v>490</v>
      </c>
      <c r="D204" s="403"/>
      <c r="E204" s="419"/>
      <c r="F204" s="420" t="s">
        <v>0</v>
      </c>
      <c r="G204" s="421"/>
      <c r="H204" s="420"/>
      <c r="I204" s="419"/>
      <c r="J204" s="420" t="s">
        <v>0</v>
      </c>
      <c r="K204" s="421"/>
      <c r="L204" s="344"/>
      <c r="M204" s="375"/>
      <c r="N204" s="402"/>
      <c r="O204" s="376"/>
    </row>
    <row r="205" spans="1:15" x14ac:dyDescent="0.25">
      <c r="A205" s="416" t="s">
        <v>211</v>
      </c>
      <c r="B205" s="417">
        <v>850</v>
      </c>
      <c r="C205" s="418"/>
      <c r="D205" s="403"/>
      <c r="E205" s="419">
        <v>5.2539000000000002E-2</v>
      </c>
      <c r="F205" s="420">
        <v>3.6865000000000002E-2</v>
      </c>
      <c r="G205" s="421">
        <v>3.6865000000000002E-2</v>
      </c>
      <c r="H205" s="422"/>
      <c r="I205" s="419">
        <v>1.9771E-2</v>
      </c>
      <c r="J205" s="420">
        <v>1.5746E-2</v>
      </c>
      <c r="K205" s="421">
        <v>1.5746E-2</v>
      </c>
      <c r="L205" s="344"/>
      <c r="M205" s="375"/>
      <c r="N205" s="402"/>
      <c r="O205" s="376"/>
    </row>
    <row r="206" spans="1:15" x14ac:dyDescent="0.25">
      <c r="A206" s="416" t="s">
        <v>212</v>
      </c>
      <c r="B206" s="417">
        <v>851</v>
      </c>
      <c r="C206" s="418"/>
      <c r="D206" s="403"/>
      <c r="E206" s="419">
        <v>1.5566999999999999E-2</v>
      </c>
      <c r="F206" s="420">
        <v>1.0923E-2</v>
      </c>
      <c r="G206" s="421">
        <v>1.0923E-2</v>
      </c>
      <c r="H206" s="422"/>
      <c r="I206" s="419">
        <v>5.1260000000000003E-3</v>
      </c>
      <c r="J206" s="420">
        <v>4.0829999999999998E-3</v>
      </c>
      <c r="K206" s="421">
        <v>4.0829999999999998E-3</v>
      </c>
      <c r="L206" s="344"/>
      <c r="M206" s="375"/>
      <c r="N206" s="402"/>
      <c r="O206" s="376"/>
    </row>
    <row r="207" spans="1:15" x14ac:dyDescent="0.25">
      <c r="A207" s="416" t="s">
        <v>213</v>
      </c>
      <c r="B207" s="417">
        <v>852</v>
      </c>
      <c r="C207" s="418"/>
      <c r="D207" s="403"/>
      <c r="E207" s="419">
        <v>3.3549999999999999E-3</v>
      </c>
      <c r="F207" s="420">
        <v>2.3540000000000002E-3</v>
      </c>
      <c r="G207" s="421">
        <v>2.3540000000000002E-3</v>
      </c>
      <c r="H207" s="422"/>
      <c r="I207" s="419">
        <v>1.72E-3</v>
      </c>
      <c r="J207" s="420">
        <v>1.3699999999999999E-3</v>
      </c>
      <c r="K207" s="421">
        <v>1.3699999999999999E-3</v>
      </c>
      <c r="L207" s="344"/>
      <c r="M207" s="375"/>
      <c r="N207" s="402"/>
      <c r="O207" s="376"/>
    </row>
    <row r="208" spans="1:15" x14ac:dyDescent="0.25">
      <c r="A208" s="416" t="s">
        <v>214</v>
      </c>
      <c r="B208" s="417">
        <v>853</v>
      </c>
      <c r="C208" s="418"/>
      <c r="D208" s="403"/>
      <c r="E208" s="419">
        <v>3.3444000000000002E-2</v>
      </c>
      <c r="F208" s="420">
        <v>2.3466999999999998E-2</v>
      </c>
      <c r="G208" s="421">
        <v>2.3466999999999998E-2</v>
      </c>
      <c r="H208" s="422"/>
      <c r="I208" s="419">
        <v>5.0199999999999995E-4</v>
      </c>
      <c r="J208" s="420">
        <v>4.0000000000000002E-4</v>
      </c>
      <c r="K208" s="421">
        <v>4.0000000000000002E-4</v>
      </c>
      <c r="L208" s="344"/>
      <c r="M208" s="375"/>
      <c r="N208" s="402"/>
      <c r="O208" s="376"/>
    </row>
    <row r="209" spans="1:15" x14ac:dyDescent="0.25">
      <c r="A209" s="416" t="s">
        <v>215</v>
      </c>
      <c r="B209" s="417">
        <v>855</v>
      </c>
      <c r="C209" s="418"/>
      <c r="D209" s="403"/>
      <c r="E209" s="419">
        <v>0.12349499999999999</v>
      </c>
      <c r="F209" s="420">
        <v>8.6652999999999994E-2</v>
      </c>
      <c r="G209" s="421">
        <v>8.6652999999999994E-2</v>
      </c>
      <c r="H209" s="422"/>
      <c r="I209" s="419">
        <v>1.6206000000000002E-2</v>
      </c>
      <c r="J209" s="420">
        <v>1.2907E-2</v>
      </c>
      <c r="K209" s="421">
        <v>1.2907E-2</v>
      </c>
      <c r="L209" s="344"/>
      <c r="M209" s="375"/>
      <c r="N209" s="402"/>
      <c r="O209" s="376"/>
    </row>
    <row r="210" spans="1:15" x14ac:dyDescent="0.25">
      <c r="A210" s="416" t="s">
        <v>216</v>
      </c>
      <c r="B210" s="417">
        <v>856</v>
      </c>
      <c r="C210" s="418"/>
      <c r="D210" s="403"/>
      <c r="E210" s="419">
        <v>5.1029999999999999E-3</v>
      </c>
      <c r="F210" s="420">
        <v>3.581E-3</v>
      </c>
      <c r="G210" s="421">
        <v>3.581E-3</v>
      </c>
      <c r="H210" s="422"/>
      <c r="I210" s="419">
        <v>1.0479E-2</v>
      </c>
      <c r="J210" s="420">
        <v>8.3459999999999993E-3</v>
      </c>
      <c r="K210" s="421">
        <v>8.3459999999999993E-3</v>
      </c>
      <c r="L210" s="344"/>
      <c r="M210" s="375"/>
      <c r="N210" s="402"/>
      <c r="O210" s="376"/>
    </row>
    <row r="211" spans="1:15" x14ac:dyDescent="0.25">
      <c r="A211" s="416" t="s">
        <v>217</v>
      </c>
      <c r="B211" s="417">
        <v>858</v>
      </c>
      <c r="C211" s="418"/>
      <c r="D211" s="403"/>
      <c r="E211" s="419">
        <v>1.0539E-2</v>
      </c>
      <c r="F211" s="420">
        <v>7.3949999999999997E-3</v>
      </c>
      <c r="G211" s="421">
        <v>7.3949999999999997E-3</v>
      </c>
      <c r="H211" s="422"/>
      <c r="I211" s="419">
        <v>1.2470000000000001E-3</v>
      </c>
      <c r="J211" s="420">
        <v>9.9299999999999996E-4</v>
      </c>
      <c r="K211" s="421">
        <v>9.9299999999999996E-4</v>
      </c>
      <c r="L211" s="344"/>
      <c r="M211" s="375"/>
      <c r="N211" s="402"/>
      <c r="O211" s="376"/>
    </row>
    <row r="212" spans="1:15" x14ac:dyDescent="0.25">
      <c r="A212" s="416" t="s">
        <v>218</v>
      </c>
      <c r="B212" s="417">
        <v>862</v>
      </c>
      <c r="C212" s="418"/>
      <c r="D212" s="403"/>
      <c r="E212" s="419">
        <v>1.5668999999999999E-2</v>
      </c>
      <c r="F212" s="420">
        <v>1.0994E-2</v>
      </c>
      <c r="G212" s="421">
        <v>1.0994E-2</v>
      </c>
      <c r="H212" s="422"/>
      <c r="I212" s="419">
        <v>1.9789999999999999E-3</v>
      </c>
      <c r="J212" s="420">
        <v>1.5759999999999999E-3</v>
      </c>
      <c r="K212" s="421">
        <v>1.5759999999999999E-3</v>
      </c>
      <c r="L212" s="344"/>
      <c r="M212" s="375"/>
      <c r="N212" s="402"/>
      <c r="O212" s="376"/>
    </row>
    <row r="213" spans="1:15" x14ac:dyDescent="0.25">
      <c r="A213" s="416" t="s">
        <v>219</v>
      </c>
      <c r="B213" s="417">
        <v>865</v>
      </c>
      <c r="C213" s="418"/>
      <c r="D213" s="403"/>
      <c r="E213" s="419">
        <v>4.2633999999999998E-2</v>
      </c>
      <c r="F213" s="420">
        <v>2.9915000000000001E-2</v>
      </c>
      <c r="G213" s="421">
        <v>2.9915000000000001E-2</v>
      </c>
      <c r="H213" s="422"/>
      <c r="I213" s="419">
        <v>1.8256000000000001E-2</v>
      </c>
      <c r="J213" s="420">
        <v>1.4540000000000001E-2</v>
      </c>
      <c r="K213" s="421">
        <v>1.4540000000000001E-2</v>
      </c>
      <c r="L213" s="344"/>
      <c r="M213" s="375"/>
      <c r="N213" s="402"/>
      <c r="O213" s="376"/>
    </row>
    <row r="214" spans="1:15" x14ac:dyDescent="0.25">
      <c r="A214" s="416" t="s">
        <v>220</v>
      </c>
      <c r="B214" s="417">
        <v>868</v>
      </c>
      <c r="C214" s="418"/>
      <c r="D214" s="403"/>
      <c r="E214" s="419">
        <v>1.103E-3</v>
      </c>
      <c r="F214" s="420">
        <v>7.7399999999999995E-4</v>
      </c>
      <c r="G214" s="421">
        <v>7.7399999999999995E-4</v>
      </c>
      <c r="H214" s="422"/>
      <c r="I214" s="419">
        <v>5.0199999999999995E-4</v>
      </c>
      <c r="J214" s="420">
        <v>4.0000000000000002E-4</v>
      </c>
      <c r="K214" s="421">
        <v>4.0000000000000002E-4</v>
      </c>
      <c r="L214" s="344"/>
      <c r="M214" s="375"/>
      <c r="N214" s="402"/>
      <c r="O214" s="376"/>
    </row>
    <row r="215" spans="1:15" x14ac:dyDescent="0.25">
      <c r="A215" s="416" t="s">
        <v>221</v>
      </c>
      <c r="B215" s="417">
        <v>870</v>
      </c>
      <c r="C215" s="418"/>
      <c r="D215" s="403"/>
      <c r="E215" s="419">
        <v>1.179E-2</v>
      </c>
      <c r="F215" s="420">
        <v>8.2730000000000008E-3</v>
      </c>
      <c r="G215" s="421">
        <v>8.2730000000000008E-3</v>
      </c>
      <c r="H215" s="422"/>
      <c r="I215" s="419">
        <v>1.0081E-2</v>
      </c>
      <c r="J215" s="420">
        <v>8.0289999999999997E-3</v>
      </c>
      <c r="K215" s="421">
        <v>8.0289999999999997E-3</v>
      </c>
      <c r="L215" s="344"/>
      <c r="M215" s="375"/>
      <c r="N215" s="402"/>
      <c r="O215" s="376"/>
    </row>
    <row r="216" spans="1:15" x14ac:dyDescent="0.25">
      <c r="A216" s="416" t="s">
        <v>222</v>
      </c>
      <c r="B216" s="417">
        <v>871</v>
      </c>
      <c r="C216" s="418"/>
      <c r="D216" s="403"/>
      <c r="E216" s="419">
        <v>4.7407999999999999E-2</v>
      </c>
      <c r="F216" s="420">
        <v>3.3265000000000003E-2</v>
      </c>
      <c r="G216" s="421">
        <v>3.3265000000000003E-2</v>
      </c>
      <c r="H216" s="422"/>
      <c r="I216" s="419">
        <v>3.7360000000000002E-3</v>
      </c>
      <c r="J216" s="420">
        <v>2.9750000000000002E-3</v>
      </c>
      <c r="K216" s="421">
        <v>2.9750000000000002E-3</v>
      </c>
      <c r="L216" s="344"/>
      <c r="M216" s="375"/>
      <c r="N216" s="402"/>
      <c r="O216" s="376"/>
    </row>
    <row r="217" spans="1:15" x14ac:dyDescent="0.25">
      <c r="A217" s="416" t="s">
        <v>332</v>
      </c>
      <c r="B217" s="417">
        <v>872</v>
      </c>
      <c r="C217" s="418"/>
      <c r="D217" s="403"/>
      <c r="E217" s="419">
        <v>1.067E-3</v>
      </c>
      <c r="F217" s="420">
        <v>7.4899999999999999E-4</v>
      </c>
      <c r="G217" s="421">
        <v>7.4899999999999999E-4</v>
      </c>
      <c r="H217" s="422"/>
      <c r="I217" s="419">
        <v>5.0199999999999995E-4</v>
      </c>
      <c r="J217" s="420">
        <v>4.0000000000000002E-4</v>
      </c>
      <c r="K217" s="421">
        <v>4.0000000000000002E-4</v>
      </c>
      <c r="L217" s="344"/>
      <c r="M217" s="375"/>
      <c r="N217" s="402"/>
      <c r="O217" s="376"/>
    </row>
    <row r="218" spans="1:15" x14ac:dyDescent="0.25">
      <c r="A218" s="416" t="s">
        <v>223</v>
      </c>
      <c r="B218" s="417">
        <v>873</v>
      </c>
      <c r="C218" s="418"/>
      <c r="D218" s="403"/>
      <c r="E218" s="419">
        <v>2.1135999999999999E-2</v>
      </c>
      <c r="F218" s="420">
        <v>1.4831E-2</v>
      </c>
      <c r="G218" s="421">
        <v>1.4831E-2</v>
      </c>
      <c r="H218" s="422"/>
      <c r="I218" s="419">
        <v>1.2620000000000001E-3</v>
      </c>
      <c r="J218" s="420">
        <v>1.005E-3</v>
      </c>
      <c r="K218" s="421">
        <v>1.005E-3</v>
      </c>
      <c r="L218" s="344"/>
      <c r="M218" s="375"/>
      <c r="N218" s="402"/>
      <c r="O218" s="376"/>
    </row>
    <row r="219" spans="1:15" x14ac:dyDescent="0.25">
      <c r="A219" s="416" t="s">
        <v>224</v>
      </c>
      <c r="B219" s="417">
        <v>876</v>
      </c>
      <c r="C219" s="418"/>
      <c r="D219" s="403"/>
      <c r="E219" s="419">
        <v>1.2723E-2</v>
      </c>
      <c r="F219" s="420">
        <v>8.9269999999999992E-3</v>
      </c>
      <c r="G219" s="421">
        <v>8.9269999999999992E-3</v>
      </c>
      <c r="H219" s="422"/>
      <c r="I219" s="419">
        <v>1.2936E-2</v>
      </c>
      <c r="J219" s="420">
        <v>1.0303E-2</v>
      </c>
      <c r="K219" s="421">
        <v>1.0303E-2</v>
      </c>
      <c r="L219" s="344"/>
      <c r="M219" s="375"/>
      <c r="N219" s="402"/>
      <c r="O219" s="376"/>
    </row>
    <row r="220" spans="1:15" x14ac:dyDescent="0.25">
      <c r="A220" s="416" t="s">
        <v>225</v>
      </c>
      <c r="B220" s="417">
        <v>879</v>
      </c>
      <c r="C220" s="418"/>
      <c r="D220" s="403"/>
      <c r="E220" s="419">
        <v>8.2179999999999996E-3</v>
      </c>
      <c r="F220" s="420">
        <v>5.7660000000000003E-3</v>
      </c>
      <c r="G220" s="421">
        <v>5.7660000000000003E-3</v>
      </c>
      <c r="H220" s="422"/>
      <c r="I220" s="419">
        <v>1.4040000000000001E-3</v>
      </c>
      <c r="J220" s="420">
        <v>1.1180000000000001E-3</v>
      </c>
      <c r="K220" s="421">
        <v>1.1180000000000001E-3</v>
      </c>
      <c r="L220" s="344"/>
      <c r="M220" s="375"/>
      <c r="N220" s="402"/>
      <c r="O220" s="376"/>
    </row>
    <row r="221" spans="1:15" x14ac:dyDescent="0.25">
      <c r="A221" s="416" t="s">
        <v>226</v>
      </c>
      <c r="B221" s="417">
        <v>881</v>
      </c>
      <c r="C221" s="418"/>
      <c r="D221" s="403"/>
      <c r="E221" s="419">
        <v>0.16034599999999999</v>
      </c>
      <c r="F221" s="420">
        <v>0.11251</v>
      </c>
      <c r="G221" s="421">
        <v>0.11251</v>
      </c>
      <c r="H221" s="422"/>
      <c r="I221" s="419">
        <v>0.12356200000000001</v>
      </c>
      <c r="J221" s="420">
        <v>9.8408999999999996E-2</v>
      </c>
      <c r="K221" s="421">
        <v>9.8408999999999996E-2</v>
      </c>
      <c r="L221" s="344"/>
      <c r="M221" s="375"/>
      <c r="N221" s="402"/>
      <c r="O221" s="376"/>
    </row>
    <row r="222" spans="1:15" x14ac:dyDescent="0.25">
      <c r="A222" s="416" t="s">
        <v>227</v>
      </c>
      <c r="B222" s="417">
        <v>882</v>
      </c>
      <c r="C222" s="418">
        <v>490</v>
      </c>
      <c r="D222" s="403"/>
      <c r="E222" s="419"/>
      <c r="F222" s="420" t="s">
        <v>0</v>
      </c>
      <c r="G222" s="421"/>
      <c r="H222" s="422"/>
      <c r="I222" s="419"/>
      <c r="J222" s="420" t="s">
        <v>0</v>
      </c>
      <c r="K222" s="421"/>
      <c r="L222" s="344"/>
      <c r="M222" s="375"/>
      <c r="N222" s="402"/>
      <c r="O222" s="376"/>
    </row>
    <row r="223" spans="1:15" x14ac:dyDescent="0.25">
      <c r="A223" s="416" t="s">
        <v>228</v>
      </c>
      <c r="B223" s="417">
        <v>883</v>
      </c>
      <c r="C223" s="418"/>
      <c r="D223" s="403"/>
      <c r="E223" s="419">
        <v>5.3457999999999999E-2</v>
      </c>
      <c r="F223" s="420">
        <v>3.7510000000000002E-2</v>
      </c>
      <c r="G223" s="421">
        <v>3.7510000000000002E-2</v>
      </c>
      <c r="H223" s="422"/>
      <c r="I223" s="419">
        <v>1.6843E-2</v>
      </c>
      <c r="J223" s="420">
        <v>1.3414000000000001E-2</v>
      </c>
      <c r="K223" s="421">
        <v>1.3414000000000001E-2</v>
      </c>
      <c r="L223" s="344"/>
      <c r="M223" s="375"/>
      <c r="N223" s="402"/>
      <c r="O223" s="376"/>
    </row>
    <row r="224" spans="1:15" x14ac:dyDescent="0.25">
      <c r="A224" s="416" t="s">
        <v>229</v>
      </c>
      <c r="B224" s="417">
        <v>885</v>
      </c>
      <c r="C224" s="418"/>
      <c r="D224" s="403"/>
      <c r="E224" s="419">
        <v>6.0354999999999999E-2</v>
      </c>
      <c r="F224" s="420">
        <v>4.2348999999999998E-2</v>
      </c>
      <c r="G224" s="421">
        <v>4.2348999999999998E-2</v>
      </c>
      <c r="H224" s="422"/>
      <c r="I224" s="419">
        <v>3.9611E-2</v>
      </c>
      <c r="J224" s="420">
        <v>3.1548E-2</v>
      </c>
      <c r="K224" s="421">
        <v>3.1548E-2</v>
      </c>
      <c r="L224" s="344"/>
      <c r="M224" s="375"/>
      <c r="N224" s="402"/>
      <c r="O224" s="376"/>
    </row>
    <row r="225" spans="1:15" x14ac:dyDescent="0.25">
      <c r="A225" s="416" t="s">
        <v>230</v>
      </c>
      <c r="B225" s="417">
        <v>886</v>
      </c>
      <c r="C225" s="418"/>
      <c r="D225" s="403"/>
      <c r="E225" s="419">
        <v>3.8830999999999997E-2</v>
      </c>
      <c r="F225" s="420">
        <v>2.7247E-2</v>
      </c>
      <c r="G225" s="421">
        <v>2.7247E-2</v>
      </c>
      <c r="H225" s="422"/>
      <c r="I225" s="419">
        <v>1.5343000000000001E-2</v>
      </c>
      <c r="J225" s="420">
        <v>1.222E-2</v>
      </c>
      <c r="K225" s="421">
        <v>1.222E-2</v>
      </c>
      <c r="L225" s="344"/>
      <c r="M225" s="375"/>
      <c r="N225" s="402"/>
      <c r="O225" s="376"/>
    </row>
    <row r="226" spans="1:15" x14ac:dyDescent="0.25">
      <c r="A226" s="416" t="s">
        <v>231</v>
      </c>
      <c r="B226" s="417">
        <v>888</v>
      </c>
      <c r="C226" s="418"/>
      <c r="D226" s="403"/>
      <c r="E226" s="419">
        <v>5.6999999999999998E-4</v>
      </c>
      <c r="F226" s="420">
        <v>4.0000000000000002E-4</v>
      </c>
      <c r="G226" s="421">
        <v>4.0000000000000002E-4</v>
      </c>
      <c r="H226" s="422"/>
      <c r="I226" s="419">
        <v>5.0199999999999995E-4</v>
      </c>
      <c r="J226" s="420">
        <v>4.0000000000000002E-4</v>
      </c>
      <c r="K226" s="421">
        <v>4.0000000000000002E-4</v>
      </c>
      <c r="L226" s="344"/>
      <c r="M226" s="375"/>
      <c r="N226" s="402"/>
      <c r="O226" s="376"/>
    </row>
    <row r="227" spans="1:15" x14ac:dyDescent="0.25">
      <c r="A227" s="416" t="s">
        <v>232</v>
      </c>
      <c r="B227" s="417">
        <v>889</v>
      </c>
      <c r="C227" s="418"/>
      <c r="D227" s="403"/>
      <c r="E227" s="419">
        <v>4.1052999999999999E-2</v>
      </c>
      <c r="F227" s="420">
        <v>2.8805999999999998E-2</v>
      </c>
      <c r="G227" s="421">
        <v>2.8805999999999998E-2</v>
      </c>
      <c r="H227" s="422"/>
      <c r="I227" s="419">
        <v>1.7964999999999998E-2</v>
      </c>
      <c r="J227" s="420">
        <v>1.4308E-2</v>
      </c>
      <c r="K227" s="421">
        <v>1.4308E-2</v>
      </c>
      <c r="L227" s="344"/>
      <c r="M227" s="375"/>
      <c r="N227" s="402"/>
      <c r="O227" s="376"/>
    </row>
    <row r="228" spans="1:15" x14ac:dyDescent="0.25">
      <c r="A228" s="416" t="s">
        <v>233</v>
      </c>
      <c r="B228" s="417">
        <v>894</v>
      </c>
      <c r="C228" s="418"/>
      <c r="D228" s="403"/>
      <c r="E228" s="419">
        <v>1.9120000000000001E-3</v>
      </c>
      <c r="F228" s="420">
        <v>1.3420000000000001E-3</v>
      </c>
      <c r="G228" s="421">
        <v>1.3420000000000001E-3</v>
      </c>
      <c r="H228" s="422"/>
      <c r="I228" s="419">
        <v>5.829E-3</v>
      </c>
      <c r="J228" s="420">
        <v>4.6420000000000003E-3</v>
      </c>
      <c r="K228" s="421">
        <v>4.6420000000000003E-3</v>
      </c>
      <c r="L228" s="344"/>
      <c r="M228" s="375"/>
      <c r="N228" s="402"/>
      <c r="O228" s="376"/>
    </row>
    <row r="229" spans="1:15" x14ac:dyDescent="0.25">
      <c r="A229" s="416" t="s">
        <v>234</v>
      </c>
      <c r="B229" s="417">
        <v>895</v>
      </c>
      <c r="C229" s="418"/>
      <c r="D229" s="403"/>
      <c r="E229" s="419">
        <v>3.0950000000000001E-3</v>
      </c>
      <c r="F229" s="420">
        <v>2.1719999999999999E-3</v>
      </c>
      <c r="G229" s="421">
        <v>2.1719999999999999E-3</v>
      </c>
      <c r="H229" s="422"/>
      <c r="I229" s="419">
        <v>6.6299999999999996E-4</v>
      </c>
      <c r="J229" s="420">
        <v>5.2800000000000004E-4</v>
      </c>
      <c r="K229" s="421">
        <v>5.2800000000000004E-4</v>
      </c>
      <c r="L229" s="344"/>
      <c r="M229" s="375"/>
      <c r="N229" s="402"/>
      <c r="O229" s="376"/>
    </row>
    <row r="230" spans="1:15" x14ac:dyDescent="0.25">
      <c r="A230" s="416" t="s">
        <v>235</v>
      </c>
      <c r="B230" s="417">
        <v>896</v>
      </c>
      <c r="C230" s="418"/>
      <c r="D230" s="403"/>
      <c r="E230" s="419">
        <v>7.6049999999999998E-3</v>
      </c>
      <c r="F230" s="420">
        <v>5.3359999999999996E-3</v>
      </c>
      <c r="G230" s="421">
        <v>5.3359999999999996E-3</v>
      </c>
      <c r="H230" s="422"/>
      <c r="I230" s="419">
        <v>7.6660000000000001E-3</v>
      </c>
      <c r="J230" s="420">
        <v>6.1050000000000002E-3</v>
      </c>
      <c r="K230" s="421">
        <v>6.1050000000000002E-3</v>
      </c>
      <c r="L230" s="344"/>
      <c r="M230" s="375"/>
      <c r="N230" s="402"/>
      <c r="O230" s="376"/>
    </row>
    <row r="231" spans="1:15" x14ac:dyDescent="0.25">
      <c r="A231" s="416" t="s">
        <v>236</v>
      </c>
      <c r="B231" s="417">
        <v>899</v>
      </c>
      <c r="C231" s="418"/>
      <c r="D231" s="403"/>
      <c r="E231" s="419">
        <v>2.4889999999999999E-3</v>
      </c>
      <c r="F231" s="420">
        <v>1.7459999999999999E-3</v>
      </c>
      <c r="G231" s="421">
        <v>1.7459999999999999E-3</v>
      </c>
      <c r="H231" s="422"/>
      <c r="I231" s="419">
        <v>5.0199999999999995E-4</v>
      </c>
      <c r="J231" s="420">
        <v>4.0000000000000002E-4</v>
      </c>
      <c r="K231" s="421">
        <v>4.0000000000000002E-4</v>
      </c>
      <c r="L231" s="344"/>
      <c r="M231" s="375"/>
      <c r="N231" s="402"/>
      <c r="O231" s="376"/>
    </row>
    <row r="232" spans="1:15" x14ac:dyDescent="0.25">
      <c r="A232" s="416" t="s">
        <v>237</v>
      </c>
      <c r="B232" s="417">
        <v>955</v>
      </c>
      <c r="C232" s="418"/>
      <c r="D232" s="403"/>
      <c r="E232" s="419">
        <v>2.4223999999999999E-2</v>
      </c>
      <c r="F232" s="420">
        <v>1.6997000000000002E-2</v>
      </c>
      <c r="G232" s="421">
        <v>1.6997000000000002E-2</v>
      </c>
      <c r="H232" s="422"/>
      <c r="I232" s="419">
        <v>7.6829999999999997E-3</v>
      </c>
      <c r="J232" s="420">
        <v>6.1190000000000003E-3</v>
      </c>
      <c r="K232" s="421">
        <v>6.1190000000000003E-3</v>
      </c>
      <c r="L232" s="344"/>
      <c r="M232" s="375"/>
      <c r="N232" s="402"/>
      <c r="O232" s="376"/>
    </row>
    <row r="241" spans="1:15" x14ac:dyDescent="0.25">
      <c r="A241" s="312"/>
      <c r="B241" s="312"/>
      <c r="C241" s="312"/>
      <c r="E241" s="312"/>
      <c r="F241" s="312"/>
      <c r="G241" s="312"/>
      <c r="H241" s="312"/>
      <c r="I241" s="312"/>
      <c r="J241" s="312"/>
      <c r="K241" s="312"/>
      <c r="L241" s="312"/>
      <c r="M241" s="312"/>
      <c r="N241" s="312"/>
      <c r="O241" s="312"/>
    </row>
    <row r="242" spans="1:15" x14ac:dyDescent="0.25">
      <c r="A242" s="312"/>
      <c r="B242" s="312"/>
      <c r="C242" s="312"/>
      <c r="E242" s="312"/>
      <c r="F242" s="312"/>
      <c r="G242" s="312"/>
      <c r="H242" s="312"/>
      <c r="I242" s="312"/>
      <c r="J242" s="312"/>
      <c r="K242" s="312"/>
      <c r="L242" s="312"/>
      <c r="M242" s="312"/>
      <c r="N242" s="312"/>
      <c r="O242" s="312"/>
    </row>
    <row r="243" spans="1:15" x14ac:dyDescent="0.25">
      <c r="A243" s="312"/>
      <c r="B243" s="312"/>
      <c r="C243" s="312"/>
      <c r="E243" s="312"/>
      <c r="F243" s="312"/>
      <c r="G243" s="312"/>
      <c r="H243" s="312"/>
      <c r="I243" s="312"/>
      <c r="J243" s="312"/>
      <c r="K243" s="312"/>
      <c r="L243" s="312"/>
      <c r="M243" s="312"/>
      <c r="N243" s="312"/>
      <c r="O243" s="312"/>
    </row>
    <row r="244" spans="1:15" x14ac:dyDescent="0.25">
      <c r="A244" s="312"/>
      <c r="B244" s="312"/>
      <c r="C244" s="312"/>
      <c r="E244" s="312"/>
      <c r="F244" s="312"/>
      <c r="G244" s="312"/>
      <c r="H244" s="312"/>
      <c r="I244" s="312"/>
      <c r="J244" s="312"/>
      <c r="K244" s="312"/>
      <c r="L244" s="312"/>
      <c r="M244" s="312"/>
      <c r="N244" s="312"/>
      <c r="O244" s="312"/>
    </row>
  </sheetData>
  <sheetProtection sheet="1" objects="1" scenarios="1" autoFilter="0"/>
  <mergeCells count="8">
    <mergeCell ref="E10:F10"/>
    <mergeCell ref="I10:J10"/>
    <mergeCell ref="M10:N10"/>
    <mergeCell ref="K2:O2"/>
    <mergeCell ref="E5:O5"/>
    <mergeCell ref="E7:E8"/>
    <mergeCell ref="I7:I8"/>
    <mergeCell ref="M7:M8"/>
  </mergeCells>
  <pageMargins left="0.70866141732283472" right="0.70866141732283472" top="0.78740157480314965" bottom="0.78740157480314965" header="0.31496062992125984" footer="0.31496062992125984"/>
  <pageSetup paperSize="9" scale="71" fitToHeight="0" orientation="portrait" r:id="rId1"/>
  <headerFooter>
    <oddFooter>&amp;RI.III-&amp;P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Y65"/>
  <sheetViews>
    <sheetView zoomScaleNormal="100" zoomScalePageLayoutView="55" workbookViewId="0"/>
  </sheetViews>
  <sheetFormatPr baseColWidth="10" defaultColWidth="30.85546875" defaultRowHeight="12.75" x14ac:dyDescent="0.2"/>
  <cols>
    <col min="1" max="1" width="2" style="13" customWidth="1"/>
    <col min="2" max="2" width="39.7109375" style="13" customWidth="1"/>
    <col min="3" max="3" width="7.140625" style="13" customWidth="1"/>
    <col min="4" max="4" width="7.28515625" style="13" customWidth="1"/>
    <col min="5" max="5" width="6.5703125" style="13" customWidth="1"/>
    <col min="6" max="6" width="3.7109375" style="13" customWidth="1"/>
    <col min="7" max="7" width="5.42578125" style="13" customWidth="1"/>
    <col min="8" max="8" width="1" style="14" customWidth="1"/>
    <col min="9" max="9" width="5.85546875" style="9" customWidth="1"/>
    <col min="10" max="10" width="12.85546875" style="9" customWidth="1"/>
    <col min="11" max="11" width="1" style="14" customWidth="1"/>
    <col min="12" max="12" width="5.85546875" style="9" customWidth="1"/>
    <col min="13" max="13" width="12.85546875" style="9" customWidth="1"/>
    <col min="14" max="14" width="1" style="14" customWidth="1"/>
    <col min="15" max="15" width="5.85546875" style="9" customWidth="1"/>
    <col min="16" max="16" width="12.85546875" style="9" customWidth="1"/>
    <col min="17" max="17" width="3.28515625" style="190" customWidth="1"/>
    <col min="18" max="33" width="13.42578125" style="63" customWidth="1"/>
    <col min="34" max="39" width="18.5703125" style="63" customWidth="1"/>
    <col min="40" max="40" width="18.5703125" style="57" customWidth="1"/>
    <col min="41" max="48" width="30.85546875" style="5"/>
    <col min="49" max="16384" width="30.85546875" style="13"/>
  </cols>
  <sheetData>
    <row r="1" spans="1:51" s="1" customFormat="1" ht="14.25" x14ac:dyDescent="0.2">
      <c r="A1" s="221"/>
      <c r="B1" s="222"/>
      <c r="C1" s="222"/>
      <c r="D1" s="223"/>
      <c r="E1" s="223"/>
      <c r="F1" s="224"/>
      <c r="G1" s="224"/>
      <c r="H1" s="225"/>
      <c r="I1" s="226"/>
      <c r="J1" s="227"/>
      <c r="K1" s="227"/>
      <c r="L1" s="227"/>
      <c r="M1" s="228"/>
      <c r="N1" s="229"/>
      <c r="O1" s="230"/>
      <c r="P1" s="231"/>
      <c r="Q1" s="206"/>
      <c r="R1" s="60"/>
      <c r="S1" s="60"/>
      <c r="T1" s="60"/>
      <c r="U1" s="60"/>
      <c r="V1" s="60"/>
      <c r="W1" s="60"/>
      <c r="X1" s="60"/>
      <c r="Y1" s="60"/>
      <c r="Z1" s="60"/>
      <c r="AA1" s="60"/>
      <c r="AB1" s="60"/>
      <c r="AC1" s="60"/>
      <c r="AD1" s="60"/>
      <c r="AE1" s="60"/>
      <c r="AF1" s="60"/>
      <c r="AG1" s="60"/>
      <c r="AH1" s="60"/>
      <c r="AI1" s="60"/>
      <c r="AJ1" s="60"/>
      <c r="AK1" s="60"/>
      <c r="AL1" s="60"/>
      <c r="AM1" s="60"/>
      <c r="AN1" s="3"/>
      <c r="AO1" s="2"/>
      <c r="AP1" s="2"/>
      <c r="AQ1" s="2"/>
      <c r="AR1" s="2"/>
      <c r="AS1" s="2"/>
      <c r="AT1" s="2"/>
      <c r="AU1" s="2"/>
      <c r="AV1" s="2"/>
      <c r="AW1" s="2"/>
      <c r="AX1" s="2"/>
      <c r="AY1" s="2"/>
    </row>
    <row r="2" spans="1:51" s="10" customFormat="1" ht="19.5" customHeight="1" x14ac:dyDescent="0.2">
      <c r="A2" s="44" t="s">
        <v>1272</v>
      </c>
      <c r="B2" s="27"/>
      <c r="C2" s="27"/>
      <c r="D2" s="28"/>
      <c r="E2" s="28"/>
      <c r="F2" s="29"/>
      <c r="G2" s="29"/>
      <c r="H2" s="30"/>
      <c r="I2" s="31"/>
      <c r="J2" s="32"/>
      <c r="K2" s="33"/>
      <c r="L2" s="33"/>
      <c r="M2" s="34"/>
      <c r="N2" s="35"/>
      <c r="O2" s="25"/>
      <c r="P2" s="47"/>
      <c r="Q2" s="207"/>
      <c r="R2" s="61"/>
      <c r="S2" s="61"/>
      <c r="T2" s="61"/>
      <c r="U2" s="61"/>
      <c r="V2" s="61"/>
      <c r="W2" s="61"/>
      <c r="X2" s="61"/>
      <c r="Y2" s="61"/>
      <c r="Z2" s="61"/>
      <c r="AA2" s="61"/>
      <c r="AB2" s="61"/>
      <c r="AC2" s="61"/>
      <c r="AD2" s="61"/>
      <c r="AE2" s="61"/>
      <c r="AF2" s="61"/>
      <c r="AG2" s="61"/>
      <c r="AH2" s="61"/>
      <c r="AI2" s="61"/>
      <c r="AJ2" s="61"/>
      <c r="AK2" s="61"/>
      <c r="AL2" s="61"/>
      <c r="AM2" s="61"/>
      <c r="AN2" s="46"/>
      <c r="AO2" s="7"/>
      <c r="AP2" s="7"/>
      <c r="AQ2" s="7"/>
      <c r="AR2" s="7"/>
      <c r="AS2" s="7"/>
      <c r="AT2" s="7"/>
      <c r="AU2" s="7"/>
      <c r="AV2" s="7"/>
      <c r="AW2" s="7"/>
      <c r="AX2" s="7"/>
      <c r="AY2" s="7"/>
    </row>
    <row r="3" spans="1:51" s="12" customFormat="1" ht="20.25" customHeight="1" x14ac:dyDescent="0.2">
      <c r="A3" s="56" t="s">
        <v>1346</v>
      </c>
      <c r="B3" s="54"/>
      <c r="C3" s="55"/>
      <c r="D3" s="53"/>
      <c r="E3" s="53"/>
      <c r="F3" s="36"/>
      <c r="G3" s="36"/>
      <c r="H3" s="37"/>
      <c r="I3" s="38"/>
      <c r="J3" s="32"/>
      <c r="K3" s="32"/>
      <c r="L3" s="32"/>
      <c r="M3" s="39"/>
      <c r="N3" s="40"/>
      <c r="O3" s="26"/>
      <c r="P3" s="47"/>
      <c r="Q3" s="208"/>
      <c r="R3" s="62"/>
      <c r="S3" s="62"/>
      <c r="T3" s="62"/>
      <c r="U3" s="62"/>
      <c r="V3" s="62"/>
      <c r="W3" s="62"/>
      <c r="X3" s="62"/>
      <c r="Y3" s="62"/>
      <c r="Z3" s="62"/>
      <c r="AA3" s="62"/>
      <c r="AB3" s="62"/>
      <c r="AC3" s="62"/>
      <c r="AD3" s="62"/>
      <c r="AE3" s="62"/>
      <c r="AF3" s="62"/>
      <c r="AG3" s="62"/>
      <c r="AH3" s="62"/>
      <c r="AI3" s="62"/>
      <c r="AJ3" s="62"/>
      <c r="AK3" s="62"/>
      <c r="AL3" s="62"/>
      <c r="AM3" s="62"/>
      <c r="AN3" s="48"/>
      <c r="AO3" s="11"/>
      <c r="AP3" s="11"/>
      <c r="AQ3" s="11"/>
      <c r="AR3" s="11"/>
      <c r="AS3" s="11"/>
      <c r="AT3" s="11"/>
      <c r="AU3" s="11"/>
      <c r="AV3" s="11"/>
      <c r="AW3" s="11"/>
      <c r="AX3" s="11"/>
      <c r="AY3" s="11"/>
    </row>
    <row r="4" spans="1:51" ht="28.5" customHeight="1" x14ac:dyDescent="0.3">
      <c r="A4" s="92" t="s">
        <v>1309</v>
      </c>
      <c r="B4" s="41"/>
      <c r="C4" s="50"/>
      <c r="D4" s="41"/>
      <c r="E4" s="41"/>
      <c r="F4" s="51"/>
      <c r="G4" s="51"/>
      <c r="H4" s="52"/>
      <c r="I4" s="43"/>
      <c r="J4" s="43"/>
      <c r="K4" s="52"/>
      <c r="L4" s="43"/>
      <c r="M4" s="43"/>
      <c r="N4" s="52"/>
      <c r="O4" s="43"/>
      <c r="P4" s="47"/>
    </row>
    <row r="5" spans="1:51" s="12" customFormat="1" ht="16.5" customHeight="1" x14ac:dyDescent="0.2">
      <c r="A5" s="98" t="s">
        <v>1347</v>
      </c>
      <c r="B5" s="54"/>
      <c r="C5" s="55"/>
      <c r="D5" s="53"/>
      <c r="E5" s="53"/>
      <c r="F5" s="36"/>
      <c r="G5" s="36"/>
      <c r="H5" s="37"/>
      <c r="I5" s="38"/>
      <c r="J5" s="32"/>
      <c r="K5" s="32"/>
      <c r="L5" s="32"/>
      <c r="M5" s="39"/>
      <c r="N5" s="40"/>
      <c r="O5" s="26"/>
      <c r="P5" s="47"/>
      <c r="Q5" s="208"/>
      <c r="R5" s="63"/>
      <c r="S5" s="62"/>
      <c r="T5" s="62"/>
      <c r="U5" s="62"/>
      <c r="V5" s="62"/>
      <c r="W5" s="62"/>
      <c r="X5" s="62"/>
      <c r="Y5" s="62"/>
      <c r="Z5" s="62"/>
      <c r="AA5" s="62"/>
      <c r="AB5" s="62"/>
      <c r="AC5" s="62"/>
      <c r="AD5" s="62"/>
      <c r="AE5" s="62"/>
      <c r="AF5" s="62"/>
      <c r="AG5" s="62"/>
      <c r="AH5" s="62"/>
      <c r="AI5" s="62"/>
      <c r="AJ5" s="62"/>
      <c r="AK5" s="62"/>
      <c r="AL5" s="62"/>
      <c r="AM5" s="62"/>
      <c r="AN5" s="48"/>
      <c r="AO5" s="11"/>
      <c r="AP5" s="11"/>
      <c r="AQ5" s="11"/>
      <c r="AR5" s="11"/>
      <c r="AS5" s="11"/>
      <c r="AT5" s="11"/>
      <c r="AU5" s="11"/>
      <c r="AV5" s="11"/>
      <c r="AW5" s="11"/>
      <c r="AX5" s="11"/>
      <c r="AY5" s="11"/>
    </row>
    <row r="6" spans="1:51" ht="25.5" customHeight="1" x14ac:dyDescent="0.2">
      <c r="A6" s="45"/>
      <c r="B6" s="45"/>
      <c r="C6" s="41"/>
      <c r="D6" s="41"/>
      <c r="E6" s="41"/>
      <c r="F6" s="41"/>
      <c r="G6" s="41"/>
      <c r="H6" s="42"/>
      <c r="I6" s="43"/>
      <c r="J6" s="43"/>
      <c r="K6" s="42"/>
      <c r="L6" s="43"/>
      <c r="M6" s="43"/>
      <c r="N6" s="42"/>
      <c r="O6" s="43"/>
      <c r="P6" s="47"/>
    </row>
    <row r="7" spans="1:51" s="176" customFormat="1" ht="15" customHeight="1" x14ac:dyDescent="0.2">
      <c r="A7" s="160">
        <v>6</v>
      </c>
      <c r="B7" s="160" t="s">
        <v>1271</v>
      </c>
      <c r="C7" s="161"/>
      <c r="D7" s="161"/>
      <c r="E7" s="161"/>
      <c r="F7" s="161"/>
      <c r="G7" s="161"/>
      <c r="H7" s="161"/>
      <c r="I7" s="162"/>
      <c r="J7" s="162"/>
      <c r="K7" s="161"/>
      <c r="L7" s="162"/>
      <c r="M7" s="162"/>
      <c r="N7" s="161"/>
      <c r="O7" s="162"/>
      <c r="P7" s="162"/>
      <c r="Q7" s="209"/>
      <c r="R7" s="174"/>
      <c r="S7" s="174"/>
      <c r="T7" s="174"/>
      <c r="U7" s="174"/>
      <c r="V7" s="174"/>
      <c r="W7" s="174"/>
      <c r="X7" s="174"/>
      <c r="Y7" s="174"/>
      <c r="Z7" s="174"/>
      <c r="AA7" s="174"/>
      <c r="AB7" s="174"/>
      <c r="AC7" s="174"/>
      <c r="AD7" s="174"/>
      <c r="AE7" s="174"/>
      <c r="AF7" s="174"/>
      <c r="AG7" s="174"/>
      <c r="AH7" s="174"/>
      <c r="AI7" s="174"/>
      <c r="AJ7" s="174"/>
      <c r="AK7" s="174"/>
      <c r="AL7" s="174"/>
      <c r="AM7" s="174"/>
      <c r="AN7" s="175"/>
    </row>
    <row r="8" spans="1:51" s="179" customFormat="1" ht="15" customHeight="1" x14ac:dyDescent="0.25">
      <c r="A8" s="164"/>
      <c r="B8" s="164" t="s">
        <v>1313</v>
      </c>
      <c r="C8" s="163"/>
      <c r="D8" s="163"/>
      <c r="E8" s="163"/>
      <c r="F8" s="163"/>
      <c r="G8" s="163"/>
      <c r="H8" s="163"/>
      <c r="I8" s="165"/>
      <c r="J8" s="165"/>
      <c r="K8" s="163"/>
      <c r="L8" s="165"/>
      <c r="M8" s="165"/>
      <c r="N8" s="163"/>
      <c r="O8" s="165"/>
      <c r="P8" s="165"/>
      <c r="Q8" s="210"/>
      <c r="R8" s="177"/>
      <c r="S8" s="177"/>
      <c r="T8" s="177"/>
      <c r="U8" s="177"/>
      <c r="V8" s="177"/>
      <c r="W8" s="177"/>
      <c r="X8" s="177"/>
      <c r="Y8" s="177"/>
      <c r="Z8" s="177"/>
      <c r="AA8" s="177"/>
      <c r="AB8" s="177"/>
      <c r="AC8" s="177"/>
      <c r="AD8" s="177"/>
      <c r="AE8" s="177"/>
      <c r="AF8" s="177"/>
      <c r="AG8" s="177"/>
      <c r="AH8" s="177"/>
      <c r="AI8" s="177"/>
      <c r="AJ8" s="177"/>
      <c r="AK8" s="177"/>
      <c r="AL8" s="177"/>
      <c r="AM8" s="177"/>
      <c r="AN8" s="178"/>
    </row>
    <row r="9" spans="1:51" s="168" customFormat="1" ht="6.75" customHeight="1" x14ac:dyDescent="0.25">
      <c r="A9" s="166"/>
      <c r="B9" s="167"/>
      <c r="H9" s="169"/>
      <c r="I9" s="170"/>
      <c r="J9" s="170"/>
      <c r="K9" s="169"/>
      <c r="L9" s="170"/>
      <c r="M9" s="170"/>
      <c r="N9" s="169"/>
      <c r="O9" s="170"/>
      <c r="P9" s="170"/>
      <c r="Q9" s="211"/>
      <c r="R9" s="177"/>
      <c r="S9" s="181"/>
      <c r="T9" s="181"/>
      <c r="U9" s="181"/>
      <c r="V9" s="181"/>
      <c r="W9" s="181"/>
      <c r="X9" s="181"/>
      <c r="Y9" s="181"/>
      <c r="Z9" s="181"/>
      <c r="AA9" s="181"/>
      <c r="AB9" s="181"/>
      <c r="AC9" s="181"/>
      <c r="AD9" s="181"/>
      <c r="AE9" s="181"/>
      <c r="AF9" s="181"/>
      <c r="AG9" s="181"/>
      <c r="AH9" s="181"/>
      <c r="AI9" s="181"/>
      <c r="AJ9" s="181"/>
      <c r="AK9" s="181"/>
      <c r="AL9" s="181"/>
      <c r="AM9" s="181"/>
      <c r="AN9" s="182"/>
    </row>
    <row r="10" spans="1:51" s="5" customFormat="1" ht="26.25" customHeight="1" x14ac:dyDescent="0.2">
      <c r="A10" s="145"/>
      <c r="B10" s="148"/>
      <c r="C10" s="149"/>
      <c r="D10" s="149"/>
      <c r="E10" s="149"/>
      <c r="F10" s="150"/>
      <c r="G10" s="150"/>
      <c r="H10" s="151"/>
      <c r="I10" s="498" t="s">
        <v>1329</v>
      </c>
      <c r="J10" s="498"/>
      <c r="K10" s="498"/>
      <c r="L10" s="499"/>
      <c r="M10" s="499"/>
      <c r="N10" s="499"/>
      <c r="O10" s="499"/>
      <c r="P10" s="499"/>
      <c r="Q10" s="190"/>
      <c r="R10" s="177"/>
      <c r="S10" s="63"/>
      <c r="T10" s="63"/>
      <c r="U10" s="63"/>
      <c r="V10" s="63"/>
      <c r="W10" s="63"/>
      <c r="X10" s="63"/>
      <c r="Y10" s="63"/>
      <c r="Z10" s="63"/>
      <c r="AA10" s="63"/>
      <c r="AB10" s="63"/>
      <c r="AC10" s="63"/>
      <c r="AD10" s="63"/>
      <c r="AE10" s="63"/>
      <c r="AF10" s="63"/>
      <c r="AG10" s="63"/>
      <c r="AH10" s="63"/>
      <c r="AI10" s="63"/>
      <c r="AJ10" s="63"/>
      <c r="AK10" s="63"/>
      <c r="AL10" s="63"/>
      <c r="AM10" s="63"/>
      <c r="AN10" s="57"/>
    </row>
    <row r="11" spans="1:51" s="8" customFormat="1" ht="27" customHeight="1" x14ac:dyDescent="0.2">
      <c r="A11" s="145"/>
      <c r="B11" s="23" t="s">
        <v>1314</v>
      </c>
      <c r="C11" s="15" t="s">
        <v>1315</v>
      </c>
      <c r="D11" s="16" t="s">
        <v>1275</v>
      </c>
      <c r="E11" s="500" t="s">
        <v>1348</v>
      </c>
      <c r="F11" s="500"/>
      <c r="G11" s="500"/>
      <c r="H11" s="17"/>
      <c r="I11" s="499">
        <v>2018</v>
      </c>
      <c r="J11" s="499"/>
      <c r="K11" s="19"/>
      <c r="L11" s="499">
        <v>2019</v>
      </c>
      <c r="M11" s="499"/>
      <c r="N11" s="19"/>
      <c r="O11" s="499">
        <v>2020</v>
      </c>
      <c r="P11" s="499"/>
      <c r="Q11" s="212"/>
      <c r="R11" s="177"/>
      <c r="S11" s="65"/>
      <c r="T11" s="65"/>
      <c r="U11" s="66"/>
      <c r="V11" s="66"/>
      <c r="W11" s="66"/>
      <c r="X11" s="66"/>
      <c r="Y11" s="66"/>
      <c r="Z11" s="66"/>
      <c r="AA11" s="66"/>
      <c r="AB11" s="66"/>
      <c r="AC11" s="66"/>
      <c r="AD11" s="66"/>
      <c r="AE11" s="66"/>
      <c r="AF11" s="66"/>
      <c r="AG11" s="66"/>
      <c r="AH11" s="66"/>
      <c r="AI11" s="66"/>
      <c r="AJ11" s="66"/>
      <c r="AK11" s="66"/>
      <c r="AL11" s="66"/>
      <c r="AM11" s="66"/>
      <c r="AN11" s="59"/>
    </row>
    <row r="12" spans="1:51" s="6" customFormat="1" ht="17.25" customHeight="1" x14ac:dyDescent="0.2">
      <c r="A12" s="146"/>
      <c r="B12" s="506" t="s">
        <v>1288</v>
      </c>
      <c r="C12" s="18" t="s">
        <v>4</v>
      </c>
      <c r="D12" s="4">
        <v>8</v>
      </c>
      <c r="E12" s="497">
        <v>1058004138</v>
      </c>
      <c r="F12" s="497"/>
      <c r="G12" s="497"/>
      <c r="H12" s="19"/>
      <c r="I12" s="483">
        <v>3.5000000000000003E-2</v>
      </c>
      <c r="J12" s="20">
        <f>E12*(100%+I12)</f>
        <v>1095034282.8299999</v>
      </c>
      <c r="K12" s="19"/>
      <c r="L12" s="495">
        <v>0.02</v>
      </c>
      <c r="M12" s="20">
        <f>J12*(100%+L12)</f>
        <v>1116934968.4865999</v>
      </c>
      <c r="N12" s="19"/>
      <c r="O12" s="495">
        <v>1.7999999999999999E-2</v>
      </c>
      <c r="P12" s="20">
        <f t="shared" ref="P12:P14" si="0">M12*(100%+O12)</f>
        <v>1137039797.9193587</v>
      </c>
      <c r="Q12" s="213"/>
      <c r="R12" s="65"/>
      <c r="S12" s="65"/>
      <c r="T12" s="65"/>
      <c r="U12" s="65"/>
      <c r="V12" s="65"/>
      <c r="W12" s="64"/>
      <c r="X12" s="64"/>
      <c r="Y12" s="64"/>
      <c r="Z12" s="64"/>
      <c r="AA12" s="64"/>
      <c r="AB12" s="64"/>
      <c r="AC12" s="64"/>
      <c r="AD12" s="64"/>
      <c r="AE12" s="64"/>
      <c r="AF12" s="64"/>
      <c r="AG12" s="64"/>
      <c r="AH12" s="64"/>
      <c r="AI12" s="64"/>
      <c r="AJ12" s="64"/>
      <c r="AK12" s="64"/>
      <c r="AL12" s="64"/>
      <c r="AM12" s="64"/>
      <c r="AN12" s="58"/>
    </row>
    <row r="13" spans="1:51" s="8" customFormat="1" ht="17.25" customHeight="1" x14ac:dyDescent="0.25">
      <c r="A13" s="153"/>
      <c r="B13" s="506"/>
      <c r="C13" s="154" t="s">
        <v>5</v>
      </c>
      <c r="D13" s="155">
        <v>67</v>
      </c>
      <c r="E13" s="505">
        <v>239707105</v>
      </c>
      <c r="F13" s="505"/>
      <c r="G13" s="505"/>
      <c r="H13" s="156"/>
      <c r="I13" s="485">
        <v>3.5000000000000003E-2</v>
      </c>
      <c r="J13" s="157">
        <f>E13*(100%+I13)</f>
        <v>248096853.67499998</v>
      </c>
      <c r="K13" s="156"/>
      <c r="L13" s="495"/>
      <c r="M13" s="157">
        <f>J13*(100%+L12)</f>
        <v>253058790.74849999</v>
      </c>
      <c r="N13" s="156"/>
      <c r="O13" s="495"/>
      <c r="P13" s="157">
        <f>M13*(100%+O12)</f>
        <v>257613848.98197299</v>
      </c>
      <c r="Q13" s="214"/>
      <c r="R13" s="158"/>
      <c r="S13" s="158"/>
      <c r="T13" s="158"/>
      <c r="U13" s="158"/>
      <c r="V13" s="158"/>
      <c r="W13" s="66"/>
      <c r="X13" s="66"/>
      <c r="Y13" s="66"/>
      <c r="Z13" s="66"/>
      <c r="AA13" s="66"/>
      <c r="AB13" s="66"/>
      <c r="AC13" s="66"/>
      <c r="AD13" s="66"/>
      <c r="AE13" s="66"/>
      <c r="AF13" s="66"/>
      <c r="AG13" s="66"/>
      <c r="AH13" s="66"/>
      <c r="AI13" s="66"/>
      <c r="AJ13" s="66"/>
      <c r="AK13" s="66"/>
      <c r="AL13" s="66"/>
      <c r="AM13" s="66"/>
      <c r="AN13" s="59"/>
    </row>
    <row r="14" spans="1:51" s="6" customFormat="1" ht="30.75" customHeight="1" x14ac:dyDescent="0.25">
      <c r="A14" s="152"/>
      <c r="B14" s="441" t="s">
        <v>1349</v>
      </c>
      <c r="C14" s="18"/>
      <c r="D14" s="4">
        <v>11</v>
      </c>
      <c r="E14" s="497">
        <v>359345694</v>
      </c>
      <c r="F14" s="497"/>
      <c r="G14" s="497"/>
      <c r="H14" s="19"/>
      <c r="I14" s="21">
        <v>1.9E-2</v>
      </c>
      <c r="J14" s="20">
        <f>E14*(100%+I14)</f>
        <v>366173262.18599999</v>
      </c>
      <c r="K14" s="19"/>
      <c r="L14" s="443">
        <v>0.02</v>
      </c>
      <c r="M14" s="20">
        <f t="shared" ref="M14" si="1">J14*(100%+L14)</f>
        <v>373496727.42971998</v>
      </c>
      <c r="N14" s="19"/>
      <c r="O14" s="443">
        <v>1.7999999999999999E-2</v>
      </c>
      <c r="P14" s="20">
        <f t="shared" si="0"/>
        <v>380219668.52345496</v>
      </c>
      <c r="Q14" s="213"/>
      <c r="R14" s="65"/>
      <c r="S14" s="65"/>
      <c r="T14" s="65"/>
      <c r="U14" s="65"/>
      <c r="V14" s="65"/>
      <c r="W14" s="64"/>
      <c r="X14" s="64"/>
      <c r="Y14" s="64"/>
      <c r="Z14" s="64"/>
      <c r="AA14" s="64"/>
      <c r="AB14" s="64"/>
      <c r="AC14" s="64"/>
      <c r="AD14" s="64"/>
      <c r="AE14" s="64"/>
      <c r="AF14" s="64"/>
      <c r="AG14" s="64"/>
      <c r="AH14" s="64"/>
      <c r="AI14" s="64"/>
      <c r="AJ14" s="64"/>
      <c r="AK14" s="64"/>
      <c r="AL14" s="64"/>
      <c r="AM14" s="64"/>
      <c r="AN14" s="58"/>
    </row>
    <row r="15" spans="1:51" s="6" customFormat="1" ht="17.25" customHeight="1" x14ac:dyDescent="0.2">
      <c r="A15" s="145"/>
      <c r="B15" s="511" t="s">
        <v>1350</v>
      </c>
      <c r="C15" s="18" t="s">
        <v>4</v>
      </c>
      <c r="D15" s="4">
        <v>9</v>
      </c>
      <c r="E15" s="497">
        <v>134863534</v>
      </c>
      <c r="F15" s="497"/>
      <c r="G15" s="497"/>
      <c r="H15" s="19"/>
      <c r="I15" s="495">
        <v>0.24199999999999999</v>
      </c>
      <c r="J15" s="20">
        <f>E15*(100%+I15)</f>
        <v>167500509.22799999</v>
      </c>
      <c r="K15" s="19"/>
      <c r="L15" s="495">
        <v>0.02</v>
      </c>
      <c r="M15" s="20">
        <f>J15*(100%+L15)</f>
        <v>170850519.41255999</v>
      </c>
      <c r="N15" s="19"/>
      <c r="O15" s="495">
        <v>1.7999999999999999E-2</v>
      </c>
      <c r="P15" s="20">
        <f>M15*(100%+O15)</f>
        <v>173925828.76198608</v>
      </c>
      <c r="Q15" s="213"/>
      <c r="R15" s="65"/>
      <c r="S15" s="65"/>
      <c r="T15" s="65"/>
      <c r="U15" s="65"/>
      <c r="V15" s="65"/>
      <c r="W15" s="64"/>
      <c r="X15" s="64"/>
      <c r="Y15" s="64"/>
      <c r="Z15" s="64"/>
      <c r="AA15" s="64"/>
      <c r="AB15" s="64"/>
      <c r="AC15" s="64"/>
      <c r="AD15" s="64"/>
      <c r="AE15" s="64"/>
      <c r="AF15" s="64"/>
      <c r="AG15" s="64"/>
      <c r="AH15" s="64"/>
      <c r="AI15" s="64"/>
      <c r="AJ15" s="64"/>
      <c r="AK15" s="64"/>
      <c r="AL15" s="64"/>
      <c r="AM15" s="64"/>
      <c r="AN15" s="58"/>
    </row>
    <row r="16" spans="1:51" s="8" customFormat="1" ht="16.5" customHeight="1" x14ac:dyDescent="0.25">
      <c r="A16" s="159"/>
      <c r="B16" s="511"/>
      <c r="C16" s="154" t="s">
        <v>5</v>
      </c>
      <c r="D16" s="155">
        <v>68</v>
      </c>
      <c r="E16" s="505">
        <v>22583197</v>
      </c>
      <c r="F16" s="505"/>
      <c r="G16" s="505"/>
      <c r="H16" s="156"/>
      <c r="I16" s="495"/>
      <c r="J16" s="157">
        <f>E16*(100%+I15)</f>
        <v>28048330.673999999</v>
      </c>
      <c r="K16" s="156"/>
      <c r="L16" s="495"/>
      <c r="M16" s="157">
        <f>J16*(100%+L15)</f>
        <v>28609297.28748</v>
      </c>
      <c r="N16" s="156"/>
      <c r="O16" s="495"/>
      <c r="P16" s="157">
        <f>M16*(100%+O15)</f>
        <v>29124264.638654642</v>
      </c>
      <c r="Q16" s="214"/>
      <c r="R16" s="158"/>
      <c r="S16" s="158"/>
      <c r="T16" s="158"/>
      <c r="U16" s="158"/>
      <c r="V16" s="158"/>
      <c r="W16" s="66"/>
      <c r="X16" s="66"/>
      <c r="Y16" s="66"/>
      <c r="Z16" s="66"/>
      <c r="AA16" s="66"/>
      <c r="AB16" s="66"/>
      <c r="AC16" s="66"/>
      <c r="AD16" s="66"/>
      <c r="AE16" s="66"/>
      <c r="AF16" s="66"/>
      <c r="AG16" s="66"/>
      <c r="AH16" s="66"/>
      <c r="AI16" s="66"/>
      <c r="AJ16" s="66"/>
      <c r="AK16" s="66"/>
      <c r="AL16" s="66"/>
      <c r="AM16" s="66"/>
      <c r="AN16" s="59"/>
    </row>
    <row r="17" spans="1:40" s="6" customFormat="1" ht="31.5" customHeight="1" x14ac:dyDescent="0.2">
      <c r="A17" s="146"/>
      <c r="B17" s="442" t="s">
        <v>1351</v>
      </c>
      <c r="C17" s="22" t="s">
        <v>362</v>
      </c>
      <c r="D17" s="22" t="s">
        <v>362</v>
      </c>
      <c r="E17" s="510" t="s">
        <v>362</v>
      </c>
      <c r="F17" s="510"/>
      <c r="G17" s="510"/>
      <c r="H17" s="19"/>
      <c r="I17" s="443">
        <v>1.7000000000000001E-2</v>
      </c>
      <c r="J17" s="22" t="s">
        <v>362</v>
      </c>
      <c r="K17" s="19"/>
      <c r="L17" s="443">
        <v>0.02</v>
      </c>
      <c r="M17" s="22" t="s">
        <v>362</v>
      </c>
      <c r="N17" s="19"/>
      <c r="O17" s="443">
        <v>1.7999999999999999E-2</v>
      </c>
      <c r="P17" s="22" t="s">
        <v>362</v>
      </c>
      <c r="Q17" s="213"/>
      <c r="R17" s="65"/>
      <c r="S17" s="65"/>
      <c r="T17" s="65"/>
      <c r="U17" s="65"/>
      <c r="V17" s="65"/>
      <c r="W17" s="64"/>
      <c r="X17" s="64"/>
      <c r="Y17" s="64"/>
      <c r="Z17" s="64"/>
      <c r="AA17" s="64"/>
      <c r="AB17" s="64"/>
      <c r="AC17" s="64"/>
      <c r="AD17" s="64"/>
      <c r="AE17" s="64"/>
      <c r="AF17" s="64"/>
      <c r="AG17" s="64"/>
      <c r="AH17" s="64"/>
      <c r="AI17" s="64"/>
      <c r="AJ17" s="64"/>
      <c r="AK17" s="64"/>
      <c r="AL17" s="64"/>
      <c r="AM17" s="64"/>
      <c r="AN17" s="58"/>
    </row>
    <row r="18" spans="1:40" s="168" customFormat="1" ht="12.75" customHeight="1" x14ac:dyDescent="0.25">
      <c r="A18" s="166"/>
      <c r="B18" s="167"/>
      <c r="H18" s="169"/>
      <c r="I18" s="170"/>
      <c r="J18" s="170"/>
      <c r="K18" s="169"/>
      <c r="L18" s="170"/>
      <c r="M18" s="170"/>
      <c r="N18" s="169"/>
      <c r="O18" s="170"/>
      <c r="P18" s="170"/>
      <c r="Q18" s="211"/>
      <c r="R18" s="180"/>
      <c r="S18" s="181"/>
      <c r="T18" s="181"/>
      <c r="U18" s="181"/>
      <c r="V18" s="181"/>
      <c r="W18" s="181"/>
      <c r="X18" s="181"/>
      <c r="Y18" s="181"/>
      <c r="Z18" s="181"/>
      <c r="AA18" s="181"/>
      <c r="AB18" s="181"/>
      <c r="AC18" s="181"/>
      <c r="AD18" s="181"/>
      <c r="AE18" s="181"/>
      <c r="AF18" s="181"/>
      <c r="AG18" s="181"/>
      <c r="AH18" s="181"/>
      <c r="AI18" s="181"/>
      <c r="AJ18" s="181"/>
      <c r="AK18" s="181"/>
      <c r="AL18" s="181"/>
      <c r="AM18" s="181"/>
      <c r="AN18" s="182"/>
    </row>
    <row r="19" spans="1:40" s="176" customFormat="1" ht="15" customHeight="1" x14ac:dyDescent="0.2">
      <c r="A19" s="160">
        <v>7</v>
      </c>
      <c r="B19" s="160" t="s">
        <v>1274</v>
      </c>
      <c r="C19" s="161"/>
      <c r="D19" s="161"/>
      <c r="E19" s="161"/>
      <c r="F19" s="161"/>
      <c r="G19" s="161"/>
      <c r="H19" s="161"/>
      <c r="I19" s="162"/>
      <c r="J19" s="162"/>
      <c r="K19" s="161"/>
      <c r="L19" s="162"/>
      <c r="M19" s="162"/>
      <c r="N19" s="161"/>
      <c r="O19" s="162"/>
      <c r="P19" s="162"/>
      <c r="Q19" s="209"/>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5"/>
    </row>
    <row r="20" spans="1:40" s="179" customFormat="1" ht="15" customHeight="1" x14ac:dyDescent="0.25">
      <c r="A20" s="164"/>
      <c r="B20" s="164" t="s">
        <v>1352</v>
      </c>
      <c r="C20" s="163"/>
      <c r="D20" s="163"/>
      <c r="E20" s="163"/>
      <c r="F20" s="163"/>
      <c r="G20" s="163"/>
      <c r="H20" s="163"/>
      <c r="I20" s="165"/>
      <c r="J20" s="165"/>
      <c r="K20" s="163"/>
      <c r="L20" s="165"/>
      <c r="M20" s="165"/>
      <c r="N20" s="163"/>
      <c r="O20" s="165"/>
      <c r="P20" s="165"/>
      <c r="Q20" s="210"/>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8"/>
    </row>
    <row r="21" spans="1:40" s="168" customFormat="1" ht="6.75" customHeight="1" x14ac:dyDescent="0.25">
      <c r="A21" s="166"/>
      <c r="B21" s="167"/>
      <c r="H21" s="169"/>
      <c r="I21" s="170"/>
      <c r="J21" s="170"/>
      <c r="K21" s="169"/>
      <c r="L21" s="170"/>
      <c r="M21" s="170"/>
      <c r="N21" s="169"/>
      <c r="O21" s="170"/>
      <c r="P21" s="170"/>
      <c r="Q21" s="211"/>
      <c r="R21" s="180"/>
      <c r="S21" s="181"/>
      <c r="T21" s="181"/>
      <c r="U21" s="181"/>
      <c r="V21" s="181"/>
      <c r="W21" s="181"/>
      <c r="X21" s="181"/>
      <c r="Y21" s="181"/>
      <c r="Z21" s="181"/>
      <c r="AA21" s="181"/>
      <c r="AB21" s="181"/>
      <c r="AC21" s="181"/>
      <c r="AD21" s="181"/>
      <c r="AE21" s="181"/>
      <c r="AF21" s="181"/>
      <c r="AG21" s="181"/>
      <c r="AH21" s="181"/>
      <c r="AI21" s="181"/>
      <c r="AJ21" s="181"/>
      <c r="AK21" s="181"/>
      <c r="AL21" s="181"/>
      <c r="AM21" s="181"/>
      <c r="AN21" s="182"/>
    </row>
    <row r="22" spans="1:40" s="186" customFormat="1" ht="34.5" customHeight="1" x14ac:dyDescent="0.2">
      <c r="A22" s="279"/>
      <c r="B22" s="509" t="s">
        <v>1316</v>
      </c>
      <c r="C22" s="509"/>
      <c r="D22" s="509"/>
      <c r="E22" s="509"/>
      <c r="F22" s="509"/>
      <c r="G22" s="509"/>
      <c r="H22" s="509"/>
      <c r="I22" s="509"/>
      <c r="J22" s="509"/>
      <c r="K22" s="509"/>
      <c r="L22" s="509"/>
      <c r="M22" s="509"/>
      <c r="N22" s="509"/>
      <c r="O22" s="509"/>
      <c r="P22" s="509"/>
      <c r="Q22" s="215"/>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5"/>
    </row>
    <row r="23" spans="1:40" s="186" customFormat="1" ht="34.5" customHeight="1" x14ac:dyDescent="0.2">
      <c r="A23" s="279"/>
      <c r="B23" s="496" t="s">
        <v>1317</v>
      </c>
      <c r="C23" s="496"/>
      <c r="D23" s="496"/>
      <c r="E23" s="496"/>
      <c r="F23" s="496"/>
      <c r="G23" s="496"/>
      <c r="H23" s="496"/>
      <c r="I23" s="496"/>
      <c r="J23" s="496"/>
      <c r="K23" s="496"/>
      <c r="L23" s="496"/>
      <c r="M23" s="496"/>
      <c r="N23" s="496"/>
      <c r="O23" s="496"/>
      <c r="P23" s="496"/>
      <c r="Q23" s="215"/>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5"/>
    </row>
    <row r="24" spans="1:40" s="186" customFormat="1" ht="34.5" customHeight="1" x14ac:dyDescent="0.2">
      <c r="A24" s="279"/>
      <c r="B24" s="507" t="s">
        <v>1353</v>
      </c>
      <c r="C24" s="507"/>
      <c r="D24" s="507"/>
      <c r="E24" s="507"/>
      <c r="F24" s="507"/>
      <c r="G24" s="507"/>
      <c r="H24" s="507"/>
      <c r="I24" s="507"/>
      <c r="J24" s="507"/>
      <c r="K24" s="507"/>
      <c r="L24" s="507"/>
      <c r="M24" s="507"/>
      <c r="N24" s="507"/>
      <c r="O24" s="507"/>
      <c r="P24" s="507"/>
      <c r="Q24" s="215"/>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5"/>
    </row>
    <row r="25" spans="1:40" s="186" customFormat="1" ht="61.5" customHeight="1" x14ac:dyDescent="0.2">
      <c r="A25" s="279"/>
      <c r="B25" s="508" t="s">
        <v>1318</v>
      </c>
      <c r="C25" s="508"/>
      <c r="D25" s="508"/>
      <c r="E25" s="508"/>
      <c r="F25" s="508"/>
      <c r="G25" s="508"/>
      <c r="H25" s="508"/>
      <c r="I25" s="508"/>
      <c r="J25" s="508"/>
      <c r="K25" s="508"/>
      <c r="L25" s="508"/>
      <c r="M25" s="508"/>
      <c r="N25" s="508"/>
      <c r="O25" s="508"/>
      <c r="P25" s="508"/>
      <c r="Q25" s="215"/>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5"/>
    </row>
    <row r="26" spans="1:40" s="186" customFormat="1" ht="34.5" customHeight="1" x14ac:dyDescent="0.2">
      <c r="A26" s="279"/>
      <c r="B26" s="503" t="s">
        <v>1319</v>
      </c>
      <c r="C26" s="504"/>
      <c r="D26" s="504"/>
      <c r="E26" s="504"/>
      <c r="F26" s="504"/>
      <c r="G26" s="504"/>
      <c r="H26" s="504"/>
      <c r="I26" s="504"/>
      <c r="J26" s="504"/>
      <c r="K26" s="504"/>
      <c r="L26" s="504"/>
      <c r="M26" s="504"/>
      <c r="N26" s="504"/>
      <c r="O26" s="504"/>
      <c r="P26" s="504"/>
      <c r="Q26" s="215"/>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5"/>
    </row>
    <row r="27" spans="1:40" s="168" customFormat="1" ht="12.75" customHeight="1" x14ac:dyDescent="0.25">
      <c r="A27" s="166"/>
      <c r="B27" s="167"/>
      <c r="H27" s="169"/>
      <c r="I27" s="170"/>
      <c r="J27" s="170"/>
      <c r="K27" s="169"/>
      <c r="L27" s="170"/>
      <c r="M27" s="170"/>
      <c r="N27" s="169"/>
      <c r="O27" s="170"/>
      <c r="P27" s="170"/>
      <c r="Q27" s="211"/>
      <c r="R27" s="180"/>
      <c r="S27" s="181"/>
      <c r="T27" s="181"/>
      <c r="U27" s="181"/>
      <c r="V27" s="181"/>
      <c r="W27" s="181"/>
      <c r="X27" s="181"/>
      <c r="Y27" s="181"/>
      <c r="Z27" s="181"/>
      <c r="AA27" s="181"/>
      <c r="AB27" s="181"/>
      <c r="AC27" s="181"/>
      <c r="AD27" s="181"/>
      <c r="AE27" s="181"/>
      <c r="AF27" s="181"/>
      <c r="AG27" s="181"/>
      <c r="AH27" s="181"/>
      <c r="AI27" s="181"/>
      <c r="AJ27" s="181"/>
      <c r="AK27" s="181"/>
      <c r="AL27" s="181"/>
      <c r="AM27" s="181"/>
      <c r="AN27" s="182"/>
    </row>
    <row r="28" spans="1:40" s="176" customFormat="1" ht="15" customHeight="1" x14ac:dyDescent="0.2">
      <c r="A28" s="280">
        <v>8</v>
      </c>
      <c r="B28" s="280" t="s">
        <v>1293</v>
      </c>
      <c r="C28" s="161"/>
      <c r="D28" s="161"/>
      <c r="E28" s="161"/>
      <c r="F28" s="161"/>
      <c r="G28" s="161"/>
      <c r="H28" s="161"/>
      <c r="I28" s="162"/>
      <c r="J28" s="162"/>
      <c r="K28" s="161"/>
      <c r="L28" s="162"/>
      <c r="M28" s="162"/>
      <c r="N28" s="161"/>
      <c r="O28" s="162"/>
      <c r="P28" s="162"/>
      <c r="Q28" s="209"/>
      <c r="R28" s="183"/>
      <c r="S28" s="183"/>
      <c r="T28" s="183"/>
      <c r="U28" s="174"/>
      <c r="V28" s="174"/>
      <c r="W28" s="174"/>
      <c r="X28" s="174"/>
      <c r="Y28" s="174"/>
      <c r="Z28" s="174"/>
      <c r="AA28" s="174"/>
      <c r="AB28" s="174"/>
      <c r="AC28" s="174"/>
      <c r="AD28" s="174"/>
      <c r="AE28" s="174"/>
      <c r="AF28" s="174"/>
      <c r="AG28" s="174"/>
      <c r="AH28" s="174"/>
      <c r="AI28" s="174"/>
      <c r="AJ28" s="174"/>
      <c r="AK28" s="174"/>
      <c r="AL28" s="174"/>
      <c r="AM28" s="174"/>
      <c r="AN28" s="175"/>
    </row>
    <row r="29" spans="1:40" s="179" customFormat="1" ht="15" customHeight="1" x14ac:dyDescent="0.25">
      <c r="A29" s="281"/>
      <c r="B29" s="281" t="s">
        <v>1320</v>
      </c>
      <c r="C29" s="163"/>
      <c r="D29" s="163"/>
      <c r="E29" s="163"/>
      <c r="F29" s="163"/>
      <c r="G29" s="163"/>
      <c r="H29" s="163"/>
      <c r="I29" s="165"/>
      <c r="J29" s="165"/>
      <c r="K29" s="163"/>
      <c r="L29" s="165"/>
      <c r="M29" s="165"/>
      <c r="N29" s="163"/>
      <c r="O29" s="165"/>
      <c r="P29" s="165"/>
      <c r="Q29" s="210"/>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8"/>
    </row>
    <row r="30" spans="1:40" s="168" customFormat="1" ht="6.75" customHeight="1" x14ac:dyDescent="0.25">
      <c r="A30" s="166"/>
      <c r="B30" s="282"/>
      <c r="H30" s="169"/>
      <c r="I30" s="170"/>
      <c r="J30" s="170"/>
      <c r="K30" s="169"/>
      <c r="L30" s="170"/>
      <c r="M30" s="170"/>
      <c r="N30" s="169"/>
      <c r="O30" s="170"/>
      <c r="P30" s="170"/>
      <c r="Q30" s="211"/>
      <c r="R30" s="177"/>
      <c r="S30" s="181"/>
      <c r="T30" s="181"/>
      <c r="U30" s="181"/>
      <c r="V30" s="181"/>
      <c r="W30" s="181"/>
      <c r="X30" s="181"/>
      <c r="Y30" s="181"/>
      <c r="Z30" s="181"/>
      <c r="AA30" s="181"/>
      <c r="AB30" s="181"/>
      <c r="AC30" s="181"/>
      <c r="AD30" s="181"/>
      <c r="AE30" s="181"/>
      <c r="AF30" s="181"/>
      <c r="AG30" s="181"/>
      <c r="AH30" s="181"/>
      <c r="AI30" s="181"/>
      <c r="AJ30" s="181"/>
      <c r="AK30" s="181"/>
      <c r="AL30" s="181"/>
      <c r="AM30" s="181"/>
      <c r="AN30" s="182"/>
    </row>
    <row r="31" spans="1:40" s="176" customFormat="1" ht="48" customHeight="1" x14ac:dyDescent="0.2">
      <c r="A31" s="171"/>
      <c r="B31" s="501" t="s">
        <v>1402</v>
      </c>
      <c r="C31" s="501"/>
      <c r="D31" s="501"/>
      <c r="E31" s="501"/>
      <c r="F31" s="172"/>
      <c r="G31" s="492" t="s">
        <v>1403</v>
      </c>
      <c r="H31" s="492"/>
      <c r="I31" s="492"/>
      <c r="J31" s="492"/>
      <c r="K31" s="492"/>
      <c r="L31" s="492"/>
      <c r="M31" s="492"/>
      <c r="N31" s="492"/>
      <c r="O31" s="492"/>
      <c r="P31" s="492"/>
      <c r="Q31" s="209"/>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5"/>
    </row>
    <row r="32" spans="1:40" s="176" customFormat="1" ht="48" customHeight="1" x14ac:dyDescent="0.2">
      <c r="A32" s="171"/>
      <c r="B32" s="501"/>
      <c r="C32" s="501"/>
      <c r="D32" s="501"/>
      <c r="E32" s="501"/>
      <c r="F32" s="172"/>
      <c r="G32" s="492"/>
      <c r="H32" s="492"/>
      <c r="I32" s="492"/>
      <c r="J32" s="492"/>
      <c r="K32" s="492"/>
      <c r="L32" s="492"/>
      <c r="M32" s="492"/>
      <c r="N32" s="492"/>
      <c r="O32" s="492"/>
      <c r="P32" s="492"/>
      <c r="Q32" s="209"/>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5"/>
    </row>
    <row r="33" spans="1:40" s="176" customFormat="1" ht="48" customHeight="1" x14ac:dyDescent="0.2">
      <c r="A33" s="171"/>
      <c r="B33" s="501"/>
      <c r="C33" s="501"/>
      <c r="D33" s="501"/>
      <c r="E33" s="501"/>
      <c r="F33" s="172"/>
      <c r="G33" s="492"/>
      <c r="H33" s="492"/>
      <c r="I33" s="492"/>
      <c r="J33" s="492"/>
      <c r="K33" s="492"/>
      <c r="L33" s="492"/>
      <c r="M33" s="492"/>
      <c r="N33" s="492"/>
      <c r="O33" s="492"/>
      <c r="P33" s="492"/>
      <c r="Q33" s="209"/>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5"/>
    </row>
    <row r="34" spans="1:40" s="176" customFormat="1" ht="48" customHeight="1" x14ac:dyDescent="0.2">
      <c r="A34" s="171"/>
      <c r="B34" s="501"/>
      <c r="C34" s="501"/>
      <c r="D34" s="501"/>
      <c r="E34" s="501"/>
      <c r="F34" s="172"/>
      <c r="G34" s="492"/>
      <c r="H34" s="492"/>
      <c r="I34" s="492"/>
      <c r="J34" s="492"/>
      <c r="K34" s="492"/>
      <c r="L34" s="492"/>
      <c r="M34" s="492"/>
      <c r="N34" s="492"/>
      <c r="O34" s="492"/>
      <c r="P34" s="492"/>
      <c r="Q34" s="209"/>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5"/>
    </row>
    <row r="35" spans="1:40" s="176" customFormat="1" ht="48" customHeight="1" x14ac:dyDescent="0.2">
      <c r="A35" s="171"/>
      <c r="B35" s="501"/>
      <c r="C35" s="501"/>
      <c r="D35" s="501"/>
      <c r="E35" s="501"/>
      <c r="F35" s="172"/>
      <c r="G35" s="492"/>
      <c r="H35" s="492"/>
      <c r="I35" s="492"/>
      <c r="J35" s="492"/>
      <c r="K35" s="492"/>
      <c r="L35" s="492"/>
      <c r="M35" s="492"/>
      <c r="N35" s="492"/>
      <c r="O35" s="492"/>
      <c r="P35" s="492"/>
      <c r="Q35" s="209"/>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5"/>
    </row>
    <row r="36" spans="1:40" s="176" customFormat="1" ht="48" customHeight="1" x14ac:dyDescent="0.2">
      <c r="A36" s="283"/>
      <c r="B36" s="501"/>
      <c r="C36" s="501"/>
      <c r="D36" s="501"/>
      <c r="E36" s="501"/>
      <c r="F36" s="172"/>
      <c r="G36" s="492"/>
      <c r="H36" s="492"/>
      <c r="I36" s="492"/>
      <c r="J36" s="492"/>
      <c r="K36" s="492"/>
      <c r="L36" s="492"/>
      <c r="M36" s="492"/>
      <c r="N36" s="492"/>
      <c r="O36" s="492"/>
      <c r="P36" s="492"/>
      <c r="Q36" s="209"/>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5"/>
    </row>
    <row r="37" spans="1:40" s="176" customFormat="1" ht="48" customHeight="1" x14ac:dyDescent="0.2">
      <c r="A37" s="171"/>
      <c r="B37" s="501"/>
      <c r="C37" s="501"/>
      <c r="D37" s="501"/>
      <c r="E37" s="501"/>
      <c r="F37" s="172"/>
      <c r="G37" s="492"/>
      <c r="H37" s="492"/>
      <c r="I37" s="492"/>
      <c r="J37" s="492"/>
      <c r="K37" s="492"/>
      <c r="L37" s="492"/>
      <c r="M37" s="492"/>
      <c r="N37" s="492"/>
      <c r="O37" s="492"/>
      <c r="P37" s="492"/>
      <c r="Q37" s="209"/>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5"/>
    </row>
    <row r="38" spans="1:40" s="176" customFormat="1" ht="48" customHeight="1" x14ac:dyDescent="0.2">
      <c r="A38" s="171"/>
      <c r="B38" s="501"/>
      <c r="C38" s="501"/>
      <c r="D38" s="501"/>
      <c r="E38" s="501"/>
      <c r="F38" s="172"/>
      <c r="G38" s="492"/>
      <c r="H38" s="492"/>
      <c r="I38" s="492"/>
      <c r="J38" s="492"/>
      <c r="K38" s="492"/>
      <c r="L38" s="492"/>
      <c r="M38" s="492"/>
      <c r="N38" s="492"/>
      <c r="O38" s="492"/>
      <c r="P38" s="492"/>
      <c r="Q38" s="209"/>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5"/>
    </row>
    <row r="39" spans="1:40" s="176" customFormat="1" ht="16.5" customHeight="1" x14ac:dyDescent="0.2">
      <c r="A39" s="166"/>
      <c r="B39" s="282"/>
      <c r="C39" s="168"/>
      <c r="D39" s="168"/>
      <c r="E39" s="168"/>
      <c r="F39" s="168"/>
      <c r="G39" s="168"/>
      <c r="H39" s="169"/>
      <c r="I39" s="170"/>
      <c r="J39" s="170"/>
      <c r="K39" s="169"/>
      <c r="L39" s="170"/>
      <c r="M39" s="170"/>
      <c r="N39" s="169"/>
      <c r="O39" s="170"/>
      <c r="P39" s="170"/>
      <c r="Q39" s="209"/>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5"/>
    </row>
    <row r="40" spans="1:40" s="176" customFormat="1" ht="15" customHeight="1" x14ac:dyDescent="0.2">
      <c r="A40" s="160">
        <v>9</v>
      </c>
      <c r="B40" s="160" t="s">
        <v>1276</v>
      </c>
      <c r="C40" s="161"/>
      <c r="D40" s="161"/>
      <c r="E40" s="161"/>
      <c r="F40" s="161"/>
      <c r="G40" s="161"/>
      <c r="H40" s="161"/>
      <c r="I40" s="162"/>
      <c r="J40" s="162"/>
      <c r="K40" s="161"/>
      <c r="L40" s="162"/>
      <c r="M40" s="162"/>
      <c r="N40" s="161"/>
      <c r="O40" s="162"/>
      <c r="P40" s="162"/>
      <c r="Q40" s="209"/>
      <c r="R40" s="183"/>
      <c r="S40" s="183"/>
      <c r="T40" s="183"/>
      <c r="U40" s="174"/>
      <c r="V40" s="174"/>
      <c r="W40" s="174"/>
      <c r="X40" s="174"/>
      <c r="Y40" s="174"/>
      <c r="Z40" s="174"/>
      <c r="AA40" s="174"/>
      <c r="AB40" s="174"/>
      <c r="AC40" s="174"/>
      <c r="AD40" s="174"/>
      <c r="AE40" s="174"/>
      <c r="AF40" s="174"/>
      <c r="AG40" s="174"/>
      <c r="AH40" s="174"/>
      <c r="AI40" s="174"/>
      <c r="AJ40" s="174"/>
      <c r="AK40" s="174"/>
      <c r="AL40" s="174"/>
      <c r="AM40" s="174"/>
      <c r="AN40" s="175"/>
    </row>
    <row r="41" spans="1:40" s="179" customFormat="1" ht="15" customHeight="1" x14ac:dyDescent="0.25">
      <c r="A41" s="164"/>
      <c r="B41" s="164" t="s">
        <v>1321</v>
      </c>
      <c r="C41" s="163"/>
      <c r="D41" s="163"/>
      <c r="E41" s="163"/>
      <c r="F41" s="163"/>
      <c r="G41" s="163"/>
      <c r="H41" s="163"/>
      <c r="I41" s="165"/>
      <c r="J41" s="165"/>
      <c r="K41" s="163"/>
      <c r="L41" s="165"/>
      <c r="M41" s="165"/>
      <c r="N41" s="163"/>
      <c r="O41" s="165"/>
      <c r="P41" s="165"/>
      <c r="Q41" s="210"/>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8"/>
    </row>
    <row r="42" spans="1:40" s="168" customFormat="1" ht="6.75" customHeight="1" x14ac:dyDescent="0.25">
      <c r="A42" s="166"/>
      <c r="B42" s="167"/>
      <c r="H42" s="169"/>
      <c r="I42" s="170"/>
      <c r="J42" s="170"/>
      <c r="K42" s="169"/>
      <c r="L42" s="170"/>
      <c r="M42" s="170"/>
      <c r="N42" s="169"/>
      <c r="O42" s="170"/>
      <c r="P42" s="170"/>
      <c r="Q42" s="211"/>
      <c r="R42" s="180"/>
      <c r="S42" s="181"/>
      <c r="T42" s="181"/>
      <c r="U42" s="181"/>
      <c r="V42" s="181"/>
      <c r="W42" s="181"/>
      <c r="X42" s="181"/>
      <c r="Y42" s="181"/>
      <c r="Z42" s="181"/>
      <c r="AA42" s="181"/>
      <c r="AB42" s="181"/>
      <c r="AC42" s="181"/>
      <c r="AD42" s="181"/>
      <c r="AE42" s="181"/>
      <c r="AF42" s="181"/>
      <c r="AG42" s="181"/>
      <c r="AH42" s="181"/>
      <c r="AI42" s="181"/>
      <c r="AJ42" s="181"/>
      <c r="AK42" s="181"/>
      <c r="AL42" s="181"/>
      <c r="AM42" s="181"/>
      <c r="AN42" s="182"/>
    </row>
    <row r="43" spans="1:40" s="176" customFormat="1" ht="54" customHeight="1" x14ac:dyDescent="0.2">
      <c r="A43" s="171"/>
      <c r="B43" s="494" t="s">
        <v>1354</v>
      </c>
      <c r="C43" s="494"/>
      <c r="D43" s="494"/>
      <c r="E43" s="494"/>
      <c r="F43" s="172"/>
      <c r="G43" s="502" t="s">
        <v>1355</v>
      </c>
      <c r="H43" s="502"/>
      <c r="I43" s="502"/>
      <c r="J43" s="502"/>
      <c r="K43" s="502"/>
      <c r="L43" s="502"/>
      <c r="M43" s="502"/>
      <c r="N43" s="502"/>
      <c r="O43" s="502"/>
      <c r="P43" s="502"/>
      <c r="Q43" s="209"/>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5"/>
    </row>
    <row r="44" spans="1:40" s="176" customFormat="1" ht="54" customHeight="1" x14ac:dyDescent="0.2">
      <c r="A44" s="171"/>
      <c r="B44" s="494"/>
      <c r="C44" s="494"/>
      <c r="D44" s="494"/>
      <c r="E44" s="494"/>
      <c r="F44" s="172"/>
      <c r="G44" s="502"/>
      <c r="H44" s="502"/>
      <c r="I44" s="502"/>
      <c r="J44" s="502"/>
      <c r="K44" s="502"/>
      <c r="L44" s="502"/>
      <c r="M44" s="502"/>
      <c r="N44" s="502"/>
      <c r="O44" s="502"/>
      <c r="P44" s="502"/>
      <c r="Q44" s="209"/>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5"/>
    </row>
    <row r="45" spans="1:40" s="176" customFormat="1" ht="54" customHeight="1" x14ac:dyDescent="0.2">
      <c r="A45" s="171"/>
      <c r="B45" s="494"/>
      <c r="C45" s="494"/>
      <c r="D45" s="494"/>
      <c r="E45" s="494"/>
      <c r="F45" s="172"/>
      <c r="G45" s="502"/>
      <c r="H45" s="502"/>
      <c r="I45" s="502"/>
      <c r="J45" s="502"/>
      <c r="K45" s="502"/>
      <c r="L45" s="502"/>
      <c r="M45" s="502"/>
      <c r="N45" s="502"/>
      <c r="O45" s="502"/>
      <c r="P45" s="502"/>
      <c r="Q45" s="209"/>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5"/>
    </row>
    <row r="46" spans="1:40" s="176" customFormat="1" ht="54" customHeight="1" x14ac:dyDescent="0.2">
      <c r="A46" s="171"/>
      <c r="B46" s="494"/>
      <c r="C46" s="494"/>
      <c r="D46" s="494"/>
      <c r="E46" s="494"/>
      <c r="F46" s="172"/>
      <c r="G46" s="502"/>
      <c r="H46" s="502"/>
      <c r="I46" s="502"/>
      <c r="J46" s="502"/>
      <c r="K46" s="502"/>
      <c r="L46" s="502"/>
      <c r="M46" s="502"/>
      <c r="N46" s="502"/>
      <c r="O46" s="502"/>
      <c r="P46" s="502"/>
      <c r="Q46" s="209"/>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5"/>
    </row>
    <row r="47" spans="1:40" s="176" customFormat="1" ht="54" customHeight="1" x14ac:dyDescent="0.2">
      <c r="A47" s="171"/>
      <c r="B47" s="494"/>
      <c r="C47" s="494"/>
      <c r="D47" s="494"/>
      <c r="E47" s="494"/>
      <c r="F47" s="172"/>
      <c r="G47" s="502"/>
      <c r="H47" s="502"/>
      <c r="I47" s="502"/>
      <c r="J47" s="502"/>
      <c r="K47" s="502"/>
      <c r="L47" s="502"/>
      <c r="M47" s="502"/>
      <c r="N47" s="502"/>
      <c r="O47" s="502"/>
      <c r="P47" s="502"/>
      <c r="Q47" s="209"/>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5"/>
    </row>
    <row r="48" spans="1:40" s="176" customFormat="1" ht="54" customHeight="1" x14ac:dyDescent="0.2">
      <c r="A48" s="171"/>
      <c r="B48" s="494"/>
      <c r="C48" s="494"/>
      <c r="D48" s="494"/>
      <c r="E48" s="494"/>
      <c r="F48" s="172"/>
      <c r="G48" s="502"/>
      <c r="H48" s="502"/>
      <c r="I48" s="502"/>
      <c r="J48" s="502"/>
      <c r="K48" s="502"/>
      <c r="L48" s="502"/>
      <c r="M48" s="502"/>
      <c r="N48" s="502"/>
      <c r="O48" s="502"/>
      <c r="P48" s="502"/>
      <c r="Q48" s="209"/>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5"/>
    </row>
    <row r="49" spans="1:40" s="176" customFormat="1" ht="38.25" customHeight="1" x14ac:dyDescent="0.2">
      <c r="A49" s="171"/>
      <c r="B49" s="494"/>
      <c r="C49" s="494"/>
      <c r="D49" s="494"/>
      <c r="E49" s="494"/>
      <c r="F49" s="172"/>
      <c r="G49" s="502"/>
      <c r="H49" s="502"/>
      <c r="I49" s="502"/>
      <c r="J49" s="502"/>
      <c r="K49" s="502"/>
      <c r="L49" s="502"/>
      <c r="M49" s="502"/>
      <c r="N49" s="502"/>
      <c r="O49" s="502"/>
      <c r="P49" s="502"/>
      <c r="Q49" s="209"/>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5"/>
    </row>
    <row r="50" spans="1:40" s="176" customFormat="1" ht="61.5" customHeight="1" x14ac:dyDescent="0.2">
      <c r="A50" s="171"/>
      <c r="B50" s="501" t="s">
        <v>1356</v>
      </c>
      <c r="C50" s="501"/>
      <c r="D50" s="501"/>
      <c r="E50" s="501"/>
      <c r="F50" s="172"/>
      <c r="G50" s="493" t="s">
        <v>1357</v>
      </c>
      <c r="H50" s="493"/>
      <c r="I50" s="493"/>
      <c r="J50" s="493"/>
      <c r="K50" s="493"/>
      <c r="L50" s="493"/>
      <c r="M50" s="493"/>
      <c r="N50" s="493"/>
      <c r="O50" s="493"/>
      <c r="P50" s="493"/>
      <c r="Q50" s="209"/>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5"/>
    </row>
    <row r="51" spans="1:40" s="176" customFormat="1" ht="61.5" customHeight="1" x14ac:dyDescent="0.2">
      <c r="A51" s="171"/>
      <c r="B51" s="501"/>
      <c r="C51" s="501"/>
      <c r="D51" s="501"/>
      <c r="E51" s="501"/>
      <c r="F51" s="172"/>
      <c r="G51" s="493"/>
      <c r="H51" s="493"/>
      <c r="I51" s="493"/>
      <c r="J51" s="493"/>
      <c r="K51" s="493"/>
      <c r="L51" s="493"/>
      <c r="M51" s="493"/>
      <c r="N51" s="493"/>
      <c r="O51" s="493"/>
      <c r="P51" s="493"/>
      <c r="Q51" s="209"/>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5"/>
    </row>
    <row r="52" spans="1:40" s="176" customFormat="1" ht="61.5" customHeight="1" x14ac:dyDescent="0.2">
      <c r="A52" s="171"/>
      <c r="B52" s="501"/>
      <c r="C52" s="501"/>
      <c r="D52" s="501"/>
      <c r="E52" s="501"/>
      <c r="F52" s="172"/>
      <c r="G52" s="493"/>
      <c r="H52" s="493"/>
      <c r="I52" s="493"/>
      <c r="J52" s="493"/>
      <c r="K52" s="493"/>
      <c r="L52" s="493"/>
      <c r="M52" s="493"/>
      <c r="N52" s="493"/>
      <c r="O52" s="493"/>
      <c r="P52" s="493"/>
      <c r="Q52" s="209"/>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5"/>
    </row>
    <row r="53" spans="1:40" s="176" customFormat="1" ht="61.5" customHeight="1" x14ac:dyDescent="0.2">
      <c r="A53" s="171"/>
      <c r="B53" s="501"/>
      <c r="C53" s="501"/>
      <c r="D53" s="501"/>
      <c r="E53" s="501"/>
      <c r="F53" s="172"/>
      <c r="G53" s="493"/>
      <c r="H53" s="493"/>
      <c r="I53" s="493"/>
      <c r="J53" s="493"/>
      <c r="K53" s="493"/>
      <c r="L53" s="493"/>
      <c r="M53" s="493"/>
      <c r="N53" s="493"/>
      <c r="O53" s="493"/>
      <c r="P53" s="493"/>
      <c r="Q53" s="209"/>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5"/>
    </row>
    <row r="54" spans="1:40" s="176" customFormat="1" ht="61.5" customHeight="1" x14ac:dyDescent="0.2">
      <c r="A54" s="171"/>
      <c r="B54" s="501"/>
      <c r="C54" s="501"/>
      <c r="D54" s="501"/>
      <c r="E54" s="501"/>
      <c r="F54" s="172"/>
      <c r="G54" s="493"/>
      <c r="H54" s="493"/>
      <c r="I54" s="493"/>
      <c r="J54" s="493"/>
      <c r="K54" s="493"/>
      <c r="L54" s="493"/>
      <c r="M54" s="493"/>
      <c r="N54" s="493"/>
      <c r="O54" s="493"/>
      <c r="P54" s="493"/>
      <c r="Q54" s="209"/>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5"/>
    </row>
    <row r="55" spans="1:40" s="176" customFormat="1" ht="61.5" customHeight="1" x14ac:dyDescent="0.2">
      <c r="A55" s="171"/>
      <c r="B55" s="501"/>
      <c r="C55" s="501"/>
      <c r="D55" s="501"/>
      <c r="E55" s="501"/>
      <c r="F55" s="172"/>
      <c r="G55" s="493"/>
      <c r="H55" s="493"/>
      <c r="I55" s="493"/>
      <c r="J55" s="493"/>
      <c r="K55" s="493"/>
      <c r="L55" s="493"/>
      <c r="M55" s="493"/>
      <c r="N55" s="493"/>
      <c r="O55" s="493"/>
      <c r="P55" s="493"/>
      <c r="Q55" s="209"/>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5"/>
    </row>
    <row r="56" spans="1:40" s="176" customFormat="1" ht="61.5" customHeight="1" x14ac:dyDescent="0.2">
      <c r="A56" s="171"/>
      <c r="B56" s="501"/>
      <c r="C56" s="501"/>
      <c r="D56" s="501"/>
      <c r="E56" s="501"/>
      <c r="F56" s="172"/>
      <c r="G56" s="493"/>
      <c r="H56" s="493"/>
      <c r="I56" s="493"/>
      <c r="J56" s="493"/>
      <c r="K56" s="493"/>
      <c r="L56" s="493"/>
      <c r="M56" s="493"/>
      <c r="N56" s="493"/>
      <c r="O56" s="493"/>
      <c r="P56" s="493"/>
      <c r="Q56" s="209"/>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5"/>
    </row>
    <row r="57" spans="1:40" s="176" customFormat="1" ht="61.5" customHeight="1" x14ac:dyDescent="0.2">
      <c r="A57" s="171"/>
      <c r="B57" s="501"/>
      <c r="C57" s="501"/>
      <c r="D57" s="501"/>
      <c r="E57" s="501"/>
      <c r="F57" s="172"/>
      <c r="G57" s="493"/>
      <c r="H57" s="493"/>
      <c r="I57" s="493"/>
      <c r="J57" s="493"/>
      <c r="K57" s="493"/>
      <c r="L57" s="493"/>
      <c r="M57" s="493"/>
      <c r="N57" s="493"/>
      <c r="O57" s="493"/>
      <c r="P57" s="493"/>
      <c r="Q57" s="209"/>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5"/>
    </row>
    <row r="58" spans="1:40" s="176" customFormat="1" ht="54" customHeight="1" x14ac:dyDescent="0.2">
      <c r="A58" s="171"/>
      <c r="B58" s="501" t="s">
        <v>1358</v>
      </c>
      <c r="C58" s="501"/>
      <c r="D58" s="501"/>
      <c r="E58" s="501"/>
      <c r="F58" s="172"/>
      <c r="G58" s="492" t="s">
        <v>1359</v>
      </c>
      <c r="H58" s="492"/>
      <c r="I58" s="492"/>
      <c r="J58" s="492"/>
      <c r="K58" s="492"/>
      <c r="L58" s="492"/>
      <c r="M58" s="492"/>
      <c r="N58" s="492"/>
      <c r="O58" s="492"/>
      <c r="P58" s="492"/>
      <c r="Q58" s="209"/>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5"/>
    </row>
    <row r="59" spans="1:40" s="176" customFormat="1" ht="54" customHeight="1" x14ac:dyDescent="0.2">
      <c r="A59" s="171"/>
      <c r="B59" s="501"/>
      <c r="C59" s="501"/>
      <c r="D59" s="501"/>
      <c r="E59" s="501"/>
      <c r="F59" s="172"/>
      <c r="G59" s="492"/>
      <c r="H59" s="492"/>
      <c r="I59" s="492"/>
      <c r="J59" s="492"/>
      <c r="K59" s="492"/>
      <c r="L59" s="492"/>
      <c r="M59" s="492"/>
      <c r="N59" s="492"/>
      <c r="O59" s="492"/>
      <c r="P59" s="492"/>
      <c r="Q59" s="209"/>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5"/>
    </row>
    <row r="60" spans="1:40" s="176" customFormat="1" ht="54" customHeight="1" x14ac:dyDescent="0.2">
      <c r="A60" s="171"/>
      <c r="B60" s="501"/>
      <c r="C60" s="501"/>
      <c r="D60" s="501"/>
      <c r="E60" s="501"/>
      <c r="F60" s="172"/>
      <c r="G60" s="492"/>
      <c r="H60" s="492"/>
      <c r="I60" s="492"/>
      <c r="J60" s="492"/>
      <c r="K60" s="492"/>
      <c r="L60" s="492"/>
      <c r="M60" s="492"/>
      <c r="N60" s="492"/>
      <c r="O60" s="492"/>
      <c r="P60" s="492"/>
      <c r="Q60" s="209"/>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5"/>
    </row>
    <row r="61" spans="1:40" s="176" customFormat="1" ht="54" customHeight="1" x14ac:dyDescent="0.2">
      <c r="A61" s="171"/>
      <c r="B61" s="501"/>
      <c r="C61" s="501"/>
      <c r="D61" s="501"/>
      <c r="E61" s="501"/>
      <c r="F61" s="172"/>
      <c r="G61" s="492"/>
      <c r="H61" s="492"/>
      <c r="I61" s="492"/>
      <c r="J61" s="492"/>
      <c r="K61" s="492"/>
      <c r="L61" s="492"/>
      <c r="M61" s="492"/>
      <c r="N61" s="492"/>
      <c r="O61" s="492"/>
      <c r="P61" s="492"/>
      <c r="Q61" s="209"/>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5"/>
    </row>
    <row r="62" spans="1:40" s="176" customFormat="1" ht="54" customHeight="1" x14ac:dyDescent="0.2">
      <c r="A62" s="171"/>
      <c r="B62" s="501"/>
      <c r="C62" s="501"/>
      <c r="D62" s="501"/>
      <c r="E62" s="501"/>
      <c r="F62" s="172"/>
      <c r="G62" s="492"/>
      <c r="H62" s="492"/>
      <c r="I62" s="492"/>
      <c r="J62" s="492"/>
      <c r="K62" s="492"/>
      <c r="L62" s="492"/>
      <c r="M62" s="492"/>
      <c r="N62" s="492"/>
      <c r="O62" s="492"/>
      <c r="P62" s="492"/>
      <c r="Q62" s="209"/>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5"/>
    </row>
    <row r="63" spans="1:40" s="176" customFormat="1" ht="54" customHeight="1" x14ac:dyDescent="0.2">
      <c r="A63" s="171"/>
      <c r="B63" s="501"/>
      <c r="C63" s="501"/>
      <c r="D63" s="501"/>
      <c r="E63" s="501"/>
      <c r="F63" s="172"/>
      <c r="G63" s="492"/>
      <c r="H63" s="492"/>
      <c r="I63" s="492"/>
      <c r="J63" s="492"/>
      <c r="K63" s="492"/>
      <c r="L63" s="492"/>
      <c r="M63" s="492"/>
      <c r="N63" s="492"/>
      <c r="O63" s="492"/>
      <c r="P63" s="492"/>
      <c r="Q63" s="209"/>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5"/>
    </row>
    <row r="64" spans="1:40" s="176" customFormat="1" ht="54" customHeight="1" x14ac:dyDescent="0.2">
      <c r="A64" s="171"/>
      <c r="B64" s="501"/>
      <c r="C64" s="501"/>
      <c r="D64" s="501"/>
      <c r="E64" s="501"/>
      <c r="F64" s="172"/>
      <c r="G64" s="492"/>
      <c r="H64" s="492"/>
      <c r="I64" s="492"/>
      <c r="J64" s="492"/>
      <c r="K64" s="492"/>
      <c r="L64" s="492"/>
      <c r="M64" s="492"/>
      <c r="N64" s="492"/>
      <c r="O64" s="492"/>
      <c r="P64" s="492"/>
      <c r="Q64" s="209"/>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5"/>
    </row>
    <row r="65" spans="1:40" s="168" customFormat="1" ht="12.75" customHeight="1" x14ac:dyDescent="0.25">
      <c r="A65" s="166"/>
      <c r="B65" s="167"/>
      <c r="H65" s="169"/>
      <c r="I65" s="170"/>
      <c r="J65" s="170"/>
      <c r="K65" s="169"/>
      <c r="L65" s="170"/>
      <c r="M65" s="170"/>
      <c r="N65" s="169"/>
      <c r="O65" s="170"/>
      <c r="P65" s="170"/>
      <c r="Q65" s="211"/>
      <c r="R65" s="180"/>
      <c r="S65" s="181"/>
      <c r="T65" s="181"/>
      <c r="U65" s="181"/>
      <c r="V65" s="181"/>
      <c r="W65" s="181"/>
      <c r="X65" s="181"/>
      <c r="Y65" s="181"/>
      <c r="Z65" s="181"/>
      <c r="AA65" s="181"/>
      <c r="AB65" s="181"/>
      <c r="AC65" s="181"/>
      <c r="AD65" s="181"/>
      <c r="AE65" s="181"/>
      <c r="AF65" s="181"/>
      <c r="AG65" s="181"/>
      <c r="AH65" s="181"/>
      <c r="AI65" s="181"/>
      <c r="AJ65" s="181"/>
      <c r="AK65" s="181"/>
      <c r="AL65" s="181"/>
      <c r="AM65" s="181"/>
      <c r="AN65" s="182"/>
    </row>
  </sheetData>
  <sheetProtection sheet="1" objects="1" scenarios="1" autoFilter="0"/>
  <mergeCells count="31">
    <mergeCell ref="B26:P26"/>
    <mergeCell ref="B43:E49"/>
    <mergeCell ref="E13:G13"/>
    <mergeCell ref="O12:O13"/>
    <mergeCell ref="E14:G14"/>
    <mergeCell ref="E15:G15"/>
    <mergeCell ref="B31:E38"/>
    <mergeCell ref="B12:B13"/>
    <mergeCell ref="L12:L13"/>
    <mergeCell ref="B24:P24"/>
    <mergeCell ref="B25:P25"/>
    <mergeCell ref="B22:P22"/>
    <mergeCell ref="E16:G16"/>
    <mergeCell ref="E17:G17"/>
    <mergeCell ref="B15:B16"/>
    <mergeCell ref="L15:L16"/>
    <mergeCell ref="B58:E64"/>
    <mergeCell ref="G58:P64"/>
    <mergeCell ref="G31:P38"/>
    <mergeCell ref="G43:P49"/>
    <mergeCell ref="G50:P57"/>
    <mergeCell ref="B50:E57"/>
    <mergeCell ref="O15:O16"/>
    <mergeCell ref="I15:I16"/>
    <mergeCell ref="B23:P23"/>
    <mergeCell ref="E12:G12"/>
    <mergeCell ref="I10:P10"/>
    <mergeCell ref="I11:J11"/>
    <mergeCell ref="L11:M11"/>
    <mergeCell ref="O11:P11"/>
    <mergeCell ref="E11:G11"/>
  </mergeCells>
  <pageMargins left="0.43307086614173229" right="0.43307086614173229" top="0.47244094488188981" bottom="0.59055118110236227" header="0.27559055118110237" footer="0.39370078740157483"/>
  <pageSetup paperSize="9" scale="72" fitToHeight="0" orientation="portrait" r:id="rId1"/>
  <headerFooter>
    <oddFooter>&amp;L&amp;"Arial,Standard"&amp;9&amp;F (&amp;A)&amp;R&amp;"Arial,Standard"&amp;9Seite &amp;P/&amp;N</oddFooter>
  </headerFooter>
  <rowBreaks count="2" manualBreakCount="2">
    <brk id="39" max="15" man="1"/>
    <brk id="57" max="15" man="1"/>
  </rowBreaks>
  <ignoredErrors>
    <ignoredError sqref="M13 P13" formula="1"/>
  </ignoredError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E3635"/>
  <sheetViews>
    <sheetView zoomScaleNormal="100" zoomScaleSheetLayoutView="85" zoomScalePageLayoutView="70" workbookViewId="0">
      <selection activeCell="B15" sqref="B15"/>
    </sheetView>
  </sheetViews>
  <sheetFormatPr baseColWidth="10" defaultRowHeight="14.25" outlineLevelCol="1" x14ac:dyDescent="0.2"/>
  <cols>
    <col min="1" max="1" width="13.5703125" style="132" customWidth="1"/>
    <col min="2" max="2" width="5.5703125" style="138" customWidth="1"/>
    <col min="3" max="3" width="25.85546875" style="138" customWidth="1"/>
    <col min="4" max="4" width="6.7109375" style="68" customWidth="1"/>
    <col min="5" max="5" width="6.7109375" style="139" customWidth="1"/>
    <col min="6" max="12" width="12.85546875" style="140" hidden="1" customWidth="1" outlineLevel="1"/>
    <col min="13" max="13" width="7.140625" style="140" customWidth="1" collapsed="1"/>
    <col min="14" max="14" width="14.85546875" style="141" customWidth="1"/>
    <col min="15" max="15" width="0.85546875" style="142" customWidth="1"/>
    <col min="16" max="16" width="14.85546875" style="141" customWidth="1"/>
    <col min="17" max="17" width="0.85546875" style="142" customWidth="1"/>
    <col min="18" max="18" width="14.85546875" style="141" customWidth="1"/>
    <col min="19" max="19" width="0.85546875" style="143" customWidth="1"/>
    <col min="20" max="20" width="14.85546875" style="141" customWidth="1"/>
    <col min="21" max="21" width="10" style="70" customWidth="1"/>
    <col min="22" max="22" width="4.85546875" style="193" customWidth="1"/>
    <col min="23" max="39" width="14" style="60" customWidth="1"/>
    <col min="40" max="41" width="11.42578125" style="60"/>
    <col min="42" max="56" width="11.42578125" style="191"/>
    <col min="57" max="57" width="11.42578125" style="194"/>
    <col min="58" max="16384" width="11.42578125" style="132"/>
  </cols>
  <sheetData>
    <row r="1" spans="1:57" x14ac:dyDescent="0.2">
      <c r="A1" s="265"/>
      <c r="B1" s="266"/>
      <c r="C1" s="266"/>
      <c r="D1" s="267"/>
      <c r="E1" s="268"/>
      <c r="F1" s="269"/>
      <c r="G1" s="269"/>
      <c r="H1" s="269"/>
      <c r="I1" s="269"/>
      <c r="J1" s="269"/>
      <c r="K1" s="269"/>
      <c r="L1" s="269"/>
      <c r="M1" s="269"/>
      <c r="N1" s="271"/>
      <c r="O1" s="271"/>
      <c r="P1" s="271"/>
      <c r="Q1" s="271"/>
      <c r="R1" s="271"/>
      <c r="S1" s="272"/>
      <c r="T1" s="273"/>
    </row>
    <row r="2" spans="1:57" s="133" customFormat="1" ht="19.5" customHeight="1" x14ac:dyDescent="0.25">
      <c r="A2" s="71" t="s">
        <v>1272</v>
      </c>
      <c r="B2" s="72"/>
      <c r="C2" s="72"/>
      <c r="D2" s="73"/>
      <c r="E2" s="74"/>
      <c r="F2" s="75"/>
      <c r="G2" s="75"/>
      <c r="H2" s="75"/>
      <c r="I2" s="75"/>
      <c r="J2" s="75"/>
      <c r="K2" s="75"/>
      <c r="L2" s="75"/>
      <c r="M2" s="75"/>
      <c r="N2" s="77"/>
      <c r="O2" s="78"/>
      <c r="P2" s="77"/>
      <c r="Q2" s="78"/>
      <c r="R2" s="78"/>
      <c r="S2" s="79"/>
      <c r="T2" s="80"/>
      <c r="U2" s="81"/>
      <c r="V2" s="195"/>
      <c r="W2" s="61"/>
      <c r="X2" s="61"/>
      <c r="Y2" s="61"/>
      <c r="Z2" s="61"/>
      <c r="AA2" s="61"/>
      <c r="AB2" s="61"/>
      <c r="AC2" s="61"/>
      <c r="AD2" s="61"/>
      <c r="AE2" s="61"/>
      <c r="AF2" s="61"/>
      <c r="AG2" s="61"/>
      <c r="AH2" s="61"/>
      <c r="AI2" s="61"/>
      <c r="AJ2" s="61"/>
      <c r="AK2" s="61"/>
      <c r="AL2" s="61"/>
      <c r="AM2" s="61"/>
      <c r="AN2" s="61"/>
      <c r="AO2" s="61"/>
      <c r="AP2" s="196"/>
      <c r="AQ2" s="196"/>
      <c r="AR2" s="196"/>
      <c r="AS2" s="196"/>
      <c r="AT2" s="196"/>
      <c r="AU2" s="196"/>
      <c r="AV2" s="196"/>
      <c r="AW2" s="196"/>
      <c r="AX2" s="196"/>
      <c r="AY2" s="196"/>
      <c r="AZ2" s="196"/>
      <c r="BA2" s="196"/>
      <c r="BB2" s="196"/>
      <c r="BC2" s="196"/>
      <c r="BD2" s="196"/>
      <c r="BE2" s="197"/>
    </row>
    <row r="3" spans="1:57" s="134" customFormat="1" ht="20.25" customHeight="1" x14ac:dyDescent="0.2">
      <c r="A3" s="82" t="s">
        <v>1360</v>
      </c>
      <c r="B3" s="83"/>
      <c r="C3" s="84"/>
      <c r="D3" s="85"/>
      <c r="E3" s="86"/>
      <c r="F3" s="87"/>
      <c r="G3" s="87"/>
      <c r="H3" s="87"/>
      <c r="I3" s="87"/>
      <c r="J3" s="87"/>
      <c r="K3" s="87"/>
      <c r="L3" s="87"/>
      <c r="M3" s="87"/>
      <c r="N3" s="77"/>
      <c r="O3" s="77"/>
      <c r="P3" s="77"/>
      <c r="Q3" s="77"/>
      <c r="R3" s="77"/>
      <c r="S3" s="89"/>
      <c r="T3" s="90"/>
      <c r="U3" s="91"/>
      <c r="V3" s="195"/>
      <c r="W3" s="61"/>
      <c r="X3" s="62"/>
      <c r="Y3" s="62"/>
      <c r="Z3" s="62"/>
      <c r="AA3" s="62"/>
      <c r="AB3" s="62"/>
      <c r="AC3" s="62"/>
      <c r="AD3" s="62"/>
      <c r="AE3" s="62"/>
      <c r="AF3" s="62"/>
      <c r="AG3" s="62"/>
      <c r="AH3" s="62"/>
      <c r="AI3" s="62"/>
      <c r="AJ3" s="62"/>
      <c r="AK3" s="62"/>
      <c r="AL3" s="62"/>
      <c r="AM3" s="62"/>
      <c r="AN3" s="62"/>
      <c r="AO3" s="62"/>
      <c r="AP3" s="198"/>
      <c r="AQ3" s="198"/>
      <c r="AR3" s="198"/>
      <c r="AS3" s="198"/>
      <c r="AT3" s="198"/>
      <c r="AU3" s="198"/>
      <c r="AV3" s="198"/>
      <c r="AW3" s="198"/>
      <c r="AX3" s="198"/>
      <c r="AY3" s="198"/>
      <c r="AZ3" s="198"/>
      <c r="BA3" s="198"/>
      <c r="BB3" s="198"/>
      <c r="BC3" s="198"/>
      <c r="BD3" s="198"/>
      <c r="BE3" s="199"/>
    </row>
    <row r="4" spans="1:57" s="135" customFormat="1" ht="26.25" customHeight="1" x14ac:dyDescent="0.3">
      <c r="A4" s="92" t="s">
        <v>1309</v>
      </c>
      <c r="B4" s="93"/>
      <c r="C4" s="94"/>
      <c r="D4" s="93"/>
      <c r="E4" s="95"/>
      <c r="F4" s="96"/>
      <c r="G4" s="96"/>
      <c r="H4" s="96"/>
      <c r="I4" s="96"/>
      <c r="J4" s="96"/>
      <c r="K4" s="96"/>
      <c r="L4" s="96"/>
      <c r="M4" s="96"/>
      <c r="N4" s="97"/>
      <c r="O4" s="96"/>
      <c r="P4" s="97"/>
      <c r="Q4" s="96"/>
      <c r="R4" s="97"/>
      <c r="S4" s="97"/>
      <c r="T4" s="96"/>
      <c r="U4" s="70"/>
      <c r="V4" s="195"/>
      <c r="W4" s="61"/>
      <c r="X4" s="63"/>
      <c r="Y4" s="63"/>
      <c r="Z4" s="63"/>
      <c r="AA4" s="63"/>
      <c r="AB4" s="63"/>
      <c r="AC4" s="63"/>
      <c r="AD4" s="63"/>
      <c r="AE4" s="63"/>
      <c r="AF4" s="63"/>
      <c r="AG4" s="63"/>
      <c r="AH4" s="63"/>
      <c r="AI4" s="63"/>
      <c r="AJ4" s="63"/>
      <c r="AK4" s="63"/>
      <c r="AL4" s="63"/>
      <c r="AM4" s="63"/>
      <c r="AN4" s="144"/>
      <c r="AO4" s="144"/>
      <c r="AP4" s="144"/>
      <c r="AQ4" s="144"/>
      <c r="AR4" s="144"/>
      <c r="AS4" s="144"/>
      <c r="AT4" s="144"/>
      <c r="AU4" s="144"/>
      <c r="AV4" s="144"/>
      <c r="AW4" s="144"/>
      <c r="AX4" s="144"/>
      <c r="AY4" s="144"/>
      <c r="AZ4" s="144"/>
      <c r="BA4" s="144"/>
      <c r="BB4" s="192"/>
      <c r="BC4" s="192"/>
      <c r="BD4" s="192"/>
      <c r="BE4" s="192"/>
    </row>
    <row r="5" spans="1:57" s="134" customFormat="1" ht="16.5" customHeight="1" x14ac:dyDescent="0.2">
      <c r="A5" s="98" t="s">
        <v>1361</v>
      </c>
      <c r="B5" s="83"/>
      <c r="C5" s="84"/>
      <c r="D5" s="85"/>
      <c r="E5" s="86"/>
      <c r="F5" s="87"/>
      <c r="G5" s="87"/>
      <c r="H5" s="87"/>
      <c r="I5" s="87"/>
      <c r="J5" s="87"/>
      <c r="K5" s="87"/>
      <c r="L5" s="87"/>
      <c r="M5" s="96"/>
      <c r="N5" s="97"/>
      <c r="O5" s="96"/>
      <c r="P5" s="97"/>
      <c r="Q5" s="77"/>
      <c r="R5" s="77"/>
      <c r="S5" s="89"/>
      <c r="T5" s="90"/>
      <c r="U5" s="70"/>
      <c r="V5" s="195"/>
      <c r="W5" s="61"/>
      <c r="X5" s="62"/>
      <c r="Y5" s="62"/>
      <c r="Z5" s="62"/>
      <c r="AA5" s="62"/>
      <c r="AB5" s="62"/>
      <c r="AC5" s="62"/>
      <c r="AD5" s="62"/>
      <c r="AE5" s="62"/>
      <c r="AF5" s="62"/>
      <c r="AG5" s="62"/>
      <c r="AH5" s="62"/>
      <c r="AI5" s="62"/>
      <c r="AJ5" s="62"/>
      <c r="AK5" s="62"/>
      <c r="AL5" s="62"/>
      <c r="AM5" s="62"/>
      <c r="AN5" s="62"/>
      <c r="AO5" s="62"/>
      <c r="AP5" s="62"/>
      <c r="AQ5" s="198"/>
      <c r="AR5" s="198"/>
      <c r="AS5" s="198"/>
      <c r="AT5" s="198"/>
      <c r="AU5" s="198"/>
      <c r="AV5" s="198"/>
      <c r="AW5" s="198"/>
      <c r="AX5" s="198"/>
      <c r="AY5" s="198"/>
      <c r="AZ5" s="198"/>
      <c r="BA5" s="198"/>
      <c r="BB5" s="198"/>
      <c r="BC5" s="198"/>
      <c r="BD5" s="198"/>
      <c r="BE5" s="198"/>
    </row>
    <row r="6" spans="1:57" s="135" customFormat="1" ht="21" customHeight="1" x14ac:dyDescent="0.2">
      <c r="A6" s="99"/>
      <c r="B6" s="99"/>
      <c r="C6" s="93"/>
      <c r="D6" s="93"/>
      <c r="E6" s="93"/>
      <c r="F6" s="100"/>
      <c r="G6" s="100"/>
      <c r="H6" s="100"/>
      <c r="I6" s="100"/>
      <c r="J6" s="100"/>
      <c r="K6" s="100"/>
      <c r="L6" s="100"/>
      <c r="M6" s="100"/>
      <c r="N6" s="536" t="s">
        <v>1390</v>
      </c>
      <c r="O6" s="478"/>
      <c r="P6" s="521" t="s">
        <v>1322</v>
      </c>
      <c r="Q6" s="522"/>
      <c r="R6" s="522"/>
      <c r="S6" s="522"/>
      <c r="T6" s="523"/>
      <c r="U6" s="70"/>
      <c r="V6" s="195"/>
      <c r="W6" s="61"/>
      <c r="X6" s="63"/>
      <c r="Y6" s="63"/>
      <c r="Z6" s="63"/>
      <c r="AA6" s="63"/>
      <c r="AB6" s="63"/>
      <c r="AC6" s="63"/>
      <c r="AD6" s="63"/>
      <c r="AE6" s="63"/>
      <c r="AF6" s="63"/>
      <c r="AG6" s="63"/>
      <c r="AH6" s="63"/>
      <c r="AI6" s="63"/>
      <c r="AJ6" s="63"/>
      <c r="AK6" s="63"/>
      <c r="AL6" s="63"/>
      <c r="AM6" s="63"/>
      <c r="AN6" s="144"/>
      <c r="AO6" s="144"/>
      <c r="AP6" s="144"/>
      <c r="AQ6" s="144"/>
      <c r="AR6" s="144"/>
      <c r="AS6" s="144"/>
      <c r="AT6" s="144"/>
      <c r="AU6" s="144"/>
      <c r="AV6" s="144"/>
      <c r="AW6" s="144"/>
      <c r="AX6" s="144"/>
      <c r="AY6" s="144"/>
      <c r="AZ6" s="144"/>
      <c r="BA6" s="144"/>
      <c r="BB6" s="144"/>
      <c r="BC6" s="192"/>
      <c r="BD6" s="192"/>
      <c r="BE6" s="192"/>
    </row>
    <row r="7" spans="1:57" s="133" customFormat="1" ht="26.25" customHeight="1" x14ac:dyDescent="0.2">
      <c r="A7" s="527" t="s">
        <v>1326</v>
      </c>
      <c r="B7" s="528"/>
      <c r="C7" s="261" t="s">
        <v>1327</v>
      </c>
      <c r="D7" s="101"/>
      <c r="E7" s="102"/>
      <c r="F7" s="103"/>
      <c r="G7" s="103"/>
      <c r="H7" s="103"/>
      <c r="I7" s="103"/>
      <c r="J7" s="103"/>
      <c r="K7" s="103"/>
      <c r="L7" s="103"/>
      <c r="M7" s="103"/>
      <c r="N7" s="537"/>
      <c r="O7" s="478"/>
      <c r="P7" s="524"/>
      <c r="Q7" s="525"/>
      <c r="R7" s="525"/>
      <c r="S7" s="525"/>
      <c r="T7" s="526"/>
      <c r="U7" s="515" t="s">
        <v>1323</v>
      </c>
      <c r="V7" s="195"/>
      <c r="W7" s="61"/>
      <c r="X7" s="61"/>
      <c r="Y7" s="61"/>
      <c r="Z7" s="61"/>
      <c r="AA7" s="61"/>
      <c r="AB7" s="61"/>
      <c r="AC7" s="61"/>
      <c r="AD7" s="61"/>
      <c r="AE7" s="61"/>
      <c r="AF7" s="61"/>
      <c r="AG7" s="61"/>
      <c r="AH7" s="61"/>
      <c r="AI7" s="61"/>
      <c r="AJ7" s="61"/>
      <c r="AK7" s="61"/>
      <c r="AL7" s="61"/>
      <c r="AM7" s="61"/>
      <c r="AN7" s="61"/>
      <c r="AO7" s="61"/>
      <c r="AP7" s="196"/>
      <c r="AQ7" s="196"/>
      <c r="AR7" s="196"/>
      <c r="AS7" s="196"/>
      <c r="AT7" s="196"/>
      <c r="AU7" s="196"/>
      <c r="AV7" s="196"/>
      <c r="AW7" s="196"/>
      <c r="AX7" s="196"/>
      <c r="AY7" s="196"/>
      <c r="AZ7" s="196"/>
      <c r="BA7" s="196"/>
      <c r="BB7" s="196"/>
      <c r="BC7" s="196"/>
      <c r="BD7" s="196"/>
      <c r="BE7" s="197"/>
    </row>
    <row r="8" spans="1:57" s="137" customFormat="1" ht="18" customHeight="1" x14ac:dyDescent="0.25">
      <c r="A8" s="519" t="s">
        <v>1294</v>
      </c>
      <c r="B8" s="520"/>
      <c r="C8" s="529" t="s">
        <v>1400</v>
      </c>
      <c r="D8" s="530"/>
      <c r="E8" s="531"/>
      <c r="F8" s="241"/>
      <c r="G8" s="241"/>
      <c r="H8" s="241"/>
      <c r="I8" s="241"/>
      <c r="J8" s="241"/>
      <c r="K8" s="241"/>
      <c r="L8" s="241"/>
      <c r="M8" s="241"/>
      <c r="N8" s="479">
        <v>2017</v>
      </c>
      <c r="O8" s="239"/>
      <c r="P8" s="106">
        <v>2018</v>
      </c>
      <c r="Q8" s="239"/>
      <c r="R8" s="106">
        <v>2019</v>
      </c>
      <c r="S8" s="239"/>
      <c r="T8" s="106">
        <v>2020</v>
      </c>
      <c r="U8" s="516"/>
      <c r="V8" s="200"/>
      <c r="W8" s="67"/>
      <c r="X8" s="67"/>
      <c r="Y8" s="67"/>
      <c r="Z8" s="67"/>
      <c r="AA8" s="67"/>
      <c r="AB8" s="67"/>
      <c r="AC8" s="67"/>
      <c r="AD8" s="67"/>
      <c r="AE8" s="67"/>
      <c r="AF8" s="67"/>
      <c r="AG8" s="67"/>
      <c r="AH8" s="67"/>
      <c r="AI8" s="67"/>
      <c r="AJ8" s="67"/>
      <c r="AK8" s="67"/>
      <c r="AL8" s="67"/>
      <c r="AM8" s="67"/>
      <c r="AN8" s="67"/>
      <c r="AO8" s="67"/>
      <c r="AP8" s="201"/>
      <c r="AQ8" s="201"/>
      <c r="AR8" s="201"/>
      <c r="AS8" s="201"/>
      <c r="AT8" s="201"/>
      <c r="AU8" s="201"/>
      <c r="AV8" s="201"/>
      <c r="AW8" s="201"/>
      <c r="AX8" s="201"/>
      <c r="AY8" s="201"/>
      <c r="AZ8" s="201"/>
      <c r="BA8" s="201"/>
      <c r="BB8" s="201"/>
      <c r="BC8" s="201"/>
      <c r="BD8" s="201"/>
      <c r="BE8" s="202"/>
    </row>
    <row r="9" spans="1:57" s="133" customFormat="1" ht="18.75" customHeight="1" x14ac:dyDescent="0.2">
      <c r="A9" s="534" t="s">
        <v>1324</v>
      </c>
      <c r="B9" s="535"/>
      <c r="C9" s="538" t="s">
        <v>1401</v>
      </c>
      <c r="D9" s="539"/>
      <c r="E9" s="539"/>
      <c r="F9" s="241"/>
      <c r="G9" s="241"/>
      <c r="H9" s="241"/>
      <c r="I9" s="241"/>
      <c r="J9" s="241"/>
      <c r="K9" s="241"/>
      <c r="L9" s="241"/>
      <c r="M9" s="241"/>
      <c r="N9" s="480">
        <f>SUM(N15+N21+N27+N33+N39+N45+N51+N57)</f>
        <v>0</v>
      </c>
      <c r="O9" s="104"/>
      <c r="P9" s="250">
        <f>SUM(P15+P21+P27+P33+P39+P45+P51+P57)</f>
        <v>0</v>
      </c>
      <c r="Q9" s="104"/>
      <c r="R9" s="250">
        <f>SUM(R15+R21+R27+R33+R39+R45+R51+R57)</f>
        <v>0</v>
      </c>
      <c r="S9" s="104"/>
      <c r="T9" s="250">
        <f>SUM(T15+T21+T27+T33+T39+T45+T51+T57)</f>
        <v>0</v>
      </c>
      <c r="U9" s="240" t="s">
        <v>1268</v>
      </c>
      <c r="V9" s="195"/>
      <c r="W9" s="61"/>
      <c r="X9" s="61"/>
      <c r="Y9" s="61"/>
      <c r="Z9" s="61"/>
      <c r="AA9" s="61"/>
      <c r="AB9" s="61"/>
      <c r="AC9" s="61"/>
      <c r="AD9" s="61"/>
      <c r="AE9" s="61"/>
      <c r="AF9" s="61"/>
      <c r="AG9" s="61"/>
      <c r="AH9" s="61"/>
      <c r="AI9" s="61"/>
      <c r="AJ9" s="61"/>
      <c r="AK9" s="61"/>
      <c r="AL9" s="61"/>
      <c r="AM9" s="61"/>
      <c r="AN9" s="61"/>
      <c r="AO9" s="61"/>
      <c r="AP9" s="196"/>
      <c r="AQ9" s="196"/>
      <c r="AR9" s="196"/>
      <c r="AS9" s="196"/>
      <c r="AT9" s="196"/>
      <c r="AU9" s="196"/>
      <c r="AV9" s="196"/>
      <c r="AW9" s="196"/>
      <c r="AX9" s="196"/>
      <c r="AY9" s="196"/>
      <c r="AZ9" s="196"/>
      <c r="BA9" s="196"/>
      <c r="BB9" s="196"/>
      <c r="BC9" s="196"/>
      <c r="BD9" s="196"/>
      <c r="BE9" s="197"/>
    </row>
    <row r="10" spans="1:57" s="137" customFormat="1" ht="18.75" customHeight="1" x14ac:dyDescent="0.2">
      <c r="A10" s="105"/>
      <c r="B10" s="484"/>
      <c r="C10" s="540"/>
      <c r="D10" s="541"/>
      <c r="E10" s="541"/>
      <c r="F10" s="241"/>
      <c r="G10" s="241"/>
      <c r="H10" s="241"/>
      <c r="I10" s="241"/>
      <c r="J10" s="542" t="s">
        <v>1333</v>
      </c>
      <c r="K10" s="543"/>
      <c r="L10" s="241"/>
      <c r="M10" s="241"/>
      <c r="N10" s="480">
        <f t="shared" ref="N10" si="0">SUM(N16+N22+N28+N34+N40+N46+N52+N58)</f>
        <v>0</v>
      </c>
      <c r="O10" s="104"/>
      <c r="P10" s="250">
        <f t="shared" ref="P10:R13" si="1">SUM(P16+P22+P28+P34+P40+P46+P52+P58)</f>
        <v>0</v>
      </c>
      <c r="Q10" s="104"/>
      <c r="R10" s="250">
        <f t="shared" si="1"/>
        <v>0</v>
      </c>
      <c r="S10" s="104"/>
      <c r="T10" s="250">
        <f t="shared" ref="T10:T13" si="2">SUM(T16+T22+T28+T34+T40+T46+T52+T58)</f>
        <v>0</v>
      </c>
      <c r="U10" s="240" t="s">
        <v>1269</v>
      </c>
      <c r="V10" s="200"/>
      <c r="W10" s="67"/>
      <c r="X10" s="67"/>
      <c r="Y10" s="67"/>
      <c r="Z10" s="67"/>
      <c r="AA10" s="67"/>
      <c r="AB10" s="67"/>
      <c r="AC10" s="67"/>
      <c r="AD10" s="67"/>
      <c r="AE10" s="67"/>
      <c r="AF10" s="67"/>
      <c r="AG10" s="67"/>
      <c r="AH10" s="67"/>
      <c r="AI10" s="67"/>
      <c r="AJ10" s="67"/>
      <c r="AK10" s="67"/>
      <c r="AL10" s="67"/>
      <c r="AM10" s="67"/>
      <c r="AN10" s="67"/>
      <c r="AO10" s="67"/>
      <c r="AP10" s="201"/>
      <c r="AQ10" s="201"/>
      <c r="AR10" s="201"/>
      <c r="AS10" s="201"/>
      <c r="AT10" s="201"/>
      <c r="AU10" s="201"/>
      <c r="AV10" s="201"/>
      <c r="AW10" s="201"/>
      <c r="AX10" s="201"/>
      <c r="AY10" s="201"/>
      <c r="AZ10" s="201"/>
      <c r="BA10" s="201"/>
      <c r="BB10" s="201"/>
      <c r="BC10" s="201"/>
      <c r="BD10" s="201"/>
      <c r="BE10" s="202"/>
    </row>
    <row r="11" spans="1:57" s="137" customFormat="1" ht="18.75" customHeight="1" x14ac:dyDescent="0.2">
      <c r="A11" s="105"/>
      <c r="B11" s="244"/>
      <c r="C11" s="244"/>
      <c r="D11" s="242"/>
      <c r="E11" s="74"/>
      <c r="F11" s="75"/>
      <c r="G11" s="75"/>
      <c r="H11" s="75"/>
      <c r="I11" s="75"/>
      <c r="J11" s="544"/>
      <c r="K11" s="545"/>
      <c r="L11" s="241"/>
      <c r="M11" s="75"/>
      <c r="N11" s="480">
        <f t="shared" ref="N11" si="3">SUM(N17+N23+N29+N35+N41+N47+N53+N59)</f>
        <v>0</v>
      </c>
      <c r="O11" s="104"/>
      <c r="P11" s="250">
        <f t="shared" si="1"/>
        <v>0</v>
      </c>
      <c r="Q11" s="104"/>
      <c r="R11" s="250">
        <f t="shared" si="1"/>
        <v>0</v>
      </c>
      <c r="S11" s="104"/>
      <c r="T11" s="250">
        <f t="shared" si="2"/>
        <v>0</v>
      </c>
      <c r="U11" s="240" t="s">
        <v>1277</v>
      </c>
      <c r="V11" s="200"/>
      <c r="W11" s="67"/>
      <c r="X11" s="67"/>
      <c r="Y11" s="67"/>
      <c r="Z11" s="67"/>
      <c r="AA11" s="67"/>
      <c r="AB11" s="67"/>
      <c r="AC11" s="67"/>
      <c r="AD11" s="67"/>
      <c r="AE11" s="67"/>
      <c r="AF11" s="67"/>
      <c r="AG11" s="67"/>
      <c r="AH11" s="67"/>
      <c r="AI11" s="67"/>
      <c r="AJ11" s="67"/>
      <c r="AK11" s="67"/>
      <c r="AL11" s="67"/>
      <c r="AM11" s="67"/>
      <c r="AN11" s="67"/>
      <c r="AO11" s="67"/>
      <c r="AP11" s="201"/>
      <c r="AQ11" s="201"/>
      <c r="AR11" s="201"/>
      <c r="AS11" s="201"/>
      <c r="AT11" s="201"/>
      <c r="AU11" s="201"/>
      <c r="AV11" s="201"/>
      <c r="AW11" s="201"/>
      <c r="AX11" s="201"/>
      <c r="AY11" s="201"/>
      <c r="AZ11" s="201"/>
      <c r="BA11" s="201"/>
      <c r="BB11" s="201"/>
      <c r="BC11" s="201"/>
      <c r="BD11" s="201"/>
      <c r="BE11" s="202"/>
    </row>
    <row r="12" spans="1:57" s="137" customFormat="1" ht="18.75" customHeight="1" x14ac:dyDescent="0.2">
      <c r="A12" s="105"/>
      <c r="B12" s="244"/>
      <c r="C12" s="244"/>
      <c r="D12" s="242"/>
      <c r="E12" s="243"/>
      <c r="F12" s="241"/>
      <c r="G12" s="241"/>
      <c r="H12" s="241"/>
      <c r="I12" s="241"/>
      <c r="J12" s="546"/>
      <c r="K12" s="547"/>
      <c r="L12" s="241"/>
      <c r="M12" s="241"/>
      <c r="N12" s="480">
        <f t="shared" ref="N12" si="4">SUM(N18+N24+N30+N36+N42+N48+N54+N60)</f>
        <v>0</v>
      </c>
      <c r="O12" s="104"/>
      <c r="P12" s="250">
        <f t="shared" si="1"/>
        <v>0</v>
      </c>
      <c r="Q12" s="104"/>
      <c r="R12" s="250">
        <f t="shared" si="1"/>
        <v>0</v>
      </c>
      <c r="S12" s="104"/>
      <c r="T12" s="250">
        <f t="shared" si="2"/>
        <v>0</v>
      </c>
      <c r="U12" s="240" t="s">
        <v>1362</v>
      </c>
      <c r="V12" s="200"/>
      <c r="W12" s="67"/>
      <c r="X12" s="67"/>
      <c r="Y12" s="67"/>
      <c r="Z12" s="67"/>
      <c r="AA12" s="67"/>
      <c r="AB12" s="67"/>
      <c r="AC12" s="67"/>
      <c r="AD12" s="67"/>
      <c r="AE12" s="67"/>
      <c r="AF12" s="67"/>
      <c r="AG12" s="67"/>
      <c r="AH12" s="67"/>
      <c r="AI12" s="67"/>
      <c r="AJ12" s="67"/>
      <c r="AK12" s="67"/>
      <c r="AL12" s="67"/>
      <c r="AM12" s="67"/>
      <c r="AN12" s="67"/>
      <c r="AO12" s="67"/>
      <c r="AP12" s="201"/>
      <c r="AQ12" s="201"/>
      <c r="AR12" s="201"/>
      <c r="AS12" s="201"/>
      <c r="AT12" s="201"/>
      <c r="AU12" s="201"/>
      <c r="AV12" s="201"/>
      <c r="AW12" s="201"/>
      <c r="AX12" s="201"/>
      <c r="AY12" s="201"/>
      <c r="AZ12" s="201"/>
      <c r="BA12" s="201"/>
      <c r="BB12" s="201"/>
      <c r="BC12" s="201"/>
      <c r="BD12" s="201"/>
      <c r="BE12" s="202"/>
    </row>
    <row r="13" spans="1:57" s="137" customFormat="1" ht="18.75" customHeight="1" x14ac:dyDescent="0.2">
      <c r="A13" s="245"/>
      <c r="B13" s="246"/>
      <c r="C13" s="246"/>
      <c r="D13" s="247"/>
      <c r="E13" s="248"/>
      <c r="F13" s="249"/>
      <c r="G13" s="249"/>
      <c r="H13" s="249"/>
      <c r="I13" s="249"/>
      <c r="J13" s="532">
        <v>0.4</v>
      </c>
      <c r="K13" s="533"/>
      <c r="L13" s="477"/>
      <c r="M13" s="249"/>
      <c r="N13" s="480">
        <f t="shared" ref="N13" si="5">SUM(N19+N25+N31+N37+N43+N49+N55+N61)</f>
        <v>0</v>
      </c>
      <c r="O13" s="104"/>
      <c r="P13" s="250">
        <f t="shared" si="1"/>
        <v>0</v>
      </c>
      <c r="Q13" s="104"/>
      <c r="R13" s="250">
        <f t="shared" si="1"/>
        <v>0</v>
      </c>
      <c r="S13" s="104"/>
      <c r="T13" s="250">
        <f t="shared" si="2"/>
        <v>0</v>
      </c>
      <c r="U13" s="240" t="s">
        <v>1363</v>
      </c>
      <c r="V13" s="200"/>
      <c r="W13" s="67"/>
      <c r="X13" s="67"/>
      <c r="Y13" s="67"/>
      <c r="Z13" s="67"/>
      <c r="AA13" s="67"/>
      <c r="AB13" s="67"/>
      <c r="AC13" s="67"/>
      <c r="AD13" s="67"/>
      <c r="AE13" s="67"/>
      <c r="AF13" s="67"/>
      <c r="AG13" s="67"/>
      <c r="AH13" s="67"/>
      <c r="AI13" s="67"/>
      <c r="AJ13" s="67"/>
      <c r="AK13" s="67"/>
      <c r="AL13" s="67"/>
      <c r="AM13" s="67"/>
      <c r="AN13" s="67"/>
      <c r="AO13" s="67"/>
      <c r="AP13" s="201"/>
      <c r="AQ13" s="201"/>
      <c r="AR13" s="201"/>
      <c r="AS13" s="201"/>
      <c r="AT13" s="201"/>
      <c r="AU13" s="201"/>
      <c r="AV13" s="201"/>
      <c r="AW13" s="201"/>
      <c r="AX13" s="201"/>
      <c r="AY13" s="201"/>
      <c r="AZ13" s="201"/>
      <c r="BA13" s="201"/>
      <c r="BB13" s="201"/>
      <c r="BC13" s="201"/>
      <c r="BD13" s="201"/>
      <c r="BE13" s="202"/>
    </row>
    <row r="14" spans="1:57" s="137" customFormat="1" ht="51" customHeight="1" x14ac:dyDescent="0.25">
      <c r="A14" s="107" t="s">
        <v>365</v>
      </c>
      <c r="B14" s="108" t="s">
        <v>1325</v>
      </c>
      <c r="C14" s="109" t="s">
        <v>1314</v>
      </c>
      <c r="D14" s="108" t="s">
        <v>1315</v>
      </c>
      <c r="E14" s="110" t="s">
        <v>1388</v>
      </c>
      <c r="F14" s="264" t="s">
        <v>1392</v>
      </c>
      <c r="G14" s="262" t="s">
        <v>1398</v>
      </c>
      <c r="H14" s="262" t="s">
        <v>1394</v>
      </c>
      <c r="I14" s="262" t="s">
        <v>1395</v>
      </c>
      <c r="J14" s="264" t="s">
        <v>1396</v>
      </c>
      <c r="K14" s="264" t="s">
        <v>1397</v>
      </c>
      <c r="L14" s="264" t="s">
        <v>1393</v>
      </c>
      <c r="M14" s="259" t="s">
        <v>1389</v>
      </c>
      <c r="N14" s="481">
        <f>SUM(N9:N13)</f>
        <v>0</v>
      </c>
      <c r="O14" s="238"/>
      <c r="P14" s="111">
        <f>SUM(P9:P13)</f>
        <v>0</v>
      </c>
      <c r="Q14" s="238"/>
      <c r="R14" s="111">
        <f>SUM(R9:R13)</f>
        <v>0</v>
      </c>
      <c r="S14" s="238"/>
      <c r="T14" s="111">
        <f>SUM(T9:T13)</f>
        <v>0</v>
      </c>
      <c r="U14" s="257" t="s">
        <v>1270</v>
      </c>
      <c r="V14" s="200"/>
      <c r="W14" s="67"/>
      <c r="X14" s="67"/>
      <c r="Y14" s="67"/>
      <c r="Z14" s="67"/>
      <c r="AA14" s="67"/>
      <c r="AB14" s="67"/>
      <c r="AC14" s="67"/>
      <c r="AD14" s="67"/>
      <c r="AE14" s="67"/>
      <c r="AF14" s="67"/>
      <c r="AG14" s="67"/>
      <c r="AH14" s="67"/>
      <c r="AI14" s="67"/>
      <c r="AJ14" s="67"/>
      <c r="AK14" s="67"/>
      <c r="AL14" s="67"/>
      <c r="AM14" s="67"/>
      <c r="AN14" s="67"/>
      <c r="AO14" s="67"/>
      <c r="AP14" s="201"/>
      <c r="AQ14" s="201"/>
      <c r="AR14" s="201"/>
      <c r="AS14" s="201"/>
      <c r="AT14" s="201"/>
      <c r="AU14" s="201"/>
      <c r="AV14" s="201"/>
      <c r="AW14" s="201"/>
      <c r="AX14" s="201"/>
      <c r="AY14" s="201"/>
      <c r="AZ14" s="201"/>
      <c r="BA14" s="201"/>
      <c r="BB14" s="201"/>
      <c r="BC14" s="201"/>
      <c r="BD14" s="201"/>
      <c r="BE14" s="202"/>
    </row>
    <row r="15" spans="1:57" s="137" customFormat="1" ht="16.5" customHeight="1" x14ac:dyDescent="0.25">
      <c r="A15" s="514" t="str">
        <f>IFERROR(VLOOKUP(B15,'Liste TU (POR)'!A:B,2,FALSE),"Code eingeben dictez le code")</f>
        <v>Code eingeben dictez le code</v>
      </c>
      <c r="B15" s="237"/>
      <c r="C15" s="112" t="s">
        <v>1290</v>
      </c>
      <c r="D15" s="113" t="s">
        <v>4</v>
      </c>
      <c r="E15" s="114">
        <v>8</v>
      </c>
      <c r="F15" s="263"/>
      <c r="G15" s="115">
        <f>IFERROR(VLOOKUP($B15,'VS GA14 def.'!$B:$L,7,FALSE),0)</f>
        <v>0</v>
      </c>
      <c r="H15" s="115">
        <f>IFERROR(VLOOKUP($B15,'VS GA15 def.'!$B:$L,7,FALSE),0)</f>
        <v>0</v>
      </c>
      <c r="I15" s="115">
        <f>IFERROR(VLOOKUP($B15,'VS GA16 prov.'!$B:$H,4,FALSE),0)</f>
        <v>0</v>
      </c>
      <c r="J15" s="115">
        <f>G15*$J$13+(1-$J$13)*H15</f>
        <v>0</v>
      </c>
      <c r="K15" s="115">
        <f>H15*$J$13+(1-$J$13)*I15</f>
        <v>0</v>
      </c>
      <c r="L15" s="263"/>
      <c r="M15" s="260">
        <v>1</v>
      </c>
      <c r="N15" s="482">
        <f>IFERROR($G15/100*PLANUNGSANNAHMEN!$E$12,0)*$M15</f>
        <v>0</v>
      </c>
      <c r="O15" s="117"/>
      <c r="P15" s="116">
        <f>IFERROR($J15/100*PLANUNGSANNAHMEN!$J$12,0)*$M15</f>
        <v>0</v>
      </c>
      <c r="Q15" s="117"/>
      <c r="R15" s="116">
        <f>IFERROR($K15/100*PLANUNGSANNAHMEN!$M$12,0)*$M15</f>
        <v>0</v>
      </c>
      <c r="S15" s="117"/>
      <c r="T15" s="116">
        <f>IFERROR($I15/100*PLANUNGSANNAHMEN!$P$12,0)*$M15</f>
        <v>0</v>
      </c>
      <c r="U15" s="118"/>
      <c r="V15" s="200"/>
      <c r="W15" s="67"/>
      <c r="X15" s="67"/>
      <c r="Y15" s="67"/>
      <c r="Z15" s="67"/>
      <c r="AA15" s="67"/>
      <c r="AB15" s="67"/>
      <c r="AC15" s="67"/>
      <c r="AD15" s="67"/>
      <c r="AE15" s="67"/>
      <c r="AF15" s="67"/>
      <c r="AG15" s="67"/>
      <c r="AH15" s="67"/>
      <c r="AI15" s="67"/>
      <c r="AJ15" s="67"/>
      <c r="AK15" s="67"/>
      <c r="AL15" s="67"/>
      <c r="AM15" s="67"/>
      <c r="AN15" s="67"/>
      <c r="AO15" s="67"/>
      <c r="AP15" s="201"/>
      <c r="AQ15" s="201"/>
      <c r="AR15" s="201"/>
      <c r="AS15" s="201"/>
      <c r="AT15" s="201"/>
      <c r="AU15" s="201"/>
      <c r="AV15" s="201"/>
      <c r="AW15" s="201"/>
      <c r="AX15" s="201"/>
      <c r="AY15" s="201"/>
      <c r="AZ15" s="201"/>
      <c r="BA15" s="201"/>
      <c r="BB15" s="201"/>
      <c r="BC15" s="201"/>
      <c r="BD15" s="201"/>
      <c r="BE15" s="202"/>
    </row>
    <row r="16" spans="1:57" s="136" customFormat="1" ht="16.5" customHeight="1" x14ac:dyDescent="0.25">
      <c r="A16" s="514"/>
      <c r="B16" s="119">
        <f t="shared" ref="B16:B19" si="6">B15</f>
        <v>0</v>
      </c>
      <c r="C16" s="120" t="s">
        <v>1291</v>
      </c>
      <c r="D16" s="113" t="s">
        <v>5</v>
      </c>
      <c r="E16" s="114">
        <v>67</v>
      </c>
      <c r="F16" s="263"/>
      <c r="G16" s="115">
        <f>IFERROR(VLOOKUP($B16,'VS GA14 def.'!$B:$L,11,FALSE),0)</f>
        <v>0</v>
      </c>
      <c r="H16" s="115">
        <f>IFERROR(VLOOKUP($B16,'VS GA15 def.'!$B:$L,11,FALSE),0)</f>
        <v>0</v>
      </c>
      <c r="I16" s="115">
        <f>IFERROR(VLOOKUP($B16,'VS GA16 prov.'!$B:$H,6,FALSE),0)</f>
        <v>0</v>
      </c>
      <c r="J16" s="115">
        <f>G16*$J$13+(1-$J$13)*H16</f>
        <v>0</v>
      </c>
      <c r="K16" s="115">
        <f>H16*$J$13+(1-$J$13)*I16</f>
        <v>0</v>
      </c>
      <c r="L16" s="263"/>
      <c r="M16" s="260">
        <v>1</v>
      </c>
      <c r="N16" s="482">
        <f>IFERROR($G16/100*PLANUNGSANNAHMEN!$E$13,0)*$M16</f>
        <v>0</v>
      </c>
      <c r="O16" s="117"/>
      <c r="P16" s="116">
        <f>IFERROR($J16/100*PLANUNGSANNAHMEN!$J$13,0)*$M16</f>
        <v>0</v>
      </c>
      <c r="Q16" s="117"/>
      <c r="R16" s="116">
        <f>IFERROR($K16/100*PLANUNGSANNAHMEN!$M$13,0)*$M16</f>
        <v>0</v>
      </c>
      <c r="S16" s="117"/>
      <c r="T16" s="116">
        <f>IFERROR($I16/100*PLANUNGSANNAHMEN!$P$13,0)*$M16</f>
        <v>0</v>
      </c>
      <c r="U16" s="118"/>
      <c r="V16" s="200"/>
      <c r="W16" s="67"/>
      <c r="X16" s="67"/>
      <c r="Y16" s="67"/>
      <c r="Z16" s="67"/>
      <c r="AA16" s="67"/>
      <c r="AB16" s="67"/>
      <c r="AC16" s="67"/>
      <c r="AD16" s="67"/>
      <c r="AE16" s="67"/>
      <c r="AF16" s="67"/>
      <c r="AG16" s="67"/>
      <c r="AH16" s="67"/>
      <c r="AI16" s="67"/>
      <c r="AJ16" s="67"/>
      <c r="AK16" s="67"/>
      <c r="AL16" s="67"/>
      <c r="AM16" s="67"/>
      <c r="AN16" s="67"/>
      <c r="AO16" s="67"/>
      <c r="AP16" s="201"/>
      <c r="AQ16" s="201"/>
      <c r="AR16" s="201"/>
      <c r="AS16" s="201"/>
      <c r="AT16" s="201"/>
      <c r="AU16" s="201"/>
      <c r="AV16" s="201"/>
      <c r="AW16" s="201"/>
      <c r="AX16" s="201"/>
      <c r="AY16" s="201"/>
      <c r="AZ16" s="201"/>
      <c r="BA16" s="201"/>
      <c r="BB16" s="201"/>
      <c r="BC16" s="201"/>
      <c r="BD16" s="201"/>
      <c r="BE16" s="201"/>
    </row>
    <row r="17" spans="1:57" s="136" customFormat="1" ht="31.5" customHeight="1" x14ac:dyDescent="0.25">
      <c r="A17" s="121"/>
      <c r="B17" s="122">
        <f t="shared" si="6"/>
        <v>0</v>
      </c>
      <c r="C17" s="112" t="s">
        <v>1289</v>
      </c>
      <c r="D17" s="113"/>
      <c r="E17" s="114">
        <v>11</v>
      </c>
      <c r="F17" s="115">
        <f>IFERROR(VLOOKUP($B17,'VS HTA 1712'!$B:$G,6,FALSE),0)</f>
        <v>0</v>
      </c>
      <c r="G17" s="263"/>
      <c r="H17" s="263"/>
      <c r="I17" s="263"/>
      <c r="J17" s="263"/>
      <c r="K17" s="263"/>
      <c r="L17" s="115">
        <f>IFERROR(VLOOKUP($B17,'VS HTA 1612'!$B:$G,6,FALSE),0)</f>
        <v>0</v>
      </c>
      <c r="M17" s="260">
        <v>1</v>
      </c>
      <c r="N17" s="482">
        <f>IFERROR($L17/100*PLANUNGSANNAHMEN!$E$14,0)*$M17</f>
        <v>0</v>
      </c>
      <c r="O17" s="117"/>
      <c r="P17" s="116">
        <f>IFERROR($F17/100*PLANUNGSANNAHMEN!$J$14,0)*$M17</f>
        <v>0</v>
      </c>
      <c r="Q17" s="117"/>
      <c r="R17" s="116">
        <f>IFERROR($F17/100*PLANUNGSANNAHMEN!$M$14,0)*$M17</f>
        <v>0</v>
      </c>
      <c r="S17" s="117"/>
      <c r="T17" s="116">
        <f>IFERROR($F17/100*PLANUNGSANNAHMEN!$P$14,0)*$M17</f>
        <v>0</v>
      </c>
      <c r="U17" s="118"/>
      <c r="V17" s="200"/>
      <c r="W17" s="67"/>
      <c r="X17" s="67"/>
      <c r="Y17" s="67"/>
      <c r="Z17" s="67"/>
      <c r="AA17" s="67"/>
      <c r="AB17" s="67"/>
      <c r="AC17" s="67"/>
      <c r="AD17" s="67"/>
      <c r="AE17" s="67"/>
      <c r="AF17" s="67"/>
      <c r="AG17" s="67"/>
      <c r="AH17" s="67"/>
      <c r="AI17" s="67"/>
      <c r="AJ17" s="67"/>
      <c r="AK17" s="67"/>
      <c r="AL17" s="67"/>
      <c r="AM17" s="67"/>
      <c r="AN17" s="67"/>
      <c r="AO17" s="67"/>
      <c r="AP17" s="201"/>
      <c r="AQ17" s="201"/>
      <c r="AR17" s="201"/>
      <c r="AS17" s="201"/>
      <c r="AT17" s="201"/>
      <c r="AU17" s="201"/>
      <c r="AV17" s="201"/>
      <c r="AW17" s="201"/>
      <c r="AX17" s="201"/>
      <c r="AY17" s="201"/>
      <c r="AZ17" s="201"/>
      <c r="BA17" s="201"/>
      <c r="BB17" s="201"/>
      <c r="BC17" s="201"/>
      <c r="BD17" s="201"/>
      <c r="BE17" s="201"/>
    </row>
    <row r="18" spans="1:57" s="136" customFormat="1" ht="16.5" customHeight="1" x14ac:dyDescent="0.25">
      <c r="A18" s="121"/>
      <c r="B18" s="122">
        <f t="shared" si="6"/>
        <v>0</v>
      </c>
      <c r="C18" s="112" t="s">
        <v>1292</v>
      </c>
      <c r="D18" s="113" t="s">
        <v>4</v>
      </c>
      <c r="E18" s="114">
        <v>9</v>
      </c>
      <c r="F18" s="115">
        <f>IFERROR(VLOOKUP($B18,'VS TKN 1712'!$B:$G,6,FALSE),0)</f>
        <v>0</v>
      </c>
      <c r="G18" s="263"/>
      <c r="H18" s="263"/>
      <c r="I18" s="263"/>
      <c r="J18" s="263"/>
      <c r="K18" s="263"/>
      <c r="L18" s="115">
        <f>IFERROR(VLOOKUP($B18,'VS TKN 1612'!$B:$G,6,FALSE),0)</f>
        <v>0</v>
      </c>
      <c r="M18" s="260">
        <v>1</v>
      </c>
      <c r="N18" s="482">
        <f>IFERROR($L18/100*PLANUNGSANNAHMEN!$E$15,0)*$M18</f>
        <v>0</v>
      </c>
      <c r="O18" s="117"/>
      <c r="P18" s="116">
        <f>IFERROR($F18/100*PLANUNGSANNAHMEN!$J$15,0)*$M18</f>
        <v>0</v>
      </c>
      <c r="Q18" s="117"/>
      <c r="R18" s="116">
        <f>IFERROR($F18/100*PLANUNGSANNAHMEN!$M$15,0)*$M18</f>
        <v>0</v>
      </c>
      <c r="S18" s="117"/>
      <c r="T18" s="116">
        <f>IFERROR($F18/100*PLANUNGSANNAHMEN!$P$15,0)*$M18</f>
        <v>0</v>
      </c>
      <c r="U18" s="118"/>
      <c r="V18" s="200"/>
      <c r="W18" s="67"/>
      <c r="X18" s="67"/>
      <c r="Y18" s="67"/>
      <c r="Z18" s="67"/>
      <c r="AA18" s="67"/>
      <c r="AB18" s="67"/>
      <c r="AC18" s="67"/>
      <c r="AD18" s="67"/>
      <c r="AE18" s="67"/>
      <c r="AF18" s="67"/>
      <c r="AG18" s="67"/>
      <c r="AH18" s="67"/>
      <c r="AI18" s="67"/>
      <c r="AJ18" s="67"/>
      <c r="AK18" s="67"/>
      <c r="AL18" s="67"/>
      <c r="AM18" s="67"/>
      <c r="AN18" s="67"/>
      <c r="AO18" s="67"/>
      <c r="AP18" s="201"/>
      <c r="AQ18" s="201"/>
      <c r="AR18" s="201"/>
      <c r="AS18" s="201"/>
      <c r="AT18" s="201"/>
      <c r="AU18" s="201"/>
      <c r="AV18" s="201"/>
      <c r="AW18" s="201"/>
      <c r="AX18" s="201"/>
      <c r="AY18" s="201"/>
      <c r="AZ18" s="201"/>
      <c r="BA18" s="201"/>
      <c r="BB18" s="201"/>
      <c r="BC18" s="201"/>
      <c r="BD18" s="201"/>
      <c r="BE18" s="201"/>
    </row>
    <row r="19" spans="1:57" s="136" customFormat="1" ht="16.5" customHeight="1" thickBot="1" x14ac:dyDescent="0.3">
      <c r="A19" s="121"/>
      <c r="B19" s="122">
        <f t="shared" si="6"/>
        <v>0</v>
      </c>
      <c r="C19" s="120" t="s">
        <v>1364</v>
      </c>
      <c r="D19" s="113" t="s">
        <v>5</v>
      </c>
      <c r="E19" s="114">
        <v>68</v>
      </c>
      <c r="F19" s="115">
        <f>IFERROR(VLOOKUP($B19,'VS TKN 1712'!$B:$K,10,FALSE),0)</f>
        <v>0</v>
      </c>
      <c r="G19" s="263"/>
      <c r="H19" s="263"/>
      <c r="I19" s="263"/>
      <c r="J19" s="263"/>
      <c r="K19" s="263"/>
      <c r="L19" s="115">
        <f>IFERROR(VLOOKUP($B19,'VS TKN 1612'!$B:$K,10,FALSE),0)</f>
        <v>0</v>
      </c>
      <c r="M19" s="260">
        <v>1</v>
      </c>
      <c r="N19" s="482">
        <f>IFERROR($L19/100*PLANUNGSANNAHMEN!$E$16,0)*$M19</f>
        <v>0</v>
      </c>
      <c r="O19" s="117"/>
      <c r="P19" s="116">
        <f>IFERROR($F19/100*PLANUNGSANNAHMEN!$J$16,0)*$M19</f>
        <v>0</v>
      </c>
      <c r="Q19" s="117"/>
      <c r="R19" s="116">
        <f>IFERROR($F19/100*PLANUNGSANNAHMEN!$M$16,0)*$M19</f>
        <v>0</v>
      </c>
      <c r="S19" s="117"/>
      <c r="T19" s="116">
        <f>IFERROR($F19/100*PLANUNGSANNAHMEN!$P$16,0)*$M19</f>
        <v>0</v>
      </c>
      <c r="U19" s="118"/>
      <c r="V19" s="200"/>
      <c r="W19" s="67"/>
      <c r="X19" s="67"/>
      <c r="Y19" s="67"/>
      <c r="Z19" s="67"/>
      <c r="AA19" s="67"/>
      <c r="AB19" s="67"/>
      <c r="AC19" s="67"/>
      <c r="AD19" s="67"/>
      <c r="AE19" s="67"/>
      <c r="AF19" s="67"/>
      <c r="AG19" s="67"/>
      <c r="AH19" s="67"/>
      <c r="AI19" s="67"/>
      <c r="AJ19" s="67"/>
      <c r="AK19" s="67"/>
      <c r="AL19" s="67"/>
      <c r="AM19" s="67"/>
      <c r="AN19" s="67"/>
      <c r="AO19" s="67"/>
      <c r="AP19" s="201"/>
      <c r="AQ19" s="201"/>
      <c r="AR19" s="201"/>
      <c r="AS19" s="201"/>
      <c r="AT19" s="201"/>
      <c r="AU19" s="201"/>
      <c r="AV19" s="201"/>
      <c r="AW19" s="201"/>
      <c r="AX19" s="201"/>
      <c r="AY19" s="201"/>
      <c r="AZ19" s="201"/>
      <c r="BA19" s="201"/>
      <c r="BB19" s="201"/>
      <c r="BC19" s="201"/>
      <c r="BD19" s="201"/>
      <c r="BE19" s="201"/>
    </row>
    <row r="20" spans="1:57" s="69" customFormat="1" ht="55.5" customHeight="1" thickTop="1" x14ac:dyDescent="0.25">
      <c r="A20" s="123" t="s">
        <v>28</v>
      </c>
      <c r="B20" s="124" t="s">
        <v>28</v>
      </c>
      <c r="C20" s="125" t="s">
        <v>28</v>
      </c>
      <c r="D20" s="126" t="s">
        <v>28</v>
      </c>
      <c r="E20" s="127" t="s">
        <v>28</v>
      </c>
      <c r="F20" s="128" t="s">
        <v>28</v>
      </c>
      <c r="G20" s="258"/>
      <c r="H20" s="258"/>
      <c r="I20" s="258"/>
      <c r="J20" s="258"/>
      <c r="K20" s="258"/>
      <c r="L20" s="258"/>
      <c r="M20" s="258"/>
      <c r="N20" s="129">
        <f>SUM(N15:N19)</f>
        <v>0</v>
      </c>
      <c r="O20" s="130"/>
      <c r="P20" s="129">
        <f>SUM(P15:P19)</f>
        <v>0</v>
      </c>
      <c r="Q20" s="130"/>
      <c r="R20" s="129">
        <f>SUM(R15:R19)</f>
        <v>0</v>
      </c>
      <c r="S20" s="130"/>
      <c r="T20" s="129">
        <f>SUM(T15:T19)</f>
        <v>0</v>
      </c>
      <c r="U20" s="131"/>
      <c r="V20" s="195"/>
      <c r="W20" s="61"/>
      <c r="X20" s="61"/>
      <c r="Y20" s="61"/>
      <c r="Z20" s="61"/>
      <c r="AA20" s="61"/>
      <c r="AB20" s="61"/>
      <c r="AC20" s="61"/>
      <c r="AD20" s="61"/>
      <c r="AE20" s="61"/>
      <c r="AF20" s="61"/>
      <c r="AG20" s="61"/>
      <c r="AH20" s="61"/>
      <c r="AI20" s="61"/>
      <c r="AJ20" s="61"/>
      <c r="AK20" s="61"/>
      <c r="AL20" s="61"/>
      <c r="AM20" s="61"/>
      <c r="AN20" s="61"/>
      <c r="AO20" s="61"/>
      <c r="AP20" s="196"/>
      <c r="AQ20" s="196"/>
      <c r="AR20" s="196"/>
      <c r="AS20" s="196"/>
      <c r="AT20" s="196"/>
      <c r="AU20" s="196"/>
      <c r="AV20" s="196"/>
      <c r="AW20" s="196"/>
      <c r="AX20" s="196"/>
      <c r="AY20" s="196"/>
      <c r="AZ20" s="196"/>
      <c r="BA20" s="196"/>
      <c r="BB20" s="196"/>
      <c r="BC20" s="196"/>
      <c r="BD20" s="196"/>
      <c r="BE20" s="196"/>
    </row>
    <row r="21" spans="1:57" s="137" customFormat="1" ht="16.5" customHeight="1" x14ac:dyDescent="0.25">
      <c r="A21" s="514" t="str">
        <f>IFERROR(VLOOKUP(B21,'Liste TU (POR)'!A:B,2,FALSE),"Code eingeben dictez le code")</f>
        <v>Code eingeben dictez le code</v>
      </c>
      <c r="B21" s="237"/>
      <c r="C21" s="112" t="s">
        <v>1290</v>
      </c>
      <c r="D21" s="113" t="s">
        <v>4</v>
      </c>
      <c r="E21" s="114">
        <v>8</v>
      </c>
      <c r="F21" s="263"/>
      <c r="G21" s="115">
        <f>IFERROR(VLOOKUP($B21,'VS GA14 def.'!$B:$L,7,FALSE),0)</f>
        <v>0</v>
      </c>
      <c r="H21" s="115">
        <f>IFERROR(VLOOKUP($B21,'VS GA15 def.'!$B:$L,7,FALSE),0)</f>
        <v>0</v>
      </c>
      <c r="I21" s="115">
        <f>IFERROR(VLOOKUP($B21,'VS GA16 prov.'!$B:$H,4,FALSE),0)</f>
        <v>0</v>
      </c>
      <c r="J21" s="115">
        <f>G21*$J$13+(1-$J$13)*H21</f>
        <v>0</v>
      </c>
      <c r="K21" s="115">
        <f>H21*$J$13+(1-$J$13)*I21</f>
        <v>0</v>
      </c>
      <c r="L21" s="263"/>
      <c r="M21" s="260">
        <v>1</v>
      </c>
      <c r="N21" s="482">
        <f>IFERROR($G21/100*PLANUNGSANNAHMEN!$E$12,0)*$M21</f>
        <v>0</v>
      </c>
      <c r="O21" s="117"/>
      <c r="P21" s="116">
        <f>IFERROR($J21/100*PLANUNGSANNAHMEN!$J$12,0)*$M21</f>
        <v>0</v>
      </c>
      <c r="Q21" s="117"/>
      <c r="R21" s="116">
        <f>IFERROR($K21/100*PLANUNGSANNAHMEN!$M$12,0)*$M21</f>
        <v>0</v>
      </c>
      <c r="S21" s="117"/>
      <c r="T21" s="116">
        <f>IFERROR($I21/100*PLANUNGSANNAHMEN!$P$12,0)*$M21</f>
        <v>0</v>
      </c>
      <c r="U21" s="118"/>
      <c r="V21" s="200"/>
      <c r="W21" s="67"/>
      <c r="X21" s="67"/>
      <c r="Y21" s="67"/>
      <c r="Z21" s="67"/>
      <c r="AA21" s="67"/>
      <c r="AB21" s="67"/>
      <c r="AC21" s="67"/>
      <c r="AD21" s="67"/>
      <c r="AE21" s="67"/>
      <c r="AF21" s="67"/>
      <c r="AG21" s="67"/>
      <c r="AH21" s="67"/>
      <c r="AI21" s="67"/>
      <c r="AJ21" s="67"/>
      <c r="AK21" s="67"/>
      <c r="AL21" s="67"/>
      <c r="AM21" s="67"/>
      <c r="AN21" s="67"/>
      <c r="AO21" s="67"/>
      <c r="AP21" s="201"/>
      <c r="AQ21" s="201"/>
      <c r="AR21" s="201"/>
      <c r="AS21" s="201"/>
      <c r="AT21" s="201"/>
      <c r="AU21" s="201"/>
      <c r="AV21" s="201"/>
      <c r="AW21" s="201"/>
      <c r="AX21" s="201"/>
      <c r="AY21" s="201"/>
      <c r="AZ21" s="201"/>
      <c r="BA21" s="201"/>
      <c r="BB21" s="201"/>
      <c r="BC21" s="201"/>
      <c r="BD21" s="201"/>
      <c r="BE21" s="202"/>
    </row>
    <row r="22" spans="1:57" s="136" customFormat="1" ht="16.5" customHeight="1" x14ac:dyDescent="0.25">
      <c r="A22" s="514"/>
      <c r="B22" s="119">
        <f t="shared" ref="B22:B25" si="7">B21</f>
        <v>0</v>
      </c>
      <c r="C22" s="120" t="s">
        <v>1291</v>
      </c>
      <c r="D22" s="113" t="s">
        <v>5</v>
      </c>
      <c r="E22" s="114">
        <v>67</v>
      </c>
      <c r="F22" s="263"/>
      <c r="G22" s="115">
        <f>IFERROR(VLOOKUP($B22,'VS GA14 def.'!$B:$L,11,FALSE),0)</f>
        <v>0</v>
      </c>
      <c r="H22" s="115">
        <f>IFERROR(VLOOKUP($B22,'VS GA15 def.'!$B:$L,11,FALSE),0)</f>
        <v>0</v>
      </c>
      <c r="I22" s="115">
        <f>IFERROR(VLOOKUP($B22,'VS GA16 prov.'!$B:$H,6,FALSE),0)</f>
        <v>0</v>
      </c>
      <c r="J22" s="115">
        <f>G22*$J$13+(1-$J$13)*H22</f>
        <v>0</v>
      </c>
      <c r="K22" s="115">
        <f>H22*$J$13+(1-$J$13)*I22</f>
        <v>0</v>
      </c>
      <c r="L22" s="263"/>
      <c r="M22" s="260">
        <v>1</v>
      </c>
      <c r="N22" s="482">
        <f>IFERROR($G22/100*PLANUNGSANNAHMEN!$E$13,0)*$M22</f>
        <v>0</v>
      </c>
      <c r="O22" s="117"/>
      <c r="P22" s="116">
        <f>IFERROR($J22/100*PLANUNGSANNAHMEN!$J$13,0)*$M22</f>
        <v>0</v>
      </c>
      <c r="Q22" s="117"/>
      <c r="R22" s="116">
        <f>IFERROR($K22/100*PLANUNGSANNAHMEN!$M$13,0)*$M22</f>
        <v>0</v>
      </c>
      <c r="S22" s="117"/>
      <c r="T22" s="116">
        <f>IFERROR($I22/100*PLANUNGSANNAHMEN!$P$13,0)*$M22</f>
        <v>0</v>
      </c>
      <c r="U22" s="118"/>
      <c r="V22" s="200"/>
      <c r="W22" s="67"/>
      <c r="X22" s="67"/>
      <c r="Y22" s="67"/>
      <c r="Z22" s="67"/>
      <c r="AA22" s="67"/>
      <c r="AB22" s="67"/>
      <c r="AC22" s="67"/>
      <c r="AD22" s="67"/>
      <c r="AE22" s="67"/>
      <c r="AF22" s="67"/>
      <c r="AG22" s="67"/>
      <c r="AH22" s="67"/>
      <c r="AI22" s="67"/>
      <c r="AJ22" s="67"/>
      <c r="AK22" s="67"/>
      <c r="AL22" s="67"/>
      <c r="AM22" s="67"/>
      <c r="AN22" s="67"/>
      <c r="AO22" s="67"/>
      <c r="AP22" s="201"/>
      <c r="AQ22" s="201"/>
      <c r="AR22" s="201"/>
      <c r="AS22" s="201"/>
      <c r="AT22" s="201"/>
      <c r="AU22" s="201"/>
      <c r="AV22" s="201"/>
      <c r="AW22" s="201"/>
      <c r="AX22" s="201"/>
      <c r="AY22" s="201"/>
      <c r="AZ22" s="201"/>
      <c r="BA22" s="201"/>
      <c r="BB22" s="201"/>
      <c r="BC22" s="201"/>
      <c r="BD22" s="201"/>
      <c r="BE22" s="201"/>
    </row>
    <row r="23" spans="1:57" s="136" customFormat="1" ht="31.5" customHeight="1" x14ac:dyDescent="0.25">
      <c r="A23" s="121"/>
      <c r="B23" s="122">
        <f t="shared" si="7"/>
        <v>0</v>
      </c>
      <c r="C23" s="112" t="s">
        <v>1289</v>
      </c>
      <c r="D23" s="113"/>
      <c r="E23" s="114">
        <v>11</v>
      </c>
      <c r="F23" s="115">
        <f>IFERROR(VLOOKUP($B23,'VS HTA 1712'!$B:$G,6,FALSE),0)</f>
        <v>0</v>
      </c>
      <c r="G23" s="263"/>
      <c r="H23" s="263"/>
      <c r="I23" s="263"/>
      <c r="J23" s="263"/>
      <c r="K23" s="263"/>
      <c r="L23" s="115">
        <f>IFERROR(VLOOKUP($B23,'VS HTA 1612'!$B:$G,6,FALSE),0)</f>
        <v>0</v>
      </c>
      <c r="M23" s="260">
        <v>1</v>
      </c>
      <c r="N23" s="482">
        <f>IFERROR($L23/100*PLANUNGSANNAHMEN!$E$14,0)*$M23</f>
        <v>0</v>
      </c>
      <c r="O23" s="117"/>
      <c r="P23" s="116">
        <f>IFERROR($F23/100*PLANUNGSANNAHMEN!$J$14,0)*$M23</f>
        <v>0</v>
      </c>
      <c r="Q23" s="117"/>
      <c r="R23" s="116">
        <f>IFERROR($F23/100*PLANUNGSANNAHMEN!$M$14,0)*$M23</f>
        <v>0</v>
      </c>
      <c r="S23" s="117"/>
      <c r="T23" s="116">
        <f>IFERROR($F23/100*PLANUNGSANNAHMEN!$P$14,0)*$M23</f>
        <v>0</v>
      </c>
      <c r="U23" s="118"/>
      <c r="V23" s="200"/>
      <c r="W23" s="67"/>
      <c r="X23" s="67"/>
      <c r="Y23" s="67"/>
      <c r="Z23" s="67"/>
      <c r="AA23" s="67"/>
      <c r="AB23" s="67"/>
      <c r="AC23" s="67"/>
      <c r="AD23" s="67"/>
      <c r="AE23" s="67"/>
      <c r="AF23" s="67"/>
      <c r="AG23" s="67"/>
      <c r="AH23" s="67"/>
      <c r="AI23" s="67"/>
      <c r="AJ23" s="67"/>
      <c r="AK23" s="67"/>
      <c r="AL23" s="67"/>
      <c r="AM23" s="67"/>
      <c r="AN23" s="67"/>
      <c r="AO23" s="67"/>
      <c r="AP23" s="201"/>
      <c r="AQ23" s="201"/>
      <c r="AR23" s="201"/>
      <c r="AS23" s="201"/>
      <c r="AT23" s="201"/>
      <c r="AU23" s="201"/>
      <c r="AV23" s="201"/>
      <c r="AW23" s="201"/>
      <c r="AX23" s="201"/>
      <c r="AY23" s="201"/>
      <c r="AZ23" s="201"/>
      <c r="BA23" s="201"/>
      <c r="BB23" s="201"/>
      <c r="BC23" s="201"/>
      <c r="BD23" s="201"/>
      <c r="BE23" s="201"/>
    </row>
    <row r="24" spans="1:57" s="136" customFormat="1" ht="16.5" customHeight="1" x14ac:dyDescent="0.25">
      <c r="A24" s="121"/>
      <c r="B24" s="122">
        <f t="shared" si="7"/>
        <v>0</v>
      </c>
      <c r="C24" s="112" t="s">
        <v>1292</v>
      </c>
      <c r="D24" s="113" t="s">
        <v>4</v>
      </c>
      <c r="E24" s="114">
        <v>9</v>
      </c>
      <c r="F24" s="115">
        <f>IFERROR(VLOOKUP($B24,'VS TKN 1712'!$B:$G,6,FALSE),0)</f>
        <v>0</v>
      </c>
      <c r="G24" s="263"/>
      <c r="H24" s="263"/>
      <c r="I24" s="263"/>
      <c r="J24" s="263"/>
      <c r="K24" s="263"/>
      <c r="L24" s="115">
        <f>IFERROR(VLOOKUP($B24,'VS TKN 1612'!$B:$G,6,FALSE),0)</f>
        <v>0</v>
      </c>
      <c r="M24" s="260">
        <v>1</v>
      </c>
      <c r="N24" s="482">
        <f>IFERROR($L24/100*PLANUNGSANNAHMEN!$E$15,0)*$M24</f>
        <v>0</v>
      </c>
      <c r="O24" s="117"/>
      <c r="P24" s="116">
        <f>IFERROR($F24/100*PLANUNGSANNAHMEN!$J$15,0)*$M24</f>
        <v>0</v>
      </c>
      <c r="Q24" s="117"/>
      <c r="R24" s="116">
        <f>IFERROR($F24/100*PLANUNGSANNAHMEN!$M$15,0)*$M24</f>
        <v>0</v>
      </c>
      <c r="S24" s="117"/>
      <c r="T24" s="116">
        <f>IFERROR($F24/100*PLANUNGSANNAHMEN!$P$15,0)*$M24</f>
        <v>0</v>
      </c>
      <c r="U24" s="118"/>
      <c r="V24" s="200"/>
      <c r="W24" s="67"/>
      <c r="X24" s="67"/>
      <c r="Y24" s="67"/>
      <c r="Z24" s="67"/>
      <c r="AA24" s="67"/>
      <c r="AB24" s="67"/>
      <c r="AC24" s="67"/>
      <c r="AD24" s="67"/>
      <c r="AE24" s="67"/>
      <c r="AF24" s="67"/>
      <c r="AG24" s="67"/>
      <c r="AH24" s="67"/>
      <c r="AI24" s="67"/>
      <c r="AJ24" s="67"/>
      <c r="AK24" s="67"/>
      <c r="AL24" s="67"/>
      <c r="AM24" s="67"/>
      <c r="AN24" s="67"/>
      <c r="AO24" s="67"/>
      <c r="AP24" s="201"/>
      <c r="AQ24" s="201"/>
      <c r="AR24" s="201"/>
      <c r="AS24" s="201"/>
      <c r="AT24" s="201"/>
      <c r="AU24" s="201"/>
      <c r="AV24" s="201"/>
      <c r="AW24" s="201"/>
      <c r="AX24" s="201"/>
      <c r="AY24" s="201"/>
      <c r="AZ24" s="201"/>
      <c r="BA24" s="201"/>
      <c r="BB24" s="201"/>
      <c r="BC24" s="201"/>
      <c r="BD24" s="201"/>
      <c r="BE24" s="201"/>
    </row>
    <row r="25" spans="1:57" s="136" customFormat="1" ht="16.5" customHeight="1" thickBot="1" x14ac:dyDescent="0.3">
      <c r="A25" s="121"/>
      <c r="B25" s="122">
        <f t="shared" si="7"/>
        <v>0</v>
      </c>
      <c r="C25" s="120" t="s">
        <v>1364</v>
      </c>
      <c r="D25" s="113" t="s">
        <v>5</v>
      </c>
      <c r="E25" s="114">
        <v>68</v>
      </c>
      <c r="F25" s="115">
        <f>IFERROR(VLOOKUP($B25,'VS TKN 1712'!$B:$K,10,FALSE),0)</f>
        <v>0</v>
      </c>
      <c r="G25" s="263"/>
      <c r="H25" s="263"/>
      <c r="I25" s="263"/>
      <c r="J25" s="263"/>
      <c r="K25" s="263"/>
      <c r="L25" s="115">
        <f>IFERROR(VLOOKUP($B25,'VS TKN 1612'!$B:$K,10,FALSE),0)</f>
        <v>0</v>
      </c>
      <c r="M25" s="260">
        <v>1</v>
      </c>
      <c r="N25" s="482">
        <f>IFERROR($L25/100*PLANUNGSANNAHMEN!$E$16,0)*$M25</f>
        <v>0</v>
      </c>
      <c r="O25" s="117"/>
      <c r="P25" s="116">
        <f>IFERROR($F25/100*PLANUNGSANNAHMEN!$J$16,0)*$M25</f>
        <v>0</v>
      </c>
      <c r="Q25" s="117"/>
      <c r="R25" s="116">
        <f>IFERROR($F25/100*PLANUNGSANNAHMEN!$M$16,0)*$M25</f>
        <v>0</v>
      </c>
      <c r="S25" s="117"/>
      <c r="T25" s="116">
        <f>IFERROR($F25/100*PLANUNGSANNAHMEN!$P$16,0)*$M25</f>
        <v>0</v>
      </c>
      <c r="U25" s="118"/>
      <c r="V25" s="200"/>
      <c r="W25" s="67"/>
      <c r="X25" s="67"/>
      <c r="Y25" s="67"/>
      <c r="Z25" s="67"/>
      <c r="AA25" s="67"/>
      <c r="AB25" s="67"/>
      <c r="AC25" s="67"/>
      <c r="AD25" s="67"/>
      <c r="AE25" s="67"/>
      <c r="AF25" s="67"/>
      <c r="AG25" s="67"/>
      <c r="AH25" s="67"/>
      <c r="AI25" s="67"/>
      <c r="AJ25" s="67"/>
      <c r="AK25" s="67"/>
      <c r="AL25" s="67"/>
      <c r="AM25" s="67"/>
      <c r="AN25" s="67"/>
      <c r="AO25" s="67"/>
      <c r="AP25" s="201"/>
      <c r="AQ25" s="201"/>
      <c r="AR25" s="201"/>
      <c r="AS25" s="201"/>
      <c r="AT25" s="201"/>
      <c r="AU25" s="201"/>
      <c r="AV25" s="201"/>
      <c r="AW25" s="201"/>
      <c r="AX25" s="201"/>
      <c r="AY25" s="201"/>
      <c r="AZ25" s="201"/>
      <c r="BA25" s="201"/>
      <c r="BB25" s="201"/>
      <c r="BC25" s="201"/>
      <c r="BD25" s="201"/>
      <c r="BE25" s="201"/>
    </row>
    <row r="26" spans="1:57" s="69" customFormat="1" ht="39.75" customHeight="1" thickTop="1" x14ac:dyDescent="0.25">
      <c r="A26" s="123" t="s">
        <v>28</v>
      </c>
      <c r="B26" s="124" t="s">
        <v>28</v>
      </c>
      <c r="C26" s="125" t="s">
        <v>28</v>
      </c>
      <c r="D26" s="126" t="s">
        <v>28</v>
      </c>
      <c r="E26" s="127" t="s">
        <v>28</v>
      </c>
      <c r="F26" s="128" t="s">
        <v>28</v>
      </c>
      <c r="G26" s="258"/>
      <c r="H26" s="258"/>
      <c r="I26" s="258"/>
      <c r="J26" s="258"/>
      <c r="K26" s="258"/>
      <c r="L26" s="258"/>
      <c r="M26" s="258"/>
      <c r="N26" s="129">
        <f>SUM(N21:N25)</f>
        <v>0</v>
      </c>
      <c r="O26" s="130"/>
      <c r="P26" s="129">
        <f>SUM(P21:P25)</f>
        <v>0</v>
      </c>
      <c r="Q26" s="130"/>
      <c r="R26" s="129">
        <f>SUM(R21:R25)</f>
        <v>0</v>
      </c>
      <c r="S26" s="130"/>
      <c r="T26" s="129">
        <f>SUM(T21:T25)</f>
        <v>0</v>
      </c>
      <c r="U26" s="131"/>
      <c r="V26" s="195"/>
      <c r="W26" s="61"/>
      <c r="X26" s="61"/>
      <c r="Y26" s="61"/>
      <c r="Z26" s="61"/>
      <c r="AA26" s="61"/>
      <c r="AB26" s="61"/>
      <c r="AC26" s="61"/>
      <c r="AD26" s="61"/>
      <c r="AE26" s="61"/>
      <c r="AF26" s="61"/>
      <c r="AG26" s="61"/>
      <c r="AH26" s="61"/>
      <c r="AI26" s="61"/>
      <c r="AJ26" s="61"/>
      <c r="AK26" s="61"/>
      <c r="AL26" s="61"/>
      <c r="AM26" s="61"/>
      <c r="AN26" s="61"/>
      <c r="AO26" s="61"/>
      <c r="AP26" s="196"/>
      <c r="AQ26" s="196"/>
      <c r="AR26" s="196"/>
      <c r="AS26" s="196"/>
      <c r="AT26" s="196"/>
      <c r="AU26" s="196"/>
      <c r="AV26" s="196"/>
      <c r="AW26" s="196"/>
      <c r="AX26" s="196"/>
      <c r="AY26" s="196"/>
      <c r="AZ26" s="196"/>
      <c r="BA26" s="196"/>
      <c r="BB26" s="196"/>
      <c r="BC26" s="196"/>
      <c r="BD26" s="196"/>
      <c r="BE26" s="196"/>
    </row>
    <row r="27" spans="1:57" s="137" customFormat="1" ht="16.5" customHeight="1" x14ac:dyDescent="0.25">
      <c r="A27" s="514" t="str">
        <f>IFERROR(VLOOKUP(B27,'Liste TU (POR)'!A:B,2,FALSE),"Code eingeben dictez le code")</f>
        <v>Code eingeben dictez le code</v>
      </c>
      <c r="B27" s="237"/>
      <c r="C27" s="112" t="s">
        <v>1290</v>
      </c>
      <c r="D27" s="113" t="s">
        <v>4</v>
      </c>
      <c r="E27" s="114">
        <v>8</v>
      </c>
      <c r="F27" s="263"/>
      <c r="G27" s="115">
        <f>IFERROR(VLOOKUP($B27,'VS GA14 def.'!$B:$L,7,FALSE),0)</f>
        <v>0</v>
      </c>
      <c r="H27" s="115">
        <f>IFERROR(VLOOKUP($B27,'VS GA15 def.'!$B:$L,7,FALSE),0)</f>
        <v>0</v>
      </c>
      <c r="I27" s="115">
        <f>IFERROR(VLOOKUP($B27,'VS GA16 prov.'!$B:$H,4,FALSE),0)</f>
        <v>0</v>
      </c>
      <c r="J27" s="115">
        <f>G27*$J$13+(1-$J$13)*H27</f>
        <v>0</v>
      </c>
      <c r="K27" s="115">
        <f>H27*$J$13+(1-$J$13)*I27</f>
        <v>0</v>
      </c>
      <c r="L27" s="263"/>
      <c r="M27" s="260">
        <v>1</v>
      </c>
      <c r="N27" s="482">
        <f>IFERROR($G27/100*PLANUNGSANNAHMEN!$E$12,0)*$M27</f>
        <v>0</v>
      </c>
      <c r="O27" s="117"/>
      <c r="P27" s="116">
        <f>IFERROR($J27/100*PLANUNGSANNAHMEN!$J$12,0)*$M27</f>
        <v>0</v>
      </c>
      <c r="Q27" s="117"/>
      <c r="R27" s="116">
        <f>IFERROR($K27/100*PLANUNGSANNAHMEN!$M$12,0)*$M27</f>
        <v>0</v>
      </c>
      <c r="S27" s="117"/>
      <c r="T27" s="116">
        <f>IFERROR($I27/100*PLANUNGSANNAHMEN!$P$12,0)*$M27</f>
        <v>0</v>
      </c>
      <c r="U27" s="118"/>
      <c r="V27" s="200"/>
      <c r="W27" s="67"/>
      <c r="X27" s="67"/>
      <c r="Y27" s="67"/>
      <c r="Z27" s="67"/>
      <c r="AA27" s="67"/>
      <c r="AB27" s="67"/>
      <c r="AC27" s="67"/>
      <c r="AD27" s="67"/>
      <c r="AE27" s="67"/>
      <c r="AF27" s="67"/>
      <c r="AG27" s="67"/>
      <c r="AH27" s="67"/>
      <c r="AI27" s="67"/>
      <c r="AJ27" s="67"/>
      <c r="AK27" s="67"/>
      <c r="AL27" s="67"/>
      <c r="AM27" s="67"/>
      <c r="AN27" s="67"/>
      <c r="AO27" s="67"/>
      <c r="AP27" s="201"/>
      <c r="AQ27" s="201"/>
      <c r="AR27" s="201"/>
      <c r="AS27" s="201"/>
      <c r="AT27" s="201"/>
      <c r="AU27" s="201"/>
      <c r="AV27" s="201"/>
      <c r="AW27" s="201"/>
      <c r="AX27" s="201"/>
      <c r="AY27" s="201"/>
      <c r="AZ27" s="201"/>
      <c r="BA27" s="201"/>
      <c r="BB27" s="201"/>
      <c r="BC27" s="201"/>
      <c r="BD27" s="201"/>
      <c r="BE27" s="202"/>
    </row>
    <row r="28" spans="1:57" s="136" customFormat="1" ht="16.5" customHeight="1" x14ac:dyDescent="0.25">
      <c r="A28" s="514"/>
      <c r="B28" s="119">
        <f t="shared" ref="B28:B31" si="8">B27</f>
        <v>0</v>
      </c>
      <c r="C28" s="120" t="s">
        <v>1291</v>
      </c>
      <c r="D28" s="113" t="s">
        <v>5</v>
      </c>
      <c r="E28" s="114">
        <v>67</v>
      </c>
      <c r="F28" s="263"/>
      <c r="G28" s="115">
        <f>IFERROR(VLOOKUP($B28,'VS GA14 def.'!$B:$L,11,FALSE),0)</f>
        <v>0</v>
      </c>
      <c r="H28" s="115">
        <f>IFERROR(VLOOKUP($B28,'VS GA15 def.'!$B:$L,11,FALSE),0)</f>
        <v>0</v>
      </c>
      <c r="I28" s="115">
        <f>IFERROR(VLOOKUP($B28,'VS GA16 prov.'!$B:$H,6,FALSE),0)</f>
        <v>0</v>
      </c>
      <c r="J28" s="115">
        <f>G28*$J$13+(1-$J$13)*H28</f>
        <v>0</v>
      </c>
      <c r="K28" s="115">
        <f>H28*$J$13+(1-$J$13)*I28</f>
        <v>0</v>
      </c>
      <c r="L28" s="263"/>
      <c r="M28" s="260">
        <v>1</v>
      </c>
      <c r="N28" s="482">
        <f>IFERROR($G28/100*PLANUNGSANNAHMEN!$E$13,0)*$M28</f>
        <v>0</v>
      </c>
      <c r="O28" s="117"/>
      <c r="P28" s="116">
        <f>IFERROR($J28/100*PLANUNGSANNAHMEN!$J$13,0)*$M28</f>
        <v>0</v>
      </c>
      <c r="Q28" s="117"/>
      <c r="R28" s="116">
        <f>IFERROR($K28/100*PLANUNGSANNAHMEN!$M$13,0)*$M28</f>
        <v>0</v>
      </c>
      <c r="S28" s="117"/>
      <c r="T28" s="116">
        <f>IFERROR($I28/100*PLANUNGSANNAHMEN!$P$13,0)*$M28</f>
        <v>0</v>
      </c>
      <c r="U28" s="118"/>
      <c r="V28" s="200"/>
      <c r="W28" s="67"/>
      <c r="X28" s="67"/>
      <c r="Y28" s="67"/>
      <c r="Z28" s="67"/>
      <c r="AA28" s="67"/>
      <c r="AB28" s="67"/>
      <c r="AC28" s="67"/>
      <c r="AD28" s="67"/>
      <c r="AE28" s="67"/>
      <c r="AF28" s="67"/>
      <c r="AG28" s="67"/>
      <c r="AH28" s="67"/>
      <c r="AI28" s="67"/>
      <c r="AJ28" s="67"/>
      <c r="AK28" s="67"/>
      <c r="AL28" s="67"/>
      <c r="AM28" s="67"/>
      <c r="AN28" s="67"/>
      <c r="AO28" s="67"/>
      <c r="AP28" s="201"/>
      <c r="AQ28" s="201"/>
      <c r="AR28" s="201"/>
      <c r="AS28" s="201"/>
      <c r="AT28" s="201"/>
      <c r="AU28" s="201"/>
      <c r="AV28" s="201"/>
      <c r="AW28" s="201"/>
      <c r="AX28" s="201"/>
      <c r="AY28" s="201"/>
      <c r="AZ28" s="201"/>
      <c r="BA28" s="201"/>
      <c r="BB28" s="201"/>
      <c r="BC28" s="201"/>
      <c r="BD28" s="201"/>
      <c r="BE28" s="201"/>
    </row>
    <row r="29" spans="1:57" s="136" customFormat="1" ht="31.5" customHeight="1" x14ac:dyDescent="0.25">
      <c r="A29" s="121"/>
      <c r="B29" s="122">
        <f t="shared" si="8"/>
        <v>0</v>
      </c>
      <c r="C29" s="112" t="s">
        <v>1289</v>
      </c>
      <c r="D29" s="113"/>
      <c r="E29" s="114">
        <v>11</v>
      </c>
      <c r="F29" s="115">
        <f>IFERROR(VLOOKUP($B29,'VS HTA 1712'!$B:$G,6,FALSE),0)</f>
        <v>0</v>
      </c>
      <c r="G29" s="263"/>
      <c r="H29" s="263"/>
      <c r="I29" s="263"/>
      <c r="J29" s="263"/>
      <c r="K29" s="263"/>
      <c r="L29" s="115">
        <f>IFERROR(VLOOKUP($B29,'VS HTA 1612'!$B:$G,6,FALSE),0)</f>
        <v>0</v>
      </c>
      <c r="M29" s="260">
        <v>1</v>
      </c>
      <c r="N29" s="482">
        <f>IFERROR($L29/100*PLANUNGSANNAHMEN!$E$14,0)*$M29</f>
        <v>0</v>
      </c>
      <c r="O29" s="117"/>
      <c r="P29" s="116">
        <f>IFERROR($F29/100*PLANUNGSANNAHMEN!$J$14,0)*$M29</f>
        <v>0</v>
      </c>
      <c r="Q29" s="117"/>
      <c r="R29" s="116">
        <f>IFERROR($F29/100*PLANUNGSANNAHMEN!$M$14,0)*$M29</f>
        <v>0</v>
      </c>
      <c r="S29" s="117"/>
      <c r="T29" s="116">
        <f>IFERROR($F29/100*PLANUNGSANNAHMEN!$P$14,0)*$M29</f>
        <v>0</v>
      </c>
      <c r="U29" s="118"/>
      <c r="V29" s="200"/>
      <c r="W29" s="67"/>
      <c r="X29" s="67"/>
      <c r="Y29" s="67"/>
      <c r="Z29" s="67"/>
      <c r="AA29" s="67"/>
      <c r="AB29" s="67"/>
      <c r="AC29" s="67"/>
      <c r="AD29" s="67"/>
      <c r="AE29" s="67"/>
      <c r="AF29" s="67"/>
      <c r="AG29" s="67"/>
      <c r="AH29" s="67"/>
      <c r="AI29" s="67"/>
      <c r="AJ29" s="67"/>
      <c r="AK29" s="67"/>
      <c r="AL29" s="67"/>
      <c r="AM29" s="67"/>
      <c r="AN29" s="67"/>
      <c r="AO29" s="67"/>
      <c r="AP29" s="201"/>
      <c r="AQ29" s="201"/>
      <c r="AR29" s="201"/>
      <c r="AS29" s="201"/>
      <c r="AT29" s="201"/>
      <c r="AU29" s="201"/>
      <c r="AV29" s="201"/>
      <c r="AW29" s="201"/>
      <c r="AX29" s="201"/>
      <c r="AY29" s="201"/>
      <c r="AZ29" s="201"/>
      <c r="BA29" s="201"/>
      <c r="BB29" s="201"/>
      <c r="BC29" s="201"/>
      <c r="BD29" s="201"/>
      <c r="BE29" s="201"/>
    </row>
    <row r="30" spans="1:57" s="136" customFormat="1" ht="16.5" customHeight="1" x14ac:dyDescent="0.25">
      <c r="A30" s="121"/>
      <c r="B30" s="122">
        <f t="shared" si="8"/>
        <v>0</v>
      </c>
      <c r="C30" s="112" t="s">
        <v>1292</v>
      </c>
      <c r="D30" s="113" t="s">
        <v>4</v>
      </c>
      <c r="E30" s="114">
        <v>9</v>
      </c>
      <c r="F30" s="115">
        <f>IFERROR(VLOOKUP($B30,'VS TKN 1712'!$B:$G,6,FALSE),0)</f>
        <v>0</v>
      </c>
      <c r="G30" s="263"/>
      <c r="H30" s="263"/>
      <c r="I30" s="263"/>
      <c r="J30" s="263"/>
      <c r="K30" s="263"/>
      <c r="L30" s="115">
        <f>IFERROR(VLOOKUP($B30,'VS TKN 1612'!$B:$G,6,FALSE),0)</f>
        <v>0</v>
      </c>
      <c r="M30" s="260">
        <v>1</v>
      </c>
      <c r="N30" s="482">
        <f>IFERROR($L30/100*PLANUNGSANNAHMEN!$E$15,0)*$M30</f>
        <v>0</v>
      </c>
      <c r="O30" s="117"/>
      <c r="P30" s="116">
        <f>IFERROR($F30/100*PLANUNGSANNAHMEN!$J$15,0)*$M30</f>
        <v>0</v>
      </c>
      <c r="Q30" s="117"/>
      <c r="R30" s="116">
        <f>IFERROR($F30/100*PLANUNGSANNAHMEN!$M$15,0)*$M30</f>
        <v>0</v>
      </c>
      <c r="S30" s="117"/>
      <c r="T30" s="116">
        <f>IFERROR($F30/100*PLANUNGSANNAHMEN!$P$15,0)*$M30</f>
        <v>0</v>
      </c>
      <c r="U30" s="118"/>
      <c r="V30" s="200"/>
      <c r="W30" s="67"/>
      <c r="X30" s="67"/>
      <c r="Y30" s="67"/>
      <c r="Z30" s="67"/>
      <c r="AA30" s="67"/>
      <c r="AB30" s="67"/>
      <c r="AC30" s="67"/>
      <c r="AD30" s="67"/>
      <c r="AE30" s="67"/>
      <c r="AF30" s="67"/>
      <c r="AG30" s="67"/>
      <c r="AH30" s="67"/>
      <c r="AI30" s="67"/>
      <c r="AJ30" s="67"/>
      <c r="AK30" s="67"/>
      <c r="AL30" s="67"/>
      <c r="AM30" s="67"/>
      <c r="AN30" s="67"/>
      <c r="AO30" s="67"/>
      <c r="AP30" s="201"/>
      <c r="AQ30" s="201"/>
      <c r="AR30" s="201"/>
      <c r="AS30" s="201"/>
      <c r="AT30" s="201"/>
      <c r="AU30" s="201"/>
      <c r="AV30" s="201"/>
      <c r="AW30" s="201"/>
      <c r="AX30" s="201"/>
      <c r="AY30" s="201"/>
      <c r="AZ30" s="201"/>
      <c r="BA30" s="201"/>
      <c r="BB30" s="201"/>
      <c r="BC30" s="201"/>
      <c r="BD30" s="201"/>
      <c r="BE30" s="201"/>
    </row>
    <row r="31" spans="1:57" s="136" customFormat="1" ht="16.5" customHeight="1" thickBot="1" x14ac:dyDescent="0.3">
      <c r="A31" s="121"/>
      <c r="B31" s="122">
        <f t="shared" si="8"/>
        <v>0</v>
      </c>
      <c r="C31" s="120" t="s">
        <v>1364</v>
      </c>
      <c r="D31" s="113" t="s">
        <v>5</v>
      </c>
      <c r="E31" s="114">
        <v>68</v>
      </c>
      <c r="F31" s="115">
        <f>IFERROR(VLOOKUP($B31,'VS TKN 1712'!$B:$K,10,FALSE),0)</f>
        <v>0</v>
      </c>
      <c r="G31" s="263"/>
      <c r="H31" s="263"/>
      <c r="I31" s="263"/>
      <c r="J31" s="263"/>
      <c r="K31" s="263"/>
      <c r="L31" s="115">
        <f>IFERROR(VLOOKUP($B31,'VS TKN 1612'!$B:$K,10,FALSE),0)</f>
        <v>0</v>
      </c>
      <c r="M31" s="260">
        <v>1</v>
      </c>
      <c r="N31" s="482">
        <f>IFERROR($L31/100*PLANUNGSANNAHMEN!$E$16,0)*$M31</f>
        <v>0</v>
      </c>
      <c r="O31" s="117"/>
      <c r="P31" s="116">
        <f>IFERROR($F31/100*PLANUNGSANNAHMEN!$J$16,0)*$M31</f>
        <v>0</v>
      </c>
      <c r="Q31" s="117"/>
      <c r="R31" s="116">
        <f>IFERROR($F31/100*PLANUNGSANNAHMEN!$M$16,0)*$M31</f>
        <v>0</v>
      </c>
      <c r="S31" s="117"/>
      <c r="T31" s="116">
        <f>IFERROR($F31/100*PLANUNGSANNAHMEN!$P$16,0)*$M31</f>
        <v>0</v>
      </c>
      <c r="U31" s="118"/>
      <c r="V31" s="200"/>
      <c r="W31" s="67"/>
      <c r="X31" s="67"/>
      <c r="Y31" s="67"/>
      <c r="Z31" s="67"/>
      <c r="AA31" s="67"/>
      <c r="AB31" s="67"/>
      <c r="AC31" s="67"/>
      <c r="AD31" s="67"/>
      <c r="AE31" s="67"/>
      <c r="AF31" s="67"/>
      <c r="AG31" s="67"/>
      <c r="AH31" s="67"/>
      <c r="AI31" s="67"/>
      <c r="AJ31" s="67"/>
      <c r="AK31" s="67"/>
      <c r="AL31" s="67"/>
      <c r="AM31" s="67"/>
      <c r="AN31" s="67"/>
      <c r="AO31" s="67"/>
      <c r="AP31" s="201"/>
      <c r="AQ31" s="201"/>
      <c r="AR31" s="201"/>
      <c r="AS31" s="201"/>
      <c r="AT31" s="201"/>
      <c r="AU31" s="201"/>
      <c r="AV31" s="201"/>
      <c r="AW31" s="201"/>
      <c r="AX31" s="201"/>
      <c r="AY31" s="201"/>
      <c r="AZ31" s="201"/>
      <c r="BA31" s="201"/>
      <c r="BB31" s="201"/>
      <c r="BC31" s="201"/>
      <c r="BD31" s="201"/>
      <c r="BE31" s="201"/>
    </row>
    <row r="32" spans="1:57" s="69" customFormat="1" ht="39.75" customHeight="1" thickTop="1" x14ac:dyDescent="0.25">
      <c r="A32" s="123" t="s">
        <v>28</v>
      </c>
      <c r="B32" s="124" t="s">
        <v>28</v>
      </c>
      <c r="C32" s="125" t="s">
        <v>28</v>
      </c>
      <c r="D32" s="126" t="s">
        <v>28</v>
      </c>
      <c r="E32" s="127" t="s">
        <v>28</v>
      </c>
      <c r="F32" s="128" t="s">
        <v>28</v>
      </c>
      <c r="G32" s="258"/>
      <c r="H32" s="258"/>
      <c r="I32" s="258"/>
      <c r="J32" s="258"/>
      <c r="K32" s="258"/>
      <c r="L32" s="258"/>
      <c r="M32" s="258"/>
      <c r="N32" s="129">
        <f>SUM(N27:N31)</f>
        <v>0</v>
      </c>
      <c r="O32" s="130"/>
      <c r="P32" s="129">
        <f>SUM(P27:P31)</f>
        <v>0</v>
      </c>
      <c r="Q32" s="130"/>
      <c r="R32" s="129">
        <f>SUM(R27:R31)</f>
        <v>0</v>
      </c>
      <c r="S32" s="130"/>
      <c r="T32" s="129">
        <f>SUM(T27:T31)</f>
        <v>0</v>
      </c>
      <c r="U32" s="131"/>
      <c r="V32" s="195"/>
      <c r="W32" s="61"/>
      <c r="X32" s="61"/>
      <c r="Y32" s="61"/>
      <c r="Z32" s="61"/>
      <c r="AA32" s="61"/>
      <c r="AB32" s="61"/>
      <c r="AC32" s="61"/>
      <c r="AD32" s="61"/>
      <c r="AE32" s="61"/>
      <c r="AF32" s="61"/>
      <c r="AG32" s="61"/>
      <c r="AH32" s="61"/>
      <c r="AI32" s="61"/>
      <c r="AJ32" s="61"/>
      <c r="AK32" s="61"/>
      <c r="AL32" s="61"/>
      <c r="AM32" s="61"/>
      <c r="AN32" s="61"/>
      <c r="AO32" s="61"/>
      <c r="AP32" s="196"/>
      <c r="AQ32" s="196"/>
      <c r="AR32" s="196"/>
      <c r="AS32" s="196"/>
      <c r="AT32" s="196"/>
      <c r="AU32" s="196"/>
      <c r="AV32" s="196"/>
      <c r="AW32" s="196"/>
      <c r="AX32" s="196"/>
      <c r="AY32" s="196"/>
      <c r="AZ32" s="196"/>
      <c r="BA32" s="196"/>
      <c r="BB32" s="196"/>
      <c r="BC32" s="196"/>
      <c r="BD32" s="196"/>
      <c r="BE32" s="196"/>
    </row>
    <row r="33" spans="1:57" s="137" customFormat="1" ht="16.5" customHeight="1" x14ac:dyDescent="0.25">
      <c r="A33" s="514" t="str">
        <f>IFERROR(VLOOKUP(B33,'Liste TU (POR)'!A:B,2,FALSE),"Code eingeben dictez le code")</f>
        <v>Code eingeben dictez le code</v>
      </c>
      <c r="B33" s="237"/>
      <c r="C33" s="112" t="s">
        <v>1290</v>
      </c>
      <c r="D33" s="113" t="s">
        <v>4</v>
      </c>
      <c r="E33" s="114">
        <v>8</v>
      </c>
      <c r="F33" s="263"/>
      <c r="G33" s="115">
        <f>IFERROR(VLOOKUP($B33,'VS GA14 def.'!$B:$L,7,FALSE),0)</f>
        <v>0</v>
      </c>
      <c r="H33" s="115">
        <f>IFERROR(VLOOKUP($B33,'VS GA15 def.'!$B:$L,7,FALSE),0)</f>
        <v>0</v>
      </c>
      <c r="I33" s="115">
        <f>IFERROR(VLOOKUP($B33,'VS GA16 prov.'!$B:$H,4,FALSE),0)</f>
        <v>0</v>
      </c>
      <c r="J33" s="115">
        <f>G33*$J$13+(1-$J$13)*H33</f>
        <v>0</v>
      </c>
      <c r="K33" s="115">
        <f>H33*$J$13+(1-$J$13)*I33</f>
        <v>0</v>
      </c>
      <c r="L33" s="263"/>
      <c r="M33" s="260">
        <v>1</v>
      </c>
      <c r="N33" s="482">
        <f>IFERROR($G33/100*PLANUNGSANNAHMEN!$E$12,0)*$M33</f>
        <v>0</v>
      </c>
      <c r="O33" s="117"/>
      <c r="P33" s="116">
        <f>IFERROR($J33/100*PLANUNGSANNAHMEN!$J$12,0)*$M33</f>
        <v>0</v>
      </c>
      <c r="Q33" s="117"/>
      <c r="R33" s="116">
        <f>IFERROR($K33/100*PLANUNGSANNAHMEN!$M$12,0)*$M33</f>
        <v>0</v>
      </c>
      <c r="S33" s="117"/>
      <c r="T33" s="116">
        <f>IFERROR($I33/100*PLANUNGSANNAHMEN!$P$12,0)*$M33</f>
        <v>0</v>
      </c>
      <c r="U33" s="118"/>
      <c r="V33" s="200"/>
      <c r="W33" s="67"/>
      <c r="X33" s="67"/>
      <c r="Y33" s="67"/>
      <c r="Z33" s="67"/>
      <c r="AA33" s="67"/>
      <c r="AB33" s="67"/>
      <c r="AC33" s="67"/>
      <c r="AD33" s="67"/>
      <c r="AE33" s="67"/>
      <c r="AF33" s="67"/>
      <c r="AG33" s="67"/>
      <c r="AH33" s="67"/>
      <c r="AI33" s="67"/>
      <c r="AJ33" s="67"/>
      <c r="AK33" s="67"/>
      <c r="AL33" s="67"/>
      <c r="AM33" s="67"/>
      <c r="AN33" s="67"/>
      <c r="AO33" s="67"/>
      <c r="AP33" s="201"/>
      <c r="AQ33" s="201"/>
      <c r="AR33" s="201"/>
      <c r="AS33" s="201"/>
      <c r="AT33" s="201"/>
      <c r="AU33" s="201"/>
      <c r="AV33" s="201"/>
      <c r="AW33" s="201"/>
      <c r="AX33" s="201"/>
      <c r="AY33" s="201"/>
      <c r="AZ33" s="201"/>
      <c r="BA33" s="201"/>
      <c r="BB33" s="201"/>
      <c r="BC33" s="201"/>
      <c r="BD33" s="201"/>
      <c r="BE33" s="202"/>
    </row>
    <row r="34" spans="1:57" s="136" customFormat="1" ht="16.5" customHeight="1" x14ac:dyDescent="0.25">
      <c r="A34" s="514"/>
      <c r="B34" s="119">
        <f t="shared" ref="B34:B37" si="9">B33</f>
        <v>0</v>
      </c>
      <c r="C34" s="120" t="s">
        <v>1291</v>
      </c>
      <c r="D34" s="113" t="s">
        <v>5</v>
      </c>
      <c r="E34" s="114">
        <v>67</v>
      </c>
      <c r="F34" s="263"/>
      <c r="G34" s="115">
        <f>IFERROR(VLOOKUP($B34,'VS GA14 def.'!$B:$L,11,FALSE),0)</f>
        <v>0</v>
      </c>
      <c r="H34" s="115">
        <f>IFERROR(VLOOKUP($B34,'VS GA15 def.'!$B:$L,11,FALSE),0)</f>
        <v>0</v>
      </c>
      <c r="I34" s="115">
        <f>IFERROR(VLOOKUP($B34,'VS GA16 prov.'!$B:$H,6,FALSE),0)</f>
        <v>0</v>
      </c>
      <c r="J34" s="115">
        <f>G34*$J$13+(1-$J$13)*H34</f>
        <v>0</v>
      </c>
      <c r="K34" s="115">
        <f>H34*$J$13+(1-$J$13)*I34</f>
        <v>0</v>
      </c>
      <c r="L34" s="263"/>
      <c r="M34" s="260">
        <v>1</v>
      </c>
      <c r="N34" s="482">
        <f>IFERROR($G34/100*PLANUNGSANNAHMEN!$E$13,0)*$M34</f>
        <v>0</v>
      </c>
      <c r="O34" s="117"/>
      <c r="P34" s="116">
        <f>IFERROR($J34/100*PLANUNGSANNAHMEN!$J$13,0)*$M34</f>
        <v>0</v>
      </c>
      <c r="Q34" s="117"/>
      <c r="R34" s="116">
        <f>IFERROR($K34/100*PLANUNGSANNAHMEN!$M$13,0)*$M34</f>
        <v>0</v>
      </c>
      <c r="S34" s="117"/>
      <c r="T34" s="116">
        <f>IFERROR($I34/100*PLANUNGSANNAHMEN!$P$13,0)*$M34</f>
        <v>0</v>
      </c>
      <c r="U34" s="118"/>
      <c r="V34" s="200"/>
      <c r="W34" s="67"/>
      <c r="X34" s="67"/>
      <c r="Y34" s="67"/>
      <c r="Z34" s="67"/>
      <c r="AA34" s="67"/>
      <c r="AB34" s="67"/>
      <c r="AC34" s="67"/>
      <c r="AD34" s="67"/>
      <c r="AE34" s="67"/>
      <c r="AF34" s="67"/>
      <c r="AG34" s="67"/>
      <c r="AH34" s="67"/>
      <c r="AI34" s="67"/>
      <c r="AJ34" s="67"/>
      <c r="AK34" s="67"/>
      <c r="AL34" s="67"/>
      <c r="AM34" s="67"/>
      <c r="AN34" s="67"/>
      <c r="AO34" s="67"/>
      <c r="AP34" s="201"/>
      <c r="AQ34" s="201"/>
      <c r="AR34" s="201"/>
      <c r="AS34" s="201"/>
      <c r="AT34" s="201"/>
      <c r="AU34" s="201"/>
      <c r="AV34" s="201"/>
      <c r="AW34" s="201"/>
      <c r="AX34" s="201"/>
      <c r="AY34" s="201"/>
      <c r="AZ34" s="201"/>
      <c r="BA34" s="201"/>
      <c r="BB34" s="201"/>
      <c r="BC34" s="201"/>
      <c r="BD34" s="201"/>
      <c r="BE34" s="201"/>
    </row>
    <row r="35" spans="1:57" s="136" customFormat="1" ht="31.5" customHeight="1" x14ac:dyDescent="0.25">
      <c r="A35" s="121"/>
      <c r="B35" s="122">
        <f t="shared" si="9"/>
        <v>0</v>
      </c>
      <c r="C35" s="112" t="s">
        <v>1289</v>
      </c>
      <c r="D35" s="113"/>
      <c r="E35" s="114">
        <v>11</v>
      </c>
      <c r="F35" s="115">
        <f>IFERROR(VLOOKUP($B35,'VS HTA 1712'!$B:$G,6,FALSE),0)</f>
        <v>0</v>
      </c>
      <c r="G35" s="263"/>
      <c r="H35" s="263"/>
      <c r="I35" s="263"/>
      <c r="J35" s="263"/>
      <c r="K35" s="263"/>
      <c r="L35" s="115">
        <f>IFERROR(VLOOKUP($B35,'VS HTA 1612'!$B:$G,6,FALSE),0)</f>
        <v>0</v>
      </c>
      <c r="M35" s="260">
        <v>1</v>
      </c>
      <c r="N35" s="482">
        <f>IFERROR($L35/100*PLANUNGSANNAHMEN!$E$14,0)*$M35</f>
        <v>0</v>
      </c>
      <c r="O35" s="117"/>
      <c r="P35" s="116">
        <f>IFERROR($F35/100*PLANUNGSANNAHMEN!$J$14,0)*$M35</f>
        <v>0</v>
      </c>
      <c r="Q35" s="117"/>
      <c r="R35" s="116">
        <f>IFERROR($F35/100*PLANUNGSANNAHMEN!$M$14,0)*$M35</f>
        <v>0</v>
      </c>
      <c r="S35" s="117"/>
      <c r="T35" s="116">
        <f>IFERROR($F35/100*PLANUNGSANNAHMEN!$P$14,0)*$M35</f>
        <v>0</v>
      </c>
      <c r="U35" s="118"/>
      <c r="V35" s="200"/>
      <c r="W35" s="67"/>
      <c r="X35" s="67"/>
      <c r="Y35" s="67"/>
      <c r="Z35" s="67"/>
      <c r="AA35" s="67"/>
      <c r="AB35" s="67"/>
      <c r="AC35" s="67"/>
      <c r="AD35" s="67"/>
      <c r="AE35" s="67"/>
      <c r="AF35" s="67"/>
      <c r="AG35" s="67"/>
      <c r="AH35" s="67"/>
      <c r="AI35" s="67"/>
      <c r="AJ35" s="67"/>
      <c r="AK35" s="67"/>
      <c r="AL35" s="67"/>
      <c r="AM35" s="67"/>
      <c r="AN35" s="67"/>
      <c r="AO35" s="67"/>
      <c r="AP35" s="201"/>
      <c r="AQ35" s="201"/>
      <c r="AR35" s="201"/>
      <c r="AS35" s="201"/>
      <c r="AT35" s="201"/>
      <c r="AU35" s="201"/>
      <c r="AV35" s="201"/>
      <c r="AW35" s="201"/>
      <c r="AX35" s="201"/>
      <c r="AY35" s="201"/>
      <c r="AZ35" s="201"/>
      <c r="BA35" s="201"/>
      <c r="BB35" s="201"/>
      <c r="BC35" s="201"/>
      <c r="BD35" s="201"/>
      <c r="BE35" s="201"/>
    </row>
    <row r="36" spans="1:57" s="136" customFormat="1" ht="16.5" customHeight="1" x14ac:dyDescent="0.25">
      <c r="A36" s="121"/>
      <c r="B36" s="122">
        <f t="shared" si="9"/>
        <v>0</v>
      </c>
      <c r="C36" s="112" t="s">
        <v>1292</v>
      </c>
      <c r="D36" s="113" t="s">
        <v>4</v>
      </c>
      <c r="E36" s="114">
        <v>9</v>
      </c>
      <c r="F36" s="115">
        <f>IFERROR(VLOOKUP($B36,'VS TKN 1712'!$B:$G,6,FALSE),0)</f>
        <v>0</v>
      </c>
      <c r="G36" s="263"/>
      <c r="H36" s="263"/>
      <c r="I36" s="263"/>
      <c r="J36" s="263"/>
      <c r="K36" s="263"/>
      <c r="L36" s="115">
        <f>IFERROR(VLOOKUP($B36,'VS TKN 1612'!$B:$G,6,FALSE),0)</f>
        <v>0</v>
      </c>
      <c r="M36" s="260">
        <v>1</v>
      </c>
      <c r="N36" s="482">
        <f>IFERROR($L36/100*PLANUNGSANNAHMEN!$E$15,0)*$M36</f>
        <v>0</v>
      </c>
      <c r="O36" s="117"/>
      <c r="P36" s="116">
        <f>IFERROR($F36/100*PLANUNGSANNAHMEN!$J$15,0)*$M36</f>
        <v>0</v>
      </c>
      <c r="Q36" s="117"/>
      <c r="R36" s="116">
        <f>IFERROR($F36/100*PLANUNGSANNAHMEN!$M$15,0)*$M36</f>
        <v>0</v>
      </c>
      <c r="S36" s="117"/>
      <c r="T36" s="116">
        <f>IFERROR($F36/100*PLANUNGSANNAHMEN!$P$15,0)*$M36</f>
        <v>0</v>
      </c>
      <c r="U36" s="118"/>
      <c r="V36" s="200"/>
      <c r="W36" s="67"/>
      <c r="X36" s="67"/>
      <c r="Y36" s="67"/>
      <c r="Z36" s="67"/>
      <c r="AA36" s="67"/>
      <c r="AB36" s="67"/>
      <c r="AC36" s="67"/>
      <c r="AD36" s="67"/>
      <c r="AE36" s="67"/>
      <c r="AF36" s="67"/>
      <c r="AG36" s="67"/>
      <c r="AH36" s="67"/>
      <c r="AI36" s="67"/>
      <c r="AJ36" s="67"/>
      <c r="AK36" s="67"/>
      <c r="AL36" s="67"/>
      <c r="AM36" s="67"/>
      <c r="AN36" s="67"/>
      <c r="AO36" s="67"/>
      <c r="AP36" s="201"/>
      <c r="AQ36" s="201"/>
      <c r="AR36" s="201"/>
      <c r="AS36" s="201"/>
      <c r="AT36" s="201"/>
      <c r="AU36" s="201"/>
      <c r="AV36" s="201"/>
      <c r="AW36" s="201"/>
      <c r="AX36" s="201"/>
      <c r="AY36" s="201"/>
      <c r="AZ36" s="201"/>
      <c r="BA36" s="201"/>
      <c r="BB36" s="201"/>
      <c r="BC36" s="201"/>
      <c r="BD36" s="201"/>
      <c r="BE36" s="201"/>
    </row>
    <row r="37" spans="1:57" s="136" customFormat="1" ht="16.5" customHeight="1" thickBot="1" x14ac:dyDescent="0.3">
      <c r="A37" s="121"/>
      <c r="B37" s="122">
        <f t="shared" si="9"/>
        <v>0</v>
      </c>
      <c r="C37" s="120" t="s">
        <v>1364</v>
      </c>
      <c r="D37" s="113" t="s">
        <v>5</v>
      </c>
      <c r="E37" s="114">
        <v>68</v>
      </c>
      <c r="F37" s="115">
        <f>IFERROR(VLOOKUP($B37,'VS TKN 1712'!$B:$K,10,FALSE),0)</f>
        <v>0</v>
      </c>
      <c r="G37" s="263"/>
      <c r="H37" s="263"/>
      <c r="I37" s="263"/>
      <c r="J37" s="263"/>
      <c r="K37" s="263"/>
      <c r="L37" s="115">
        <f>IFERROR(VLOOKUP($B37,'VS TKN 1612'!$B:$K,10,FALSE),0)</f>
        <v>0</v>
      </c>
      <c r="M37" s="260">
        <v>1</v>
      </c>
      <c r="N37" s="482">
        <f>IFERROR($L37/100*PLANUNGSANNAHMEN!$E$16,0)*$M37</f>
        <v>0</v>
      </c>
      <c r="O37" s="117"/>
      <c r="P37" s="116">
        <f>IFERROR($F37/100*PLANUNGSANNAHMEN!$J$16,0)*$M37</f>
        <v>0</v>
      </c>
      <c r="Q37" s="117"/>
      <c r="R37" s="116">
        <f>IFERROR($F37/100*PLANUNGSANNAHMEN!$M$16,0)*$M37</f>
        <v>0</v>
      </c>
      <c r="S37" s="117"/>
      <c r="T37" s="116">
        <f>IFERROR($F37/100*PLANUNGSANNAHMEN!$P$16,0)*$M37</f>
        <v>0</v>
      </c>
      <c r="U37" s="118"/>
      <c r="V37" s="200"/>
      <c r="W37" s="67"/>
      <c r="X37" s="67"/>
      <c r="Y37" s="67"/>
      <c r="Z37" s="67"/>
      <c r="AA37" s="67"/>
      <c r="AB37" s="67"/>
      <c r="AC37" s="67"/>
      <c r="AD37" s="67"/>
      <c r="AE37" s="67"/>
      <c r="AF37" s="67"/>
      <c r="AG37" s="67"/>
      <c r="AH37" s="67"/>
      <c r="AI37" s="67"/>
      <c r="AJ37" s="67"/>
      <c r="AK37" s="67"/>
      <c r="AL37" s="67"/>
      <c r="AM37" s="67"/>
      <c r="AN37" s="67"/>
      <c r="AO37" s="67"/>
      <c r="AP37" s="201"/>
      <c r="AQ37" s="201"/>
      <c r="AR37" s="201"/>
      <c r="AS37" s="201"/>
      <c r="AT37" s="201"/>
      <c r="AU37" s="201"/>
      <c r="AV37" s="201"/>
      <c r="AW37" s="201"/>
      <c r="AX37" s="201"/>
      <c r="AY37" s="201"/>
      <c r="AZ37" s="201"/>
      <c r="BA37" s="201"/>
      <c r="BB37" s="201"/>
      <c r="BC37" s="201"/>
      <c r="BD37" s="201"/>
      <c r="BE37" s="201"/>
    </row>
    <row r="38" spans="1:57" s="69" customFormat="1" ht="39.75" customHeight="1" thickTop="1" x14ac:dyDescent="0.25">
      <c r="A38" s="123" t="s">
        <v>28</v>
      </c>
      <c r="B38" s="124" t="s">
        <v>28</v>
      </c>
      <c r="C38" s="125" t="s">
        <v>28</v>
      </c>
      <c r="D38" s="126" t="s">
        <v>28</v>
      </c>
      <c r="E38" s="127" t="s">
        <v>28</v>
      </c>
      <c r="F38" s="128" t="s">
        <v>28</v>
      </c>
      <c r="G38" s="258"/>
      <c r="H38" s="258"/>
      <c r="I38" s="258"/>
      <c r="J38" s="258"/>
      <c r="K38" s="258"/>
      <c r="L38" s="258"/>
      <c r="M38" s="258"/>
      <c r="N38" s="129">
        <f>SUM(N33:N37)</f>
        <v>0</v>
      </c>
      <c r="O38" s="130"/>
      <c r="P38" s="129">
        <f>SUM(P33:P37)</f>
        <v>0</v>
      </c>
      <c r="Q38" s="130"/>
      <c r="R38" s="129">
        <f>SUM(R33:R37)</f>
        <v>0</v>
      </c>
      <c r="S38" s="130"/>
      <c r="T38" s="129">
        <f>SUM(T33:T37)</f>
        <v>0</v>
      </c>
      <c r="U38" s="131"/>
      <c r="V38" s="195"/>
      <c r="W38" s="61"/>
      <c r="X38" s="61"/>
      <c r="Y38" s="61"/>
      <c r="Z38" s="61"/>
      <c r="AA38" s="61"/>
      <c r="AB38" s="61"/>
      <c r="AC38" s="61"/>
      <c r="AD38" s="61"/>
      <c r="AE38" s="61"/>
      <c r="AF38" s="61"/>
      <c r="AG38" s="61"/>
      <c r="AH38" s="61"/>
      <c r="AI38" s="61"/>
      <c r="AJ38" s="61"/>
      <c r="AK38" s="61"/>
      <c r="AL38" s="61"/>
      <c r="AM38" s="61"/>
      <c r="AN38" s="61"/>
      <c r="AO38" s="61"/>
      <c r="AP38" s="196"/>
      <c r="AQ38" s="196"/>
      <c r="AR38" s="196"/>
      <c r="AS38" s="196"/>
      <c r="AT38" s="196"/>
      <c r="AU38" s="196"/>
      <c r="AV38" s="196"/>
      <c r="AW38" s="196"/>
      <c r="AX38" s="196"/>
      <c r="AY38" s="196"/>
      <c r="AZ38" s="196"/>
      <c r="BA38" s="196"/>
      <c r="BB38" s="196"/>
      <c r="BC38" s="196"/>
      <c r="BD38" s="196"/>
      <c r="BE38" s="196"/>
    </row>
    <row r="39" spans="1:57" s="137" customFormat="1" ht="16.5" customHeight="1" x14ac:dyDescent="0.25">
      <c r="A39" s="514" t="str">
        <f>IFERROR(VLOOKUP(B39,'Liste TU (POR)'!A:B,2,FALSE),"Code eingeben dictez le code")</f>
        <v>Code eingeben dictez le code</v>
      </c>
      <c r="B39" s="237"/>
      <c r="C39" s="112" t="s">
        <v>1290</v>
      </c>
      <c r="D39" s="113" t="s">
        <v>4</v>
      </c>
      <c r="E39" s="114">
        <v>8</v>
      </c>
      <c r="F39" s="263"/>
      <c r="G39" s="115">
        <f>IFERROR(VLOOKUP($B39,'VS GA14 def.'!$B:$L,7,FALSE),0)</f>
        <v>0</v>
      </c>
      <c r="H39" s="115">
        <f>IFERROR(VLOOKUP($B39,'VS GA15 def.'!$B:$L,7,FALSE),0)</f>
        <v>0</v>
      </c>
      <c r="I39" s="115">
        <f>IFERROR(VLOOKUP($B39,'VS GA16 prov.'!$B:$H,4,FALSE),0)</f>
        <v>0</v>
      </c>
      <c r="J39" s="115">
        <f>G39*$J$13+(1-$J$13)*H39</f>
        <v>0</v>
      </c>
      <c r="K39" s="115">
        <f>H39*$J$13+(1-$J$13)*I39</f>
        <v>0</v>
      </c>
      <c r="L39" s="263"/>
      <c r="M39" s="260">
        <v>1</v>
      </c>
      <c r="N39" s="482">
        <f>IFERROR($G39/100*PLANUNGSANNAHMEN!$E$12,0)*$M39</f>
        <v>0</v>
      </c>
      <c r="O39" s="117"/>
      <c r="P39" s="116">
        <f>IFERROR($J39/100*PLANUNGSANNAHMEN!$J$12,0)*$M39</f>
        <v>0</v>
      </c>
      <c r="Q39" s="117"/>
      <c r="R39" s="116">
        <f>IFERROR($K39/100*PLANUNGSANNAHMEN!$M$12,0)*$M39</f>
        <v>0</v>
      </c>
      <c r="S39" s="117"/>
      <c r="T39" s="116">
        <f>IFERROR($I39/100*PLANUNGSANNAHMEN!$P$12,0)*$M39</f>
        <v>0</v>
      </c>
      <c r="U39" s="118"/>
      <c r="V39" s="200"/>
      <c r="W39" s="67"/>
      <c r="X39" s="67"/>
      <c r="Y39" s="67"/>
      <c r="Z39" s="67"/>
      <c r="AA39" s="67"/>
      <c r="AB39" s="67"/>
      <c r="AC39" s="67"/>
      <c r="AD39" s="67"/>
      <c r="AE39" s="67"/>
      <c r="AF39" s="67"/>
      <c r="AG39" s="67"/>
      <c r="AH39" s="67"/>
      <c r="AI39" s="67"/>
      <c r="AJ39" s="67"/>
      <c r="AK39" s="67"/>
      <c r="AL39" s="67"/>
      <c r="AM39" s="67"/>
      <c r="AN39" s="67"/>
      <c r="AO39" s="67"/>
      <c r="AP39" s="201"/>
      <c r="AQ39" s="201"/>
      <c r="AR39" s="201"/>
      <c r="AS39" s="201"/>
      <c r="AT39" s="201"/>
      <c r="AU39" s="201"/>
      <c r="AV39" s="201"/>
      <c r="AW39" s="201"/>
      <c r="AX39" s="201"/>
      <c r="AY39" s="201"/>
      <c r="AZ39" s="201"/>
      <c r="BA39" s="201"/>
      <c r="BB39" s="201"/>
      <c r="BC39" s="201"/>
      <c r="BD39" s="201"/>
      <c r="BE39" s="202"/>
    </row>
    <row r="40" spans="1:57" s="136" customFormat="1" ht="16.5" customHeight="1" x14ac:dyDescent="0.25">
      <c r="A40" s="514"/>
      <c r="B40" s="119">
        <f t="shared" ref="B40:B43" si="10">B39</f>
        <v>0</v>
      </c>
      <c r="C40" s="120" t="s">
        <v>1291</v>
      </c>
      <c r="D40" s="113" t="s">
        <v>5</v>
      </c>
      <c r="E40" s="114">
        <v>67</v>
      </c>
      <c r="F40" s="263"/>
      <c r="G40" s="115">
        <f>IFERROR(VLOOKUP($B40,'VS GA14 def.'!$B:$L,11,FALSE),0)</f>
        <v>0</v>
      </c>
      <c r="H40" s="115">
        <f>IFERROR(VLOOKUP($B40,'VS GA15 def.'!$B:$L,11,FALSE),0)</f>
        <v>0</v>
      </c>
      <c r="I40" s="115">
        <f>IFERROR(VLOOKUP($B40,'VS GA16 prov.'!$B:$H,6,FALSE),0)</f>
        <v>0</v>
      </c>
      <c r="J40" s="115">
        <f>G40*$J$13+(1-$J$13)*H40</f>
        <v>0</v>
      </c>
      <c r="K40" s="115">
        <f>H40*$J$13+(1-$J$13)*I40</f>
        <v>0</v>
      </c>
      <c r="L40" s="263"/>
      <c r="M40" s="260">
        <v>1</v>
      </c>
      <c r="N40" s="482">
        <f>IFERROR($G40/100*PLANUNGSANNAHMEN!$E$13,0)*$M40</f>
        <v>0</v>
      </c>
      <c r="O40" s="117"/>
      <c r="P40" s="116">
        <f>IFERROR($J40/100*PLANUNGSANNAHMEN!$J$13,0)*$M40</f>
        <v>0</v>
      </c>
      <c r="Q40" s="117"/>
      <c r="R40" s="116">
        <f>IFERROR($K40/100*PLANUNGSANNAHMEN!$M$13,0)*$M40</f>
        <v>0</v>
      </c>
      <c r="S40" s="117"/>
      <c r="T40" s="116">
        <f>IFERROR($I40/100*PLANUNGSANNAHMEN!$P$13,0)*$M40</f>
        <v>0</v>
      </c>
      <c r="U40" s="118"/>
      <c r="V40" s="200"/>
      <c r="W40" s="67"/>
      <c r="X40" s="67"/>
      <c r="Y40" s="67"/>
      <c r="Z40" s="67"/>
      <c r="AA40" s="67"/>
      <c r="AB40" s="67"/>
      <c r="AC40" s="67"/>
      <c r="AD40" s="67"/>
      <c r="AE40" s="67"/>
      <c r="AF40" s="67"/>
      <c r="AG40" s="67"/>
      <c r="AH40" s="67"/>
      <c r="AI40" s="67"/>
      <c r="AJ40" s="67"/>
      <c r="AK40" s="67"/>
      <c r="AL40" s="67"/>
      <c r="AM40" s="67"/>
      <c r="AN40" s="67"/>
      <c r="AO40" s="67"/>
      <c r="AP40" s="201"/>
      <c r="AQ40" s="201"/>
      <c r="AR40" s="201"/>
      <c r="AS40" s="201"/>
      <c r="AT40" s="201"/>
      <c r="AU40" s="201"/>
      <c r="AV40" s="201"/>
      <c r="AW40" s="201"/>
      <c r="AX40" s="201"/>
      <c r="AY40" s="201"/>
      <c r="AZ40" s="201"/>
      <c r="BA40" s="201"/>
      <c r="BB40" s="201"/>
      <c r="BC40" s="201"/>
      <c r="BD40" s="201"/>
      <c r="BE40" s="201"/>
    </row>
    <row r="41" spans="1:57" s="136" customFormat="1" ht="31.5" customHeight="1" x14ac:dyDescent="0.25">
      <c r="A41" s="121"/>
      <c r="B41" s="122">
        <f t="shared" si="10"/>
        <v>0</v>
      </c>
      <c r="C41" s="112" t="s">
        <v>1289</v>
      </c>
      <c r="D41" s="113"/>
      <c r="E41" s="114">
        <v>11</v>
      </c>
      <c r="F41" s="115">
        <f>IFERROR(VLOOKUP($B41,'VS HTA 1712'!$B:$G,6,FALSE),0)</f>
        <v>0</v>
      </c>
      <c r="G41" s="263"/>
      <c r="H41" s="263"/>
      <c r="I41" s="263"/>
      <c r="J41" s="263"/>
      <c r="K41" s="263"/>
      <c r="L41" s="115">
        <f>IFERROR(VLOOKUP($B41,'VS HTA 1612'!$B:$G,6,FALSE),0)</f>
        <v>0</v>
      </c>
      <c r="M41" s="260">
        <v>1</v>
      </c>
      <c r="N41" s="482">
        <f>IFERROR($L41/100*PLANUNGSANNAHMEN!$E$14,0)*$M41</f>
        <v>0</v>
      </c>
      <c r="O41" s="117"/>
      <c r="P41" s="116">
        <f>IFERROR($F41/100*PLANUNGSANNAHMEN!$J$14,0)*$M41</f>
        <v>0</v>
      </c>
      <c r="Q41" s="117"/>
      <c r="R41" s="116">
        <f>IFERROR($F41/100*PLANUNGSANNAHMEN!$M$14,0)*$M41</f>
        <v>0</v>
      </c>
      <c r="S41" s="117"/>
      <c r="T41" s="116">
        <f>IFERROR($F41/100*PLANUNGSANNAHMEN!$P$14,0)*$M41</f>
        <v>0</v>
      </c>
      <c r="U41" s="118"/>
      <c r="V41" s="200"/>
      <c r="W41" s="67"/>
      <c r="X41" s="67"/>
      <c r="Y41" s="67"/>
      <c r="Z41" s="67"/>
      <c r="AA41" s="67"/>
      <c r="AB41" s="67"/>
      <c r="AC41" s="67"/>
      <c r="AD41" s="67"/>
      <c r="AE41" s="67"/>
      <c r="AF41" s="67"/>
      <c r="AG41" s="67"/>
      <c r="AH41" s="67"/>
      <c r="AI41" s="67"/>
      <c r="AJ41" s="67"/>
      <c r="AK41" s="67"/>
      <c r="AL41" s="67"/>
      <c r="AM41" s="67"/>
      <c r="AN41" s="67"/>
      <c r="AO41" s="67"/>
      <c r="AP41" s="201"/>
      <c r="AQ41" s="201"/>
      <c r="AR41" s="201"/>
      <c r="AS41" s="201"/>
      <c r="AT41" s="201"/>
      <c r="AU41" s="201"/>
      <c r="AV41" s="201"/>
      <c r="AW41" s="201"/>
      <c r="AX41" s="201"/>
      <c r="AY41" s="201"/>
      <c r="AZ41" s="201"/>
      <c r="BA41" s="201"/>
      <c r="BB41" s="201"/>
      <c r="BC41" s="201"/>
      <c r="BD41" s="201"/>
      <c r="BE41" s="201"/>
    </row>
    <row r="42" spans="1:57" s="136" customFormat="1" ht="16.5" customHeight="1" x14ac:dyDescent="0.25">
      <c r="A42" s="121"/>
      <c r="B42" s="122">
        <f t="shared" si="10"/>
        <v>0</v>
      </c>
      <c r="C42" s="112" t="s">
        <v>1292</v>
      </c>
      <c r="D42" s="113" t="s">
        <v>4</v>
      </c>
      <c r="E42" s="114">
        <v>9</v>
      </c>
      <c r="F42" s="115">
        <f>IFERROR(VLOOKUP($B42,'VS TKN 1712'!$B:$G,6,FALSE),0)</f>
        <v>0</v>
      </c>
      <c r="G42" s="263"/>
      <c r="H42" s="263"/>
      <c r="I42" s="263"/>
      <c r="J42" s="263"/>
      <c r="K42" s="263"/>
      <c r="L42" s="115">
        <f>IFERROR(VLOOKUP($B42,'VS TKN 1612'!$B:$G,6,FALSE),0)</f>
        <v>0</v>
      </c>
      <c r="M42" s="260">
        <v>1</v>
      </c>
      <c r="N42" s="482">
        <f>IFERROR($L42/100*PLANUNGSANNAHMEN!$E$15,0)*$M42</f>
        <v>0</v>
      </c>
      <c r="O42" s="117"/>
      <c r="P42" s="116">
        <f>IFERROR($F42/100*PLANUNGSANNAHMEN!$J$15,0)*$M42</f>
        <v>0</v>
      </c>
      <c r="Q42" s="117"/>
      <c r="R42" s="116">
        <f>IFERROR($F42/100*PLANUNGSANNAHMEN!$M$15,0)*$M42</f>
        <v>0</v>
      </c>
      <c r="S42" s="117"/>
      <c r="T42" s="116">
        <f>IFERROR($F42/100*PLANUNGSANNAHMEN!$P$15,0)*$M42</f>
        <v>0</v>
      </c>
      <c r="U42" s="118"/>
      <c r="V42" s="200"/>
      <c r="W42" s="67"/>
      <c r="X42" s="67"/>
      <c r="Y42" s="67"/>
      <c r="Z42" s="67"/>
      <c r="AA42" s="67"/>
      <c r="AB42" s="67"/>
      <c r="AC42" s="67"/>
      <c r="AD42" s="67"/>
      <c r="AE42" s="67"/>
      <c r="AF42" s="67"/>
      <c r="AG42" s="67"/>
      <c r="AH42" s="67"/>
      <c r="AI42" s="67"/>
      <c r="AJ42" s="67"/>
      <c r="AK42" s="67"/>
      <c r="AL42" s="67"/>
      <c r="AM42" s="67"/>
      <c r="AN42" s="67"/>
      <c r="AO42" s="67"/>
      <c r="AP42" s="201"/>
      <c r="AQ42" s="201"/>
      <c r="AR42" s="201"/>
      <c r="AS42" s="201"/>
      <c r="AT42" s="201"/>
      <c r="AU42" s="201"/>
      <c r="AV42" s="201"/>
      <c r="AW42" s="201"/>
      <c r="AX42" s="201"/>
      <c r="AY42" s="201"/>
      <c r="AZ42" s="201"/>
      <c r="BA42" s="201"/>
      <c r="BB42" s="201"/>
      <c r="BC42" s="201"/>
      <c r="BD42" s="201"/>
      <c r="BE42" s="201"/>
    </row>
    <row r="43" spans="1:57" s="136" customFormat="1" ht="16.5" customHeight="1" thickBot="1" x14ac:dyDescent="0.3">
      <c r="A43" s="121"/>
      <c r="B43" s="122">
        <f t="shared" si="10"/>
        <v>0</v>
      </c>
      <c r="C43" s="120" t="s">
        <v>1364</v>
      </c>
      <c r="D43" s="113" t="s">
        <v>5</v>
      </c>
      <c r="E43" s="114">
        <v>68</v>
      </c>
      <c r="F43" s="115">
        <f>IFERROR(VLOOKUP($B43,'VS TKN 1712'!$B:$K,10,FALSE),0)</f>
        <v>0</v>
      </c>
      <c r="G43" s="263"/>
      <c r="H43" s="263"/>
      <c r="I43" s="263"/>
      <c r="J43" s="263"/>
      <c r="K43" s="263"/>
      <c r="L43" s="115">
        <f>IFERROR(VLOOKUP($B43,'VS TKN 1612'!$B:$K,10,FALSE),0)</f>
        <v>0</v>
      </c>
      <c r="M43" s="260">
        <v>1</v>
      </c>
      <c r="N43" s="482">
        <f>IFERROR($L43/100*PLANUNGSANNAHMEN!$E$16,0)*$M43</f>
        <v>0</v>
      </c>
      <c r="O43" s="117"/>
      <c r="P43" s="116">
        <f>IFERROR($F43/100*PLANUNGSANNAHMEN!$J$16,0)*$M43</f>
        <v>0</v>
      </c>
      <c r="Q43" s="117"/>
      <c r="R43" s="116">
        <f>IFERROR($F43/100*PLANUNGSANNAHMEN!$M$16,0)*$M43</f>
        <v>0</v>
      </c>
      <c r="S43" s="117"/>
      <c r="T43" s="116">
        <f>IFERROR($F43/100*PLANUNGSANNAHMEN!$P$16,0)*$M43</f>
        <v>0</v>
      </c>
      <c r="U43" s="118"/>
      <c r="V43" s="200"/>
      <c r="W43" s="67"/>
      <c r="X43" s="67"/>
      <c r="Y43" s="67"/>
      <c r="Z43" s="67"/>
      <c r="AA43" s="67"/>
      <c r="AB43" s="67"/>
      <c r="AC43" s="67"/>
      <c r="AD43" s="67"/>
      <c r="AE43" s="67"/>
      <c r="AF43" s="67"/>
      <c r="AG43" s="67"/>
      <c r="AH43" s="67"/>
      <c r="AI43" s="67"/>
      <c r="AJ43" s="67"/>
      <c r="AK43" s="67"/>
      <c r="AL43" s="67"/>
      <c r="AM43" s="67"/>
      <c r="AN43" s="67"/>
      <c r="AO43" s="67"/>
      <c r="AP43" s="201"/>
      <c r="AQ43" s="201"/>
      <c r="AR43" s="201"/>
      <c r="AS43" s="201"/>
      <c r="AT43" s="201"/>
      <c r="AU43" s="201"/>
      <c r="AV43" s="201"/>
      <c r="AW43" s="201"/>
      <c r="AX43" s="201"/>
      <c r="AY43" s="201"/>
      <c r="AZ43" s="201"/>
      <c r="BA43" s="201"/>
      <c r="BB43" s="201"/>
      <c r="BC43" s="201"/>
      <c r="BD43" s="201"/>
      <c r="BE43" s="201"/>
    </row>
    <row r="44" spans="1:57" s="69" customFormat="1" ht="39.75" customHeight="1" thickTop="1" x14ac:dyDescent="0.25">
      <c r="A44" s="123" t="s">
        <v>28</v>
      </c>
      <c r="B44" s="124" t="s">
        <v>28</v>
      </c>
      <c r="C44" s="125" t="s">
        <v>28</v>
      </c>
      <c r="D44" s="126" t="s">
        <v>28</v>
      </c>
      <c r="E44" s="127" t="s">
        <v>28</v>
      </c>
      <c r="F44" s="128" t="s">
        <v>28</v>
      </c>
      <c r="G44" s="258"/>
      <c r="H44" s="258"/>
      <c r="I44" s="258"/>
      <c r="J44" s="258"/>
      <c r="K44" s="258"/>
      <c r="L44" s="258"/>
      <c r="M44" s="258"/>
      <c r="N44" s="129">
        <f>SUM(N39:N43)</f>
        <v>0</v>
      </c>
      <c r="O44" s="130"/>
      <c r="P44" s="129">
        <f>SUM(P39:P43)</f>
        <v>0</v>
      </c>
      <c r="Q44" s="130"/>
      <c r="R44" s="129">
        <f>SUM(R39:R43)</f>
        <v>0</v>
      </c>
      <c r="S44" s="130"/>
      <c r="T44" s="129">
        <f>SUM(T39:T43)</f>
        <v>0</v>
      </c>
      <c r="U44" s="131"/>
      <c r="V44" s="195"/>
      <c r="W44" s="61"/>
      <c r="X44" s="61"/>
      <c r="Y44" s="61"/>
      <c r="Z44" s="61"/>
      <c r="AA44" s="61"/>
      <c r="AB44" s="61"/>
      <c r="AC44" s="61"/>
      <c r="AD44" s="61"/>
      <c r="AE44" s="61"/>
      <c r="AF44" s="61"/>
      <c r="AG44" s="61"/>
      <c r="AH44" s="61"/>
      <c r="AI44" s="61"/>
      <c r="AJ44" s="61"/>
      <c r="AK44" s="61"/>
      <c r="AL44" s="61"/>
      <c r="AM44" s="61"/>
      <c r="AN44" s="61"/>
      <c r="AO44" s="61"/>
      <c r="AP44" s="196"/>
      <c r="AQ44" s="196"/>
      <c r="AR44" s="196"/>
      <c r="AS44" s="196"/>
      <c r="AT44" s="196"/>
      <c r="AU44" s="196"/>
      <c r="AV44" s="196"/>
      <c r="AW44" s="196"/>
      <c r="AX44" s="196"/>
      <c r="AY44" s="196"/>
      <c r="AZ44" s="196"/>
      <c r="BA44" s="196"/>
      <c r="BB44" s="196"/>
      <c r="BC44" s="196"/>
      <c r="BD44" s="196"/>
      <c r="BE44" s="196"/>
    </row>
    <row r="45" spans="1:57" s="137" customFormat="1" ht="16.5" customHeight="1" x14ac:dyDescent="0.25">
      <c r="A45" s="514" t="str">
        <f>IFERROR(VLOOKUP(B45,'Liste TU (POR)'!A:B,2,FALSE),"Code eingeben dictez le code")</f>
        <v>Code eingeben dictez le code</v>
      </c>
      <c r="B45" s="237"/>
      <c r="C45" s="112" t="s">
        <v>1290</v>
      </c>
      <c r="D45" s="113" t="s">
        <v>4</v>
      </c>
      <c r="E45" s="114">
        <v>8</v>
      </c>
      <c r="F45" s="263"/>
      <c r="G45" s="115">
        <f>IFERROR(VLOOKUP($B45,'VS GA14 def.'!$B:$L,7,FALSE),0)</f>
        <v>0</v>
      </c>
      <c r="H45" s="115">
        <f>IFERROR(VLOOKUP($B45,'VS GA15 def.'!$B:$L,7,FALSE),0)</f>
        <v>0</v>
      </c>
      <c r="I45" s="115">
        <f>IFERROR(VLOOKUP($B45,'VS GA16 prov.'!$B:$H,4,FALSE),0)</f>
        <v>0</v>
      </c>
      <c r="J45" s="115">
        <f>G45*$J$13+(1-$J$13)*H45</f>
        <v>0</v>
      </c>
      <c r="K45" s="115">
        <f>H45*$J$13+(1-$J$13)*I45</f>
        <v>0</v>
      </c>
      <c r="L45" s="263"/>
      <c r="M45" s="260">
        <v>1</v>
      </c>
      <c r="N45" s="482">
        <f>IFERROR($G45/100*PLANUNGSANNAHMEN!$E$12,0)*$M45</f>
        <v>0</v>
      </c>
      <c r="O45" s="117"/>
      <c r="P45" s="116">
        <f>IFERROR($J45/100*PLANUNGSANNAHMEN!$J$12,0)*$M45</f>
        <v>0</v>
      </c>
      <c r="Q45" s="117"/>
      <c r="R45" s="116">
        <f>IFERROR($K45/100*PLANUNGSANNAHMEN!$M$12,0)*$M45</f>
        <v>0</v>
      </c>
      <c r="S45" s="117"/>
      <c r="T45" s="116">
        <f>IFERROR($I45/100*PLANUNGSANNAHMEN!$P$12,0)*$M45</f>
        <v>0</v>
      </c>
      <c r="U45" s="118"/>
      <c r="V45" s="200"/>
      <c r="W45" s="67"/>
      <c r="X45" s="67"/>
      <c r="Y45" s="67"/>
      <c r="Z45" s="67"/>
      <c r="AA45" s="67"/>
      <c r="AB45" s="67"/>
      <c r="AC45" s="67"/>
      <c r="AD45" s="67"/>
      <c r="AE45" s="67"/>
      <c r="AF45" s="67"/>
      <c r="AG45" s="67"/>
      <c r="AH45" s="67"/>
      <c r="AI45" s="67"/>
      <c r="AJ45" s="67"/>
      <c r="AK45" s="67"/>
      <c r="AL45" s="67"/>
      <c r="AM45" s="67"/>
      <c r="AN45" s="67"/>
      <c r="AO45" s="67"/>
      <c r="AP45" s="201"/>
      <c r="AQ45" s="201"/>
      <c r="AR45" s="201"/>
      <c r="AS45" s="201"/>
      <c r="AT45" s="201"/>
      <c r="AU45" s="201"/>
      <c r="AV45" s="201"/>
      <c r="AW45" s="201"/>
      <c r="AX45" s="201"/>
      <c r="AY45" s="201"/>
      <c r="AZ45" s="201"/>
      <c r="BA45" s="201"/>
      <c r="BB45" s="201"/>
      <c r="BC45" s="201"/>
      <c r="BD45" s="201"/>
      <c r="BE45" s="202"/>
    </row>
    <row r="46" spans="1:57" s="136" customFormat="1" ht="16.5" customHeight="1" x14ac:dyDescent="0.25">
      <c r="A46" s="514"/>
      <c r="B46" s="119">
        <f t="shared" ref="B46:B49" si="11">B45</f>
        <v>0</v>
      </c>
      <c r="C46" s="120" t="s">
        <v>1291</v>
      </c>
      <c r="D46" s="113" t="s">
        <v>5</v>
      </c>
      <c r="E46" s="114">
        <v>67</v>
      </c>
      <c r="F46" s="263"/>
      <c r="G46" s="115">
        <f>IFERROR(VLOOKUP($B46,'VS GA14 def.'!$B:$L,11,FALSE),0)</f>
        <v>0</v>
      </c>
      <c r="H46" s="115">
        <f>IFERROR(VLOOKUP($B46,'VS GA15 def.'!$B:$L,11,FALSE),0)</f>
        <v>0</v>
      </c>
      <c r="I46" s="115">
        <f>IFERROR(VLOOKUP($B46,'VS GA16 prov.'!$B:$H,6,FALSE),0)</f>
        <v>0</v>
      </c>
      <c r="J46" s="115">
        <f>G46*$J$13+(1-$J$13)*H46</f>
        <v>0</v>
      </c>
      <c r="K46" s="115">
        <f>H46*$J$13+(1-$J$13)*I46</f>
        <v>0</v>
      </c>
      <c r="L46" s="263"/>
      <c r="M46" s="260">
        <v>1</v>
      </c>
      <c r="N46" s="482">
        <f>IFERROR($G46/100*PLANUNGSANNAHMEN!$E$13,0)*$M46</f>
        <v>0</v>
      </c>
      <c r="O46" s="117"/>
      <c r="P46" s="116">
        <f>IFERROR($J46/100*PLANUNGSANNAHMEN!$J$13,0)*$M46</f>
        <v>0</v>
      </c>
      <c r="Q46" s="117"/>
      <c r="R46" s="116">
        <f>IFERROR($K46/100*PLANUNGSANNAHMEN!$M$13,0)*$M46</f>
        <v>0</v>
      </c>
      <c r="S46" s="117"/>
      <c r="T46" s="116">
        <f>IFERROR($I46/100*PLANUNGSANNAHMEN!$P$13,0)*$M46</f>
        <v>0</v>
      </c>
      <c r="U46" s="118"/>
      <c r="V46" s="200"/>
      <c r="W46" s="67"/>
      <c r="X46" s="67"/>
      <c r="Y46" s="67"/>
      <c r="Z46" s="67"/>
      <c r="AA46" s="67"/>
      <c r="AB46" s="67"/>
      <c r="AC46" s="67"/>
      <c r="AD46" s="67"/>
      <c r="AE46" s="67"/>
      <c r="AF46" s="67"/>
      <c r="AG46" s="67"/>
      <c r="AH46" s="67"/>
      <c r="AI46" s="67"/>
      <c r="AJ46" s="67"/>
      <c r="AK46" s="67"/>
      <c r="AL46" s="67"/>
      <c r="AM46" s="67"/>
      <c r="AN46" s="67"/>
      <c r="AO46" s="67"/>
      <c r="AP46" s="201"/>
      <c r="AQ46" s="201"/>
      <c r="AR46" s="201"/>
      <c r="AS46" s="201"/>
      <c r="AT46" s="201"/>
      <c r="AU46" s="201"/>
      <c r="AV46" s="201"/>
      <c r="AW46" s="201"/>
      <c r="AX46" s="201"/>
      <c r="AY46" s="201"/>
      <c r="AZ46" s="201"/>
      <c r="BA46" s="201"/>
      <c r="BB46" s="201"/>
      <c r="BC46" s="201"/>
      <c r="BD46" s="201"/>
      <c r="BE46" s="201"/>
    </row>
    <row r="47" spans="1:57" s="136" customFormat="1" ht="31.5" customHeight="1" x14ac:dyDescent="0.25">
      <c r="A47" s="121"/>
      <c r="B47" s="122">
        <f t="shared" si="11"/>
        <v>0</v>
      </c>
      <c r="C47" s="112" t="s">
        <v>1289</v>
      </c>
      <c r="D47" s="113"/>
      <c r="E47" s="114">
        <v>11</v>
      </c>
      <c r="F47" s="115">
        <f>IFERROR(VLOOKUP($B47,'VS HTA 1712'!$B:$G,6,FALSE),0)</f>
        <v>0</v>
      </c>
      <c r="G47" s="263"/>
      <c r="H47" s="263"/>
      <c r="I47" s="263"/>
      <c r="J47" s="263"/>
      <c r="K47" s="263"/>
      <c r="L47" s="115">
        <f>IFERROR(VLOOKUP($B47,'VS HTA 1612'!$B:$G,6,FALSE),0)</f>
        <v>0</v>
      </c>
      <c r="M47" s="260">
        <v>1</v>
      </c>
      <c r="N47" s="482">
        <f>IFERROR($L47/100*PLANUNGSANNAHMEN!$E$14,0)*$M47</f>
        <v>0</v>
      </c>
      <c r="O47" s="117"/>
      <c r="P47" s="116">
        <f>IFERROR($F47/100*PLANUNGSANNAHMEN!$J$14,0)*$M47</f>
        <v>0</v>
      </c>
      <c r="Q47" s="117"/>
      <c r="R47" s="116">
        <f>IFERROR($F47/100*PLANUNGSANNAHMEN!$M$14,0)*$M47</f>
        <v>0</v>
      </c>
      <c r="S47" s="117"/>
      <c r="T47" s="116">
        <f>IFERROR($F47/100*PLANUNGSANNAHMEN!$P$14,0)*$M47</f>
        <v>0</v>
      </c>
      <c r="U47" s="118"/>
      <c r="V47" s="200"/>
      <c r="W47" s="67"/>
      <c r="X47" s="67"/>
      <c r="Y47" s="67"/>
      <c r="Z47" s="67"/>
      <c r="AA47" s="67"/>
      <c r="AB47" s="67"/>
      <c r="AC47" s="67"/>
      <c r="AD47" s="67"/>
      <c r="AE47" s="67"/>
      <c r="AF47" s="67"/>
      <c r="AG47" s="67"/>
      <c r="AH47" s="67"/>
      <c r="AI47" s="67"/>
      <c r="AJ47" s="67"/>
      <c r="AK47" s="67"/>
      <c r="AL47" s="67"/>
      <c r="AM47" s="67"/>
      <c r="AN47" s="67"/>
      <c r="AO47" s="67"/>
      <c r="AP47" s="201"/>
      <c r="AQ47" s="201"/>
      <c r="AR47" s="201"/>
      <c r="AS47" s="201"/>
      <c r="AT47" s="201"/>
      <c r="AU47" s="201"/>
      <c r="AV47" s="201"/>
      <c r="AW47" s="201"/>
      <c r="AX47" s="201"/>
      <c r="AY47" s="201"/>
      <c r="AZ47" s="201"/>
      <c r="BA47" s="201"/>
      <c r="BB47" s="201"/>
      <c r="BC47" s="201"/>
      <c r="BD47" s="201"/>
      <c r="BE47" s="201"/>
    </row>
    <row r="48" spans="1:57" s="136" customFormat="1" ht="16.5" customHeight="1" x14ac:dyDescent="0.25">
      <c r="A48" s="121"/>
      <c r="B48" s="122">
        <f t="shared" si="11"/>
        <v>0</v>
      </c>
      <c r="C48" s="112" t="s">
        <v>1292</v>
      </c>
      <c r="D48" s="113" t="s">
        <v>4</v>
      </c>
      <c r="E48" s="114">
        <v>9</v>
      </c>
      <c r="F48" s="115">
        <f>IFERROR(VLOOKUP($B48,'VS TKN 1712'!$B:$G,6,FALSE),0)</f>
        <v>0</v>
      </c>
      <c r="G48" s="263"/>
      <c r="H48" s="263"/>
      <c r="I48" s="263"/>
      <c r="J48" s="263"/>
      <c r="K48" s="263"/>
      <c r="L48" s="115">
        <f>IFERROR(VLOOKUP($B48,'VS TKN 1612'!$B:$G,6,FALSE),0)</f>
        <v>0</v>
      </c>
      <c r="M48" s="260">
        <v>1</v>
      </c>
      <c r="N48" s="482">
        <f>IFERROR($L48/100*PLANUNGSANNAHMEN!$E$15,0)*$M48</f>
        <v>0</v>
      </c>
      <c r="O48" s="117"/>
      <c r="P48" s="116">
        <f>IFERROR($F48/100*PLANUNGSANNAHMEN!$J$15,0)*$M48</f>
        <v>0</v>
      </c>
      <c r="Q48" s="117"/>
      <c r="R48" s="116">
        <f>IFERROR($F48/100*PLANUNGSANNAHMEN!$M$15,0)*$M48</f>
        <v>0</v>
      </c>
      <c r="S48" s="117"/>
      <c r="T48" s="116">
        <f>IFERROR($F48/100*PLANUNGSANNAHMEN!$P$15,0)*$M48</f>
        <v>0</v>
      </c>
      <c r="U48" s="118"/>
      <c r="V48" s="200"/>
      <c r="W48" s="67"/>
      <c r="X48" s="67"/>
      <c r="Y48" s="67"/>
      <c r="Z48" s="67"/>
      <c r="AA48" s="67"/>
      <c r="AB48" s="67"/>
      <c r="AC48" s="67"/>
      <c r="AD48" s="67"/>
      <c r="AE48" s="67"/>
      <c r="AF48" s="67"/>
      <c r="AG48" s="67"/>
      <c r="AH48" s="67"/>
      <c r="AI48" s="67"/>
      <c r="AJ48" s="67"/>
      <c r="AK48" s="67"/>
      <c r="AL48" s="67"/>
      <c r="AM48" s="67"/>
      <c r="AN48" s="67"/>
      <c r="AO48" s="67"/>
      <c r="AP48" s="201"/>
      <c r="AQ48" s="201"/>
      <c r="AR48" s="201"/>
      <c r="AS48" s="201"/>
      <c r="AT48" s="201"/>
      <c r="AU48" s="201"/>
      <c r="AV48" s="201"/>
      <c r="AW48" s="201"/>
      <c r="AX48" s="201"/>
      <c r="AY48" s="201"/>
      <c r="AZ48" s="201"/>
      <c r="BA48" s="201"/>
      <c r="BB48" s="201"/>
      <c r="BC48" s="201"/>
      <c r="BD48" s="201"/>
      <c r="BE48" s="201"/>
    </row>
    <row r="49" spans="1:57" s="136" customFormat="1" ht="16.5" customHeight="1" thickBot="1" x14ac:dyDescent="0.3">
      <c r="A49" s="121"/>
      <c r="B49" s="122">
        <f t="shared" si="11"/>
        <v>0</v>
      </c>
      <c r="C49" s="120" t="s">
        <v>1364</v>
      </c>
      <c r="D49" s="113" t="s">
        <v>5</v>
      </c>
      <c r="E49" s="114">
        <v>68</v>
      </c>
      <c r="F49" s="115">
        <f>IFERROR(VLOOKUP($B49,'VS TKN 1712'!$B:$K,10,FALSE),0)</f>
        <v>0</v>
      </c>
      <c r="G49" s="263"/>
      <c r="H49" s="263"/>
      <c r="I49" s="263"/>
      <c r="J49" s="263"/>
      <c r="K49" s="263"/>
      <c r="L49" s="115">
        <f>IFERROR(VLOOKUP($B49,'VS TKN 1612'!$B:$K,10,FALSE),0)</f>
        <v>0</v>
      </c>
      <c r="M49" s="260">
        <v>1</v>
      </c>
      <c r="N49" s="482">
        <f>IFERROR($L49/100*PLANUNGSANNAHMEN!$E$16,0)*$M49</f>
        <v>0</v>
      </c>
      <c r="O49" s="117"/>
      <c r="P49" s="116">
        <f>IFERROR($F49/100*PLANUNGSANNAHMEN!$J$16,0)*$M49</f>
        <v>0</v>
      </c>
      <c r="Q49" s="117"/>
      <c r="R49" s="116">
        <f>IFERROR($F49/100*PLANUNGSANNAHMEN!$M$16,0)*$M49</f>
        <v>0</v>
      </c>
      <c r="S49" s="117"/>
      <c r="T49" s="116">
        <f>IFERROR($F49/100*PLANUNGSANNAHMEN!$P$16,0)*$M49</f>
        <v>0</v>
      </c>
      <c r="U49" s="118"/>
      <c r="V49" s="200"/>
      <c r="W49" s="67"/>
      <c r="X49" s="67"/>
      <c r="Y49" s="67"/>
      <c r="Z49" s="67"/>
      <c r="AA49" s="67"/>
      <c r="AB49" s="67"/>
      <c r="AC49" s="67"/>
      <c r="AD49" s="67"/>
      <c r="AE49" s="67"/>
      <c r="AF49" s="67"/>
      <c r="AG49" s="67"/>
      <c r="AH49" s="67"/>
      <c r="AI49" s="67"/>
      <c r="AJ49" s="67"/>
      <c r="AK49" s="67"/>
      <c r="AL49" s="67"/>
      <c r="AM49" s="67"/>
      <c r="AN49" s="67"/>
      <c r="AO49" s="67"/>
      <c r="AP49" s="201"/>
      <c r="AQ49" s="201"/>
      <c r="AR49" s="201"/>
      <c r="AS49" s="201"/>
      <c r="AT49" s="201"/>
      <c r="AU49" s="201"/>
      <c r="AV49" s="201"/>
      <c r="AW49" s="201"/>
      <c r="AX49" s="201"/>
      <c r="AY49" s="201"/>
      <c r="AZ49" s="201"/>
      <c r="BA49" s="201"/>
      <c r="BB49" s="201"/>
      <c r="BC49" s="201"/>
      <c r="BD49" s="201"/>
      <c r="BE49" s="201"/>
    </row>
    <row r="50" spans="1:57" s="69" customFormat="1" ht="39.75" customHeight="1" thickTop="1" x14ac:dyDescent="0.25">
      <c r="A50" s="278" t="s">
        <v>28</v>
      </c>
      <c r="B50" s="124" t="s">
        <v>28</v>
      </c>
      <c r="C50" s="125" t="s">
        <v>28</v>
      </c>
      <c r="D50" s="126" t="s">
        <v>28</v>
      </c>
      <c r="E50" s="127" t="s">
        <v>28</v>
      </c>
      <c r="F50" s="128" t="s">
        <v>28</v>
      </c>
      <c r="G50" s="258"/>
      <c r="H50" s="258"/>
      <c r="I50" s="258"/>
      <c r="J50" s="258"/>
      <c r="K50" s="258"/>
      <c r="L50" s="258"/>
      <c r="M50" s="258"/>
      <c r="N50" s="129">
        <f>SUM(N45:N49)</f>
        <v>0</v>
      </c>
      <c r="O50" s="130"/>
      <c r="P50" s="129">
        <f>SUM(P45:P49)</f>
        <v>0</v>
      </c>
      <c r="Q50" s="130"/>
      <c r="R50" s="129">
        <f>SUM(R45:R49)</f>
        <v>0</v>
      </c>
      <c r="S50" s="130"/>
      <c r="T50" s="129">
        <f>SUM(T45:T49)</f>
        <v>0</v>
      </c>
      <c r="U50" s="131"/>
      <c r="V50" s="195"/>
      <c r="W50" s="61"/>
      <c r="X50" s="61"/>
      <c r="Y50" s="61"/>
      <c r="Z50" s="61"/>
      <c r="AA50" s="61"/>
      <c r="AB50" s="61"/>
      <c r="AC50" s="61"/>
      <c r="AD50" s="61"/>
      <c r="AE50" s="61"/>
      <c r="AF50" s="61"/>
      <c r="AG50" s="61"/>
      <c r="AH50" s="61"/>
      <c r="AI50" s="61"/>
      <c r="AJ50" s="61"/>
      <c r="AK50" s="61"/>
      <c r="AL50" s="61"/>
      <c r="AM50" s="61"/>
      <c r="AN50" s="61"/>
      <c r="AO50" s="61"/>
      <c r="AP50" s="196"/>
      <c r="AQ50" s="196"/>
      <c r="AR50" s="196"/>
      <c r="AS50" s="196"/>
      <c r="AT50" s="196"/>
      <c r="AU50" s="196"/>
      <c r="AV50" s="196"/>
      <c r="AW50" s="196"/>
      <c r="AX50" s="196"/>
      <c r="AY50" s="196"/>
      <c r="AZ50" s="196"/>
      <c r="BA50" s="196"/>
      <c r="BB50" s="196"/>
      <c r="BC50" s="196"/>
      <c r="BD50" s="196"/>
      <c r="BE50" s="196"/>
    </row>
    <row r="51" spans="1:57" s="137" customFormat="1" ht="16.5" customHeight="1" x14ac:dyDescent="0.25">
      <c r="A51" s="514" t="str">
        <f>IFERROR(VLOOKUP(B51,'Liste TU (POR)'!A:B,2,FALSE),"Code eingeben dictez le code")</f>
        <v>Code eingeben dictez le code</v>
      </c>
      <c r="B51" s="237"/>
      <c r="C51" s="112" t="s">
        <v>1290</v>
      </c>
      <c r="D51" s="113" t="s">
        <v>4</v>
      </c>
      <c r="E51" s="114">
        <v>8</v>
      </c>
      <c r="F51" s="263"/>
      <c r="G51" s="115">
        <f>IFERROR(VLOOKUP($B51,'VS GA14 def.'!$B:$L,7,FALSE),0)</f>
        <v>0</v>
      </c>
      <c r="H51" s="115">
        <f>IFERROR(VLOOKUP($B51,'VS GA15 def.'!$B:$L,7,FALSE),0)</f>
        <v>0</v>
      </c>
      <c r="I51" s="115">
        <f>IFERROR(VLOOKUP($B51,'VS GA16 prov.'!$B:$H,4,FALSE),0)</f>
        <v>0</v>
      </c>
      <c r="J51" s="115">
        <f>G51*$J$13+(1-$J$13)*H51</f>
        <v>0</v>
      </c>
      <c r="K51" s="115">
        <f>H51*$J$13+(1-$J$13)*I51</f>
        <v>0</v>
      </c>
      <c r="L51" s="263"/>
      <c r="M51" s="260">
        <v>1</v>
      </c>
      <c r="N51" s="482">
        <f>IFERROR($G51/100*PLANUNGSANNAHMEN!$E$12,0)*$M51</f>
        <v>0</v>
      </c>
      <c r="O51" s="117"/>
      <c r="P51" s="116">
        <f>IFERROR($J51/100*PLANUNGSANNAHMEN!$J$12,0)*$M51</f>
        <v>0</v>
      </c>
      <c r="Q51" s="117"/>
      <c r="R51" s="116">
        <f>IFERROR($K51/100*PLANUNGSANNAHMEN!$M$12,0)*$M51</f>
        <v>0</v>
      </c>
      <c r="S51" s="117"/>
      <c r="T51" s="116">
        <f>IFERROR($I51/100*PLANUNGSANNAHMEN!$P$12,0)*$M51</f>
        <v>0</v>
      </c>
      <c r="U51" s="118"/>
      <c r="V51" s="200"/>
      <c r="W51" s="67"/>
      <c r="X51" s="67"/>
      <c r="Y51" s="67"/>
      <c r="Z51" s="67"/>
      <c r="AA51" s="67"/>
      <c r="AB51" s="67"/>
      <c r="AC51" s="67"/>
      <c r="AD51" s="67"/>
      <c r="AE51" s="67"/>
      <c r="AF51" s="67"/>
      <c r="AG51" s="67"/>
      <c r="AH51" s="67"/>
      <c r="AI51" s="67"/>
      <c r="AJ51" s="67"/>
      <c r="AK51" s="67"/>
      <c r="AL51" s="67"/>
      <c r="AM51" s="67"/>
      <c r="AN51" s="67"/>
      <c r="AO51" s="67"/>
      <c r="AP51" s="201"/>
      <c r="AQ51" s="201"/>
      <c r="AR51" s="201"/>
      <c r="AS51" s="201"/>
      <c r="AT51" s="201"/>
      <c r="AU51" s="201"/>
      <c r="AV51" s="201"/>
      <c r="AW51" s="201"/>
      <c r="AX51" s="201"/>
      <c r="AY51" s="201"/>
      <c r="AZ51" s="201"/>
      <c r="BA51" s="201"/>
      <c r="BB51" s="201"/>
      <c r="BC51" s="201"/>
      <c r="BD51" s="201"/>
      <c r="BE51" s="202"/>
    </row>
    <row r="52" spans="1:57" s="136" customFormat="1" ht="16.5" customHeight="1" x14ac:dyDescent="0.25">
      <c r="A52" s="514"/>
      <c r="B52" s="119">
        <f t="shared" ref="B52:B55" si="12">B51</f>
        <v>0</v>
      </c>
      <c r="C52" s="120" t="s">
        <v>1291</v>
      </c>
      <c r="D52" s="113" t="s">
        <v>5</v>
      </c>
      <c r="E52" s="114">
        <v>67</v>
      </c>
      <c r="F52" s="263"/>
      <c r="G52" s="115">
        <f>IFERROR(VLOOKUP($B52,'VS GA14 def.'!$B:$L,11,FALSE),0)</f>
        <v>0</v>
      </c>
      <c r="H52" s="115">
        <f>IFERROR(VLOOKUP($B52,'VS GA15 def.'!$B:$L,11,FALSE),0)</f>
        <v>0</v>
      </c>
      <c r="I52" s="115">
        <f>IFERROR(VLOOKUP($B52,'VS GA16 prov.'!$B:$H,6,FALSE),0)</f>
        <v>0</v>
      </c>
      <c r="J52" s="115">
        <f>G52*$J$13+(1-$J$13)*H52</f>
        <v>0</v>
      </c>
      <c r="K52" s="115">
        <f>H52*$J$13+(1-$J$13)*I52</f>
        <v>0</v>
      </c>
      <c r="L52" s="263"/>
      <c r="M52" s="260">
        <v>1</v>
      </c>
      <c r="N52" s="482">
        <f>IFERROR($G52/100*PLANUNGSANNAHMEN!$E$13,0)*$M52</f>
        <v>0</v>
      </c>
      <c r="O52" s="117"/>
      <c r="P52" s="116">
        <f>IFERROR($J52/100*PLANUNGSANNAHMEN!$J$13,0)*$M52</f>
        <v>0</v>
      </c>
      <c r="Q52" s="117"/>
      <c r="R52" s="116">
        <f>IFERROR($K52/100*PLANUNGSANNAHMEN!$M$13,0)*$M52</f>
        <v>0</v>
      </c>
      <c r="S52" s="117"/>
      <c r="T52" s="116">
        <f>IFERROR($I52/100*PLANUNGSANNAHMEN!$P$13,0)*$M52</f>
        <v>0</v>
      </c>
      <c r="U52" s="118"/>
      <c r="V52" s="200"/>
      <c r="W52" s="67"/>
      <c r="X52" s="67"/>
      <c r="Y52" s="67"/>
      <c r="Z52" s="67"/>
      <c r="AA52" s="67"/>
      <c r="AB52" s="67"/>
      <c r="AC52" s="67"/>
      <c r="AD52" s="67"/>
      <c r="AE52" s="67"/>
      <c r="AF52" s="67"/>
      <c r="AG52" s="67"/>
      <c r="AH52" s="67"/>
      <c r="AI52" s="67"/>
      <c r="AJ52" s="67"/>
      <c r="AK52" s="67"/>
      <c r="AL52" s="67"/>
      <c r="AM52" s="67"/>
      <c r="AN52" s="67"/>
      <c r="AO52" s="67"/>
      <c r="AP52" s="201"/>
      <c r="AQ52" s="201"/>
      <c r="AR52" s="201"/>
      <c r="AS52" s="201"/>
      <c r="AT52" s="201"/>
      <c r="AU52" s="201"/>
      <c r="AV52" s="201"/>
      <c r="AW52" s="201"/>
      <c r="AX52" s="201"/>
      <c r="AY52" s="201"/>
      <c r="AZ52" s="201"/>
      <c r="BA52" s="201"/>
      <c r="BB52" s="201"/>
      <c r="BC52" s="201"/>
      <c r="BD52" s="201"/>
      <c r="BE52" s="201"/>
    </row>
    <row r="53" spans="1:57" s="136" customFormat="1" ht="31.5" customHeight="1" x14ac:dyDescent="0.25">
      <c r="A53" s="121"/>
      <c r="B53" s="122">
        <f t="shared" si="12"/>
        <v>0</v>
      </c>
      <c r="C53" s="112" t="s">
        <v>1289</v>
      </c>
      <c r="D53" s="113"/>
      <c r="E53" s="114">
        <v>11</v>
      </c>
      <c r="F53" s="115">
        <f>IFERROR(VLOOKUP($B53,'VS HTA 1712'!$B:$G,6,FALSE),0)</f>
        <v>0</v>
      </c>
      <c r="G53" s="263"/>
      <c r="H53" s="263"/>
      <c r="I53" s="263"/>
      <c r="J53" s="263"/>
      <c r="K53" s="263"/>
      <c r="L53" s="115">
        <f>IFERROR(VLOOKUP($B53,'VS HTA 1612'!$B:$G,6,FALSE),0)</f>
        <v>0</v>
      </c>
      <c r="M53" s="260">
        <v>1</v>
      </c>
      <c r="N53" s="482">
        <f>IFERROR($L53/100*PLANUNGSANNAHMEN!$E$14,0)*$M53</f>
        <v>0</v>
      </c>
      <c r="O53" s="117"/>
      <c r="P53" s="116">
        <f>IFERROR($F53/100*PLANUNGSANNAHMEN!$J$14,0)*$M53</f>
        <v>0</v>
      </c>
      <c r="Q53" s="117"/>
      <c r="R53" s="116">
        <f>IFERROR($F53/100*PLANUNGSANNAHMEN!$M$14,0)*$M53</f>
        <v>0</v>
      </c>
      <c r="S53" s="117"/>
      <c r="T53" s="116">
        <f>IFERROR($F53/100*PLANUNGSANNAHMEN!$P$14,0)*$M53</f>
        <v>0</v>
      </c>
      <c r="U53" s="118"/>
      <c r="V53" s="200"/>
      <c r="W53" s="67"/>
      <c r="X53" s="67"/>
      <c r="Y53" s="67"/>
      <c r="Z53" s="67"/>
      <c r="AA53" s="67"/>
      <c r="AB53" s="67"/>
      <c r="AC53" s="67"/>
      <c r="AD53" s="67"/>
      <c r="AE53" s="67"/>
      <c r="AF53" s="67"/>
      <c r="AG53" s="67"/>
      <c r="AH53" s="67"/>
      <c r="AI53" s="67"/>
      <c r="AJ53" s="67"/>
      <c r="AK53" s="67"/>
      <c r="AL53" s="67"/>
      <c r="AM53" s="67"/>
      <c r="AN53" s="67"/>
      <c r="AO53" s="67"/>
      <c r="AP53" s="201"/>
      <c r="AQ53" s="201"/>
      <c r="AR53" s="201"/>
      <c r="AS53" s="201"/>
      <c r="AT53" s="201"/>
      <c r="AU53" s="201"/>
      <c r="AV53" s="201"/>
      <c r="AW53" s="201"/>
      <c r="AX53" s="201"/>
      <c r="AY53" s="201"/>
      <c r="AZ53" s="201"/>
      <c r="BA53" s="201"/>
      <c r="BB53" s="201"/>
      <c r="BC53" s="201"/>
      <c r="BD53" s="201"/>
      <c r="BE53" s="201"/>
    </row>
    <row r="54" spans="1:57" s="136" customFormat="1" ht="16.5" customHeight="1" x14ac:dyDescent="0.25">
      <c r="A54" s="121"/>
      <c r="B54" s="122">
        <f t="shared" si="12"/>
        <v>0</v>
      </c>
      <c r="C54" s="112" t="s">
        <v>1292</v>
      </c>
      <c r="D54" s="113" t="s">
        <v>4</v>
      </c>
      <c r="E54" s="114">
        <v>9</v>
      </c>
      <c r="F54" s="115">
        <f>IFERROR(VLOOKUP($B54,'VS TKN 1712'!$B:$G,6,FALSE),0)</f>
        <v>0</v>
      </c>
      <c r="G54" s="263"/>
      <c r="H54" s="263"/>
      <c r="I54" s="263"/>
      <c r="J54" s="263"/>
      <c r="K54" s="263"/>
      <c r="L54" s="115">
        <f>IFERROR(VLOOKUP($B54,'VS TKN 1612'!$B:$G,6,FALSE),0)</f>
        <v>0</v>
      </c>
      <c r="M54" s="260">
        <v>1</v>
      </c>
      <c r="N54" s="482">
        <f>IFERROR($L54/100*PLANUNGSANNAHMEN!$E$15,0)*$M54</f>
        <v>0</v>
      </c>
      <c r="O54" s="117"/>
      <c r="P54" s="116">
        <f>IFERROR($F54/100*PLANUNGSANNAHMEN!$J$15,0)*$M54</f>
        <v>0</v>
      </c>
      <c r="Q54" s="117"/>
      <c r="R54" s="116">
        <f>IFERROR($F54/100*PLANUNGSANNAHMEN!$M$15,0)*$M54</f>
        <v>0</v>
      </c>
      <c r="S54" s="117"/>
      <c r="T54" s="116">
        <f>IFERROR($F54/100*PLANUNGSANNAHMEN!$P$15,0)*$M54</f>
        <v>0</v>
      </c>
      <c r="U54" s="118"/>
      <c r="V54" s="200"/>
      <c r="W54" s="67"/>
      <c r="X54" s="67"/>
      <c r="Y54" s="67"/>
      <c r="Z54" s="67"/>
      <c r="AA54" s="67"/>
      <c r="AB54" s="67"/>
      <c r="AC54" s="67"/>
      <c r="AD54" s="67"/>
      <c r="AE54" s="67"/>
      <c r="AF54" s="67"/>
      <c r="AG54" s="67"/>
      <c r="AH54" s="67"/>
      <c r="AI54" s="67"/>
      <c r="AJ54" s="67"/>
      <c r="AK54" s="67"/>
      <c r="AL54" s="67"/>
      <c r="AM54" s="67"/>
      <c r="AN54" s="67"/>
      <c r="AO54" s="67"/>
      <c r="AP54" s="201"/>
      <c r="AQ54" s="201"/>
      <c r="AR54" s="201"/>
      <c r="AS54" s="201"/>
      <c r="AT54" s="201"/>
      <c r="AU54" s="201"/>
      <c r="AV54" s="201"/>
      <c r="AW54" s="201"/>
      <c r="AX54" s="201"/>
      <c r="AY54" s="201"/>
      <c r="AZ54" s="201"/>
      <c r="BA54" s="201"/>
      <c r="BB54" s="201"/>
      <c r="BC54" s="201"/>
      <c r="BD54" s="201"/>
      <c r="BE54" s="201"/>
    </row>
    <row r="55" spans="1:57" s="136" customFormat="1" ht="16.5" customHeight="1" thickBot="1" x14ac:dyDescent="0.3">
      <c r="A55" s="121"/>
      <c r="B55" s="122">
        <f t="shared" si="12"/>
        <v>0</v>
      </c>
      <c r="C55" s="120" t="s">
        <v>1364</v>
      </c>
      <c r="D55" s="113" t="s">
        <v>5</v>
      </c>
      <c r="E55" s="114">
        <v>68</v>
      </c>
      <c r="F55" s="115">
        <f>IFERROR(VLOOKUP($B55,'VS TKN 1712'!$B:$K,10,FALSE),0)</f>
        <v>0</v>
      </c>
      <c r="G55" s="263"/>
      <c r="H55" s="263"/>
      <c r="I55" s="263"/>
      <c r="J55" s="263"/>
      <c r="K55" s="263"/>
      <c r="L55" s="115">
        <f>IFERROR(VLOOKUP($B55,'VS TKN 1612'!$B:$K,10,FALSE),0)</f>
        <v>0</v>
      </c>
      <c r="M55" s="260">
        <v>1</v>
      </c>
      <c r="N55" s="482">
        <f>IFERROR($L55/100*PLANUNGSANNAHMEN!$E$16,0)*$M55</f>
        <v>0</v>
      </c>
      <c r="O55" s="117"/>
      <c r="P55" s="116">
        <f>IFERROR($F55/100*PLANUNGSANNAHMEN!$J$16,0)*$M55</f>
        <v>0</v>
      </c>
      <c r="Q55" s="117"/>
      <c r="R55" s="116">
        <f>IFERROR($F55/100*PLANUNGSANNAHMEN!$M$16,0)*$M55</f>
        <v>0</v>
      </c>
      <c r="S55" s="117"/>
      <c r="T55" s="116">
        <f>IFERROR($F55/100*PLANUNGSANNAHMEN!$P$16,0)*$M55</f>
        <v>0</v>
      </c>
      <c r="U55" s="118"/>
      <c r="V55" s="200"/>
      <c r="W55" s="67"/>
      <c r="X55" s="67"/>
      <c r="Y55" s="67"/>
      <c r="Z55" s="67"/>
      <c r="AA55" s="67"/>
      <c r="AB55" s="67"/>
      <c r="AC55" s="67"/>
      <c r="AD55" s="67"/>
      <c r="AE55" s="67"/>
      <c r="AF55" s="67"/>
      <c r="AG55" s="67"/>
      <c r="AH55" s="67"/>
      <c r="AI55" s="67"/>
      <c r="AJ55" s="67"/>
      <c r="AK55" s="67"/>
      <c r="AL55" s="67"/>
      <c r="AM55" s="67"/>
      <c r="AN55" s="67"/>
      <c r="AO55" s="67"/>
      <c r="AP55" s="201"/>
      <c r="AQ55" s="201"/>
      <c r="AR55" s="201"/>
      <c r="AS55" s="201"/>
      <c r="AT55" s="201"/>
      <c r="AU55" s="201"/>
      <c r="AV55" s="201"/>
      <c r="AW55" s="201"/>
      <c r="AX55" s="201"/>
      <c r="AY55" s="201"/>
      <c r="AZ55" s="201"/>
      <c r="BA55" s="201"/>
      <c r="BB55" s="201"/>
      <c r="BC55" s="201"/>
      <c r="BD55" s="201"/>
      <c r="BE55" s="201"/>
    </row>
    <row r="56" spans="1:57" s="69" customFormat="1" ht="39.75" customHeight="1" thickTop="1" x14ac:dyDescent="0.25">
      <c r="A56" s="123" t="s">
        <v>28</v>
      </c>
      <c r="B56" s="124" t="s">
        <v>28</v>
      </c>
      <c r="C56" s="125" t="s">
        <v>28</v>
      </c>
      <c r="D56" s="126" t="s">
        <v>28</v>
      </c>
      <c r="E56" s="127" t="s">
        <v>28</v>
      </c>
      <c r="F56" s="128" t="s">
        <v>28</v>
      </c>
      <c r="G56" s="258"/>
      <c r="H56" s="258"/>
      <c r="I56" s="258"/>
      <c r="J56" s="258"/>
      <c r="K56" s="258"/>
      <c r="L56" s="258"/>
      <c r="M56" s="258"/>
      <c r="N56" s="129">
        <f>SUM(N51:N55)</f>
        <v>0</v>
      </c>
      <c r="O56" s="130"/>
      <c r="P56" s="129">
        <f>SUM(P51:P55)</f>
        <v>0</v>
      </c>
      <c r="Q56" s="130"/>
      <c r="R56" s="129">
        <f>SUM(R51:R55)</f>
        <v>0</v>
      </c>
      <c r="S56" s="130"/>
      <c r="T56" s="129">
        <f>SUM(T51:T55)</f>
        <v>0</v>
      </c>
      <c r="U56" s="131"/>
      <c r="V56" s="195"/>
      <c r="W56" s="61"/>
      <c r="X56" s="61"/>
      <c r="Y56" s="61"/>
      <c r="Z56" s="61"/>
      <c r="AA56" s="61"/>
      <c r="AB56" s="61"/>
      <c r="AC56" s="61"/>
      <c r="AD56" s="61"/>
      <c r="AE56" s="61"/>
      <c r="AF56" s="61"/>
      <c r="AG56" s="61"/>
      <c r="AH56" s="61"/>
      <c r="AI56" s="61"/>
      <c r="AJ56" s="61"/>
      <c r="AK56" s="61"/>
      <c r="AL56" s="61"/>
      <c r="AM56" s="61"/>
      <c r="AN56" s="61"/>
      <c r="AO56" s="61"/>
      <c r="AP56" s="196"/>
      <c r="AQ56" s="196"/>
      <c r="AR56" s="196"/>
      <c r="AS56" s="196"/>
      <c r="AT56" s="196"/>
      <c r="AU56" s="196"/>
      <c r="AV56" s="196"/>
      <c r="AW56" s="196"/>
      <c r="AX56" s="196"/>
      <c r="AY56" s="196"/>
      <c r="AZ56" s="196"/>
      <c r="BA56" s="196"/>
      <c r="BB56" s="196"/>
      <c r="BC56" s="196"/>
      <c r="BD56" s="196"/>
      <c r="BE56" s="196"/>
    </row>
    <row r="57" spans="1:57" s="137" customFormat="1" ht="16.5" customHeight="1" x14ac:dyDescent="0.25">
      <c r="A57" s="514" t="str">
        <f>IFERROR(VLOOKUP(B57,'Liste TU (POR)'!A:B,2,FALSE),"Code eingeben dictez le code")</f>
        <v>Code eingeben dictez le code</v>
      </c>
      <c r="B57" s="237"/>
      <c r="C57" s="112" t="s">
        <v>1290</v>
      </c>
      <c r="D57" s="113" t="s">
        <v>4</v>
      </c>
      <c r="E57" s="114">
        <v>8</v>
      </c>
      <c r="F57" s="263"/>
      <c r="G57" s="115">
        <f>IFERROR(VLOOKUP($B57,'VS GA14 def.'!$B:$L,7,FALSE),0)</f>
        <v>0</v>
      </c>
      <c r="H57" s="115">
        <f>IFERROR(VLOOKUP($B57,'VS GA15 def.'!$B:$L,7,FALSE),0)</f>
        <v>0</v>
      </c>
      <c r="I57" s="115">
        <f>IFERROR(VLOOKUP($B57,'VS GA16 prov.'!$B:$H,4,FALSE),0)</f>
        <v>0</v>
      </c>
      <c r="J57" s="115">
        <f>G57*$J$13+(1-$J$13)*H57</f>
        <v>0</v>
      </c>
      <c r="K57" s="115">
        <f>H57*$J$13+(1-$J$13)*I57</f>
        <v>0</v>
      </c>
      <c r="L57" s="263"/>
      <c r="M57" s="260">
        <v>1</v>
      </c>
      <c r="N57" s="482">
        <f>IFERROR($G57/100*PLANUNGSANNAHMEN!$E$12,0)*$M57</f>
        <v>0</v>
      </c>
      <c r="O57" s="117"/>
      <c r="P57" s="116">
        <f>IFERROR($J57/100*PLANUNGSANNAHMEN!$J$12,0)*$M57</f>
        <v>0</v>
      </c>
      <c r="Q57" s="117"/>
      <c r="R57" s="116">
        <f>IFERROR($K57/100*PLANUNGSANNAHMEN!$M$12,0)*$M57</f>
        <v>0</v>
      </c>
      <c r="S57" s="117"/>
      <c r="T57" s="116">
        <f>IFERROR($I57/100*PLANUNGSANNAHMEN!$P$12,0)*$M57</f>
        <v>0</v>
      </c>
      <c r="U57" s="118"/>
      <c r="V57" s="200"/>
      <c r="W57" s="67"/>
      <c r="X57" s="67"/>
      <c r="Y57" s="67"/>
      <c r="Z57" s="67"/>
      <c r="AA57" s="67"/>
      <c r="AB57" s="67"/>
      <c r="AC57" s="67"/>
      <c r="AD57" s="67"/>
      <c r="AE57" s="67"/>
      <c r="AF57" s="67"/>
      <c r="AG57" s="67"/>
      <c r="AH57" s="67"/>
      <c r="AI57" s="67"/>
      <c r="AJ57" s="67"/>
      <c r="AK57" s="67"/>
      <c r="AL57" s="67"/>
      <c r="AM57" s="67"/>
      <c r="AN57" s="67"/>
      <c r="AO57" s="67"/>
      <c r="AP57" s="201"/>
      <c r="AQ57" s="201"/>
      <c r="AR57" s="201"/>
      <c r="AS57" s="201"/>
      <c r="AT57" s="201"/>
      <c r="AU57" s="201"/>
      <c r="AV57" s="201"/>
      <c r="AW57" s="201"/>
      <c r="AX57" s="201"/>
      <c r="AY57" s="201"/>
      <c r="AZ57" s="201"/>
      <c r="BA57" s="201"/>
      <c r="BB57" s="201"/>
      <c r="BC57" s="201"/>
      <c r="BD57" s="201"/>
      <c r="BE57" s="202"/>
    </row>
    <row r="58" spans="1:57" s="136" customFormat="1" ht="16.5" customHeight="1" x14ac:dyDescent="0.25">
      <c r="A58" s="514"/>
      <c r="B58" s="119">
        <f t="shared" ref="B58:B61" si="13">B57</f>
        <v>0</v>
      </c>
      <c r="C58" s="120" t="s">
        <v>1291</v>
      </c>
      <c r="D58" s="113" t="s">
        <v>5</v>
      </c>
      <c r="E58" s="114">
        <v>67</v>
      </c>
      <c r="F58" s="263"/>
      <c r="G58" s="115">
        <f>IFERROR(VLOOKUP($B58,'VS GA14 def.'!$B:$L,11,FALSE),0)</f>
        <v>0</v>
      </c>
      <c r="H58" s="115">
        <f>IFERROR(VLOOKUP($B58,'VS GA15 def.'!$B:$L,11,FALSE),0)</f>
        <v>0</v>
      </c>
      <c r="I58" s="115">
        <f>IFERROR(VLOOKUP($B58,'VS GA16 prov.'!$B:$H,6,FALSE),0)</f>
        <v>0</v>
      </c>
      <c r="J58" s="115">
        <f>G58*$J$13+(1-$J$13)*H58</f>
        <v>0</v>
      </c>
      <c r="K58" s="115">
        <f>H58*$J$13+(1-$J$13)*I58</f>
        <v>0</v>
      </c>
      <c r="L58" s="263"/>
      <c r="M58" s="260">
        <v>1</v>
      </c>
      <c r="N58" s="482">
        <f>IFERROR($G58/100*PLANUNGSANNAHMEN!$E$13,0)*$M58</f>
        <v>0</v>
      </c>
      <c r="O58" s="117"/>
      <c r="P58" s="116">
        <f>IFERROR($J58/100*PLANUNGSANNAHMEN!$J$13,0)*$M58</f>
        <v>0</v>
      </c>
      <c r="Q58" s="117"/>
      <c r="R58" s="116">
        <f>IFERROR($K58/100*PLANUNGSANNAHMEN!$M$13,0)*$M58</f>
        <v>0</v>
      </c>
      <c r="S58" s="117"/>
      <c r="T58" s="116">
        <f>IFERROR($I58/100*PLANUNGSANNAHMEN!$P$13,0)*$M58</f>
        <v>0</v>
      </c>
      <c r="U58" s="118"/>
      <c r="V58" s="200"/>
      <c r="W58" s="67"/>
      <c r="X58" s="67"/>
      <c r="Y58" s="67"/>
      <c r="Z58" s="67"/>
      <c r="AA58" s="67"/>
      <c r="AB58" s="67"/>
      <c r="AC58" s="67"/>
      <c r="AD58" s="67"/>
      <c r="AE58" s="67"/>
      <c r="AF58" s="67"/>
      <c r="AG58" s="67"/>
      <c r="AH58" s="67"/>
      <c r="AI58" s="67"/>
      <c r="AJ58" s="67"/>
      <c r="AK58" s="67"/>
      <c r="AL58" s="67"/>
      <c r="AM58" s="67"/>
      <c r="AN58" s="67"/>
      <c r="AO58" s="67"/>
      <c r="AP58" s="201"/>
      <c r="AQ58" s="201"/>
      <c r="AR58" s="201"/>
      <c r="AS58" s="201"/>
      <c r="AT58" s="201"/>
      <c r="AU58" s="201"/>
      <c r="AV58" s="201"/>
      <c r="AW58" s="201"/>
      <c r="AX58" s="201"/>
      <c r="AY58" s="201"/>
      <c r="AZ58" s="201"/>
      <c r="BA58" s="201"/>
      <c r="BB58" s="201"/>
      <c r="BC58" s="201"/>
      <c r="BD58" s="201"/>
      <c r="BE58" s="201"/>
    </row>
    <row r="59" spans="1:57" s="136" customFormat="1" ht="31.5" customHeight="1" x14ac:dyDescent="0.25">
      <c r="A59" s="121"/>
      <c r="B59" s="122">
        <f t="shared" si="13"/>
        <v>0</v>
      </c>
      <c r="C59" s="112" t="s">
        <v>1289</v>
      </c>
      <c r="D59" s="113"/>
      <c r="E59" s="114">
        <v>11</v>
      </c>
      <c r="F59" s="115">
        <f>IFERROR(VLOOKUP($B59,'VS HTA 1712'!$B:$G,6,FALSE),0)</f>
        <v>0</v>
      </c>
      <c r="G59" s="263"/>
      <c r="H59" s="263"/>
      <c r="I59" s="263"/>
      <c r="J59" s="263"/>
      <c r="K59" s="263"/>
      <c r="L59" s="115">
        <f>IFERROR(VLOOKUP($B59,'VS HTA 1612'!$B:$G,6,FALSE),0)</f>
        <v>0</v>
      </c>
      <c r="M59" s="260">
        <v>1</v>
      </c>
      <c r="N59" s="482">
        <f>IFERROR($L59/100*PLANUNGSANNAHMEN!$E$14,0)*$M59</f>
        <v>0</v>
      </c>
      <c r="O59" s="117"/>
      <c r="P59" s="116">
        <f>IFERROR($F59/100*PLANUNGSANNAHMEN!$J$14,0)*$M59</f>
        <v>0</v>
      </c>
      <c r="Q59" s="117"/>
      <c r="R59" s="116">
        <f>IFERROR($F59/100*PLANUNGSANNAHMEN!$M$14,0)*$M59</f>
        <v>0</v>
      </c>
      <c r="S59" s="117"/>
      <c r="T59" s="116">
        <f>IFERROR($F59/100*PLANUNGSANNAHMEN!$P$14,0)*$M59</f>
        <v>0</v>
      </c>
      <c r="U59" s="118"/>
      <c r="V59" s="200"/>
      <c r="W59" s="67"/>
      <c r="X59" s="67"/>
      <c r="Y59" s="67"/>
      <c r="Z59" s="67"/>
      <c r="AA59" s="67"/>
      <c r="AB59" s="67"/>
      <c r="AC59" s="67"/>
      <c r="AD59" s="67"/>
      <c r="AE59" s="67"/>
      <c r="AF59" s="67"/>
      <c r="AG59" s="67"/>
      <c r="AH59" s="67"/>
      <c r="AI59" s="67"/>
      <c r="AJ59" s="67"/>
      <c r="AK59" s="67"/>
      <c r="AL59" s="67"/>
      <c r="AM59" s="67"/>
      <c r="AN59" s="67"/>
      <c r="AO59" s="67"/>
      <c r="AP59" s="201"/>
      <c r="AQ59" s="201"/>
      <c r="AR59" s="201"/>
      <c r="AS59" s="201"/>
      <c r="AT59" s="201"/>
      <c r="AU59" s="201"/>
      <c r="AV59" s="201"/>
      <c r="AW59" s="201"/>
      <c r="AX59" s="201"/>
      <c r="AY59" s="201"/>
      <c r="AZ59" s="201"/>
      <c r="BA59" s="201"/>
      <c r="BB59" s="201"/>
      <c r="BC59" s="201"/>
      <c r="BD59" s="201"/>
      <c r="BE59" s="201"/>
    </row>
    <row r="60" spans="1:57" s="136" customFormat="1" ht="16.5" customHeight="1" x14ac:dyDescent="0.25">
      <c r="A60" s="121"/>
      <c r="B60" s="122">
        <f t="shared" si="13"/>
        <v>0</v>
      </c>
      <c r="C60" s="112" t="s">
        <v>1292</v>
      </c>
      <c r="D60" s="113" t="s">
        <v>4</v>
      </c>
      <c r="E60" s="114">
        <v>9</v>
      </c>
      <c r="F60" s="115">
        <f>IFERROR(VLOOKUP($B60,'VS TKN 1712'!$B:$G,6,FALSE),0)</f>
        <v>0</v>
      </c>
      <c r="G60" s="263"/>
      <c r="H60" s="263"/>
      <c r="I60" s="263"/>
      <c r="J60" s="263"/>
      <c r="K60" s="263"/>
      <c r="L60" s="115">
        <f>IFERROR(VLOOKUP($B60,'VS TKN 1612'!$B:$G,6,FALSE),0)</f>
        <v>0</v>
      </c>
      <c r="M60" s="260">
        <v>1</v>
      </c>
      <c r="N60" s="482">
        <f>IFERROR($L60/100*PLANUNGSANNAHMEN!$E$15,0)*$M60</f>
        <v>0</v>
      </c>
      <c r="O60" s="117"/>
      <c r="P60" s="116">
        <f>IFERROR($F60/100*PLANUNGSANNAHMEN!$J$15,0)*$M60</f>
        <v>0</v>
      </c>
      <c r="Q60" s="117"/>
      <c r="R60" s="116">
        <f>IFERROR($F60/100*PLANUNGSANNAHMEN!$M$15,0)*$M60</f>
        <v>0</v>
      </c>
      <c r="S60" s="117"/>
      <c r="T60" s="116">
        <f>IFERROR($F60/100*PLANUNGSANNAHMEN!$P$15,0)*$M60</f>
        <v>0</v>
      </c>
      <c r="U60" s="118"/>
      <c r="V60" s="200"/>
      <c r="W60" s="67"/>
      <c r="X60" s="67"/>
      <c r="Y60" s="67"/>
      <c r="Z60" s="67"/>
      <c r="AA60" s="67"/>
      <c r="AB60" s="67"/>
      <c r="AC60" s="67"/>
      <c r="AD60" s="67"/>
      <c r="AE60" s="67"/>
      <c r="AF60" s="67"/>
      <c r="AG60" s="67"/>
      <c r="AH60" s="67"/>
      <c r="AI60" s="67"/>
      <c r="AJ60" s="67"/>
      <c r="AK60" s="67"/>
      <c r="AL60" s="67"/>
      <c r="AM60" s="67"/>
      <c r="AN60" s="67"/>
      <c r="AO60" s="67"/>
      <c r="AP60" s="201"/>
      <c r="AQ60" s="201"/>
      <c r="AR60" s="201"/>
      <c r="AS60" s="201"/>
      <c r="AT60" s="201"/>
      <c r="AU60" s="201"/>
      <c r="AV60" s="201"/>
      <c r="AW60" s="201"/>
      <c r="AX60" s="201"/>
      <c r="AY60" s="201"/>
      <c r="AZ60" s="201"/>
      <c r="BA60" s="201"/>
      <c r="BB60" s="201"/>
      <c r="BC60" s="201"/>
      <c r="BD60" s="201"/>
      <c r="BE60" s="201"/>
    </row>
    <row r="61" spans="1:57" s="136" customFormat="1" ht="16.5" customHeight="1" thickBot="1" x14ac:dyDescent="0.3">
      <c r="A61" s="121"/>
      <c r="B61" s="122">
        <f t="shared" si="13"/>
        <v>0</v>
      </c>
      <c r="C61" s="120" t="s">
        <v>1364</v>
      </c>
      <c r="D61" s="113" t="s">
        <v>5</v>
      </c>
      <c r="E61" s="114">
        <v>68</v>
      </c>
      <c r="F61" s="115">
        <f>IFERROR(VLOOKUP($B61,'VS TKN 1712'!$B:$K,10,FALSE),0)</f>
        <v>0</v>
      </c>
      <c r="G61" s="263"/>
      <c r="H61" s="263"/>
      <c r="I61" s="263"/>
      <c r="J61" s="263"/>
      <c r="K61" s="263"/>
      <c r="L61" s="115">
        <f>IFERROR(VLOOKUP($B61,'VS TKN 1612'!$B:$K,10,FALSE),0)</f>
        <v>0</v>
      </c>
      <c r="M61" s="260">
        <v>1</v>
      </c>
      <c r="N61" s="482">
        <f>IFERROR($L61/100*PLANUNGSANNAHMEN!$E$16,0)*$M61</f>
        <v>0</v>
      </c>
      <c r="O61" s="117"/>
      <c r="P61" s="116">
        <f>IFERROR($F61/100*PLANUNGSANNAHMEN!$J$16,0)*$M61</f>
        <v>0</v>
      </c>
      <c r="Q61" s="117"/>
      <c r="R61" s="116">
        <f>IFERROR($F61/100*PLANUNGSANNAHMEN!$M$16,0)*$M61</f>
        <v>0</v>
      </c>
      <c r="S61" s="117"/>
      <c r="T61" s="116">
        <f>IFERROR($F61/100*PLANUNGSANNAHMEN!$P$16,0)*$M61</f>
        <v>0</v>
      </c>
      <c r="U61" s="118"/>
      <c r="V61" s="200"/>
      <c r="W61" s="67"/>
      <c r="X61" s="67"/>
      <c r="Y61" s="67"/>
      <c r="Z61" s="67"/>
      <c r="AA61" s="67"/>
      <c r="AB61" s="67"/>
      <c r="AC61" s="67"/>
      <c r="AD61" s="67"/>
      <c r="AE61" s="67"/>
      <c r="AF61" s="67"/>
      <c r="AG61" s="67"/>
      <c r="AH61" s="67"/>
      <c r="AI61" s="67"/>
      <c r="AJ61" s="67"/>
      <c r="AK61" s="67"/>
      <c r="AL61" s="67"/>
      <c r="AM61" s="67"/>
      <c r="AN61" s="67"/>
      <c r="AO61" s="67"/>
      <c r="AP61" s="201"/>
      <c r="AQ61" s="201"/>
      <c r="AR61" s="201"/>
      <c r="AS61" s="201"/>
      <c r="AT61" s="201"/>
      <c r="AU61" s="201"/>
      <c r="AV61" s="201"/>
      <c r="AW61" s="201"/>
      <c r="AX61" s="201"/>
      <c r="AY61" s="201"/>
      <c r="AZ61" s="201"/>
      <c r="BA61" s="201"/>
      <c r="BB61" s="201"/>
      <c r="BC61" s="201"/>
      <c r="BD61" s="201"/>
      <c r="BE61" s="201"/>
    </row>
    <row r="62" spans="1:57" s="69" customFormat="1" ht="39.75" customHeight="1" thickTop="1" x14ac:dyDescent="0.25">
      <c r="A62" s="123" t="s">
        <v>28</v>
      </c>
      <c r="B62" s="124" t="s">
        <v>28</v>
      </c>
      <c r="C62" s="125" t="s">
        <v>28</v>
      </c>
      <c r="D62" s="126" t="s">
        <v>28</v>
      </c>
      <c r="E62" s="127" t="s">
        <v>28</v>
      </c>
      <c r="F62" s="128" t="s">
        <v>28</v>
      </c>
      <c r="G62" s="258"/>
      <c r="H62" s="258"/>
      <c r="I62" s="258"/>
      <c r="J62" s="258"/>
      <c r="K62" s="258"/>
      <c r="L62" s="258"/>
      <c r="M62" s="258"/>
      <c r="N62" s="129">
        <f>SUM(N57:N61)</f>
        <v>0</v>
      </c>
      <c r="O62" s="130"/>
      <c r="P62" s="129">
        <f>SUM(P57:P61)</f>
        <v>0</v>
      </c>
      <c r="Q62" s="130"/>
      <c r="R62" s="129">
        <f>SUM(R57:R61)</f>
        <v>0</v>
      </c>
      <c r="S62" s="130"/>
      <c r="T62" s="129">
        <f>SUM(T57:T61)</f>
        <v>0</v>
      </c>
      <c r="U62" s="131"/>
      <c r="V62" s="195"/>
      <c r="W62" s="61"/>
      <c r="X62" s="61"/>
      <c r="Y62" s="61"/>
      <c r="Z62" s="61"/>
      <c r="AA62" s="61"/>
      <c r="AB62" s="61"/>
      <c r="AC62" s="61"/>
      <c r="AD62" s="61"/>
      <c r="AE62" s="61"/>
      <c r="AF62" s="61"/>
      <c r="AG62" s="61"/>
      <c r="AH62" s="61"/>
      <c r="AI62" s="61"/>
      <c r="AJ62" s="61"/>
      <c r="AK62" s="61"/>
      <c r="AL62" s="61"/>
      <c r="AM62" s="61"/>
      <c r="AN62" s="61"/>
      <c r="AO62" s="61"/>
      <c r="AP62" s="196"/>
      <c r="AQ62" s="196"/>
      <c r="AR62" s="196"/>
      <c r="AS62" s="196"/>
      <c r="AT62" s="196"/>
      <c r="AU62" s="196"/>
      <c r="AV62" s="196"/>
      <c r="AW62" s="196"/>
      <c r="AX62" s="196"/>
      <c r="AY62" s="196"/>
      <c r="AZ62" s="196"/>
      <c r="BA62" s="196"/>
      <c r="BB62" s="196"/>
      <c r="BC62" s="196"/>
      <c r="BD62" s="196"/>
      <c r="BE62" s="196"/>
    </row>
    <row r="63" spans="1:57" s="69" customFormat="1" ht="93" customHeight="1" x14ac:dyDescent="0.25">
      <c r="A63" s="517" t="s">
        <v>1365</v>
      </c>
      <c r="B63" s="518"/>
      <c r="C63" s="518"/>
      <c r="D63" s="518"/>
      <c r="E63" s="518"/>
      <c r="F63" s="518"/>
      <c r="G63" s="518"/>
      <c r="H63" s="518"/>
      <c r="I63" s="518"/>
      <c r="J63" s="518"/>
      <c r="K63" s="518"/>
      <c r="L63" s="518"/>
      <c r="M63" s="518"/>
      <c r="N63" s="518"/>
      <c r="O63" s="518"/>
      <c r="P63" s="518"/>
      <c r="Q63" s="518"/>
      <c r="R63" s="518"/>
      <c r="S63" s="518"/>
      <c r="T63" s="518"/>
      <c r="U63" s="131"/>
      <c r="V63" s="195"/>
      <c r="W63" s="61"/>
      <c r="X63" s="61"/>
      <c r="Y63" s="61"/>
      <c r="Z63" s="61"/>
      <c r="AA63" s="61"/>
      <c r="AB63" s="61"/>
      <c r="AC63" s="61"/>
      <c r="AD63" s="61"/>
      <c r="AE63" s="61"/>
      <c r="AF63" s="61"/>
      <c r="AG63" s="61"/>
      <c r="AH63" s="61"/>
      <c r="AI63" s="61"/>
      <c r="AJ63" s="61"/>
      <c r="AK63" s="61"/>
      <c r="AL63" s="61"/>
      <c r="AM63" s="61"/>
      <c r="AN63" s="61"/>
      <c r="AO63" s="61"/>
      <c r="AP63" s="196"/>
      <c r="AQ63" s="196"/>
      <c r="AR63" s="196"/>
      <c r="AS63" s="196"/>
      <c r="AT63" s="196"/>
      <c r="AU63" s="196"/>
      <c r="AV63" s="196"/>
      <c r="AW63" s="196"/>
      <c r="AX63" s="196"/>
      <c r="AY63" s="196"/>
      <c r="AZ63" s="196"/>
      <c r="BA63" s="196"/>
      <c r="BB63" s="196"/>
      <c r="BC63" s="196"/>
      <c r="BD63" s="196"/>
      <c r="BE63" s="196"/>
    </row>
    <row r="64" spans="1:57" s="69" customFormat="1" ht="93" customHeight="1" x14ac:dyDescent="0.25">
      <c r="A64" s="512" t="s">
        <v>1366</v>
      </c>
      <c r="B64" s="513"/>
      <c r="C64" s="513"/>
      <c r="D64" s="513"/>
      <c r="E64" s="513"/>
      <c r="F64" s="513"/>
      <c r="G64" s="513"/>
      <c r="H64" s="513"/>
      <c r="I64" s="513"/>
      <c r="J64" s="513"/>
      <c r="K64" s="513"/>
      <c r="L64" s="513"/>
      <c r="M64" s="513"/>
      <c r="N64" s="513"/>
      <c r="O64" s="513"/>
      <c r="P64" s="513"/>
      <c r="Q64" s="513"/>
      <c r="R64" s="513"/>
      <c r="S64" s="513"/>
      <c r="T64" s="513"/>
      <c r="U64" s="131"/>
      <c r="V64" s="195"/>
      <c r="W64" s="61"/>
      <c r="X64" s="61"/>
      <c r="Y64" s="61"/>
      <c r="Z64" s="61"/>
      <c r="AA64" s="61"/>
      <c r="AB64" s="61"/>
      <c r="AC64" s="61"/>
      <c r="AD64" s="61"/>
      <c r="AE64" s="61"/>
      <c r="AF64" s="61"/>
      <c r="AG64" s="61"/>
      <c r="AH64" s="61"/>
      <c r="AI64" s="61"/>
      <c r="AJ64" s="61"/>
      <c r="AK64" s="61"/>
      <c r="AL64" s="61"/>
      <c r="AM64" s="61"/>
      <c r="AN64" s="61"/>
      <c r="AO64" s="61"/>
      <c r="AP64" s="196"/>
      <c r="AQ64" s="196"/>
      <c r="AR64" s="196"/>
      <c r="AS64" s="196"/>
      <c r="AT64" s="196"/>
      <c r="AU64" s="196"/>
      <c r="AV64" s="196"/>
      <c r="AW64" s="196"/>
      <c r="AX64" s="196"/>
      <c r="AY64" s="196"/>
      <c r="AZ64" s="196"/>
      <c r="BA64" s="196"/>
      <c r="BB64" s="196"/>
      <c r="BC64" s="196"/>
      <c r="BD64" s="196"/>
      <c r="BE64" s="196"/>
    </row>
    <row r="65" spans="1:57" s="69" customFormat="1" ht="41.25" customHeight="1" x14ac:dyDescent="0.25">
      <c r="A65" s="512" t="s">
        <v>1399</v>
      </c>
      <c r="B65" s="513"/>
      <c r="C65" s="513"/>
      <c r="D65" s="513"/>
      <c r="E65" s="513"/>
      <c r="F65" s="513"/>
      <c r="G65" s="513"/>
      <c r="H65" s="513"/>
      <c r="I65" s="513"/>
      <c r="J65" s="513"/>
      <c r="K65" s="513"/>
      <c r="L65" s="513"/>
      <c r="M65" s="513"/>
      <c r="N65" s="513"/>
      <c r="O65" s="513"/>
      <c r="P65" s="513"/>
      <c r="Q65" s="513"/>
      <c r="R65" s="513"/>
      <c r="S65" s="513"/>
      <c r="T65" s="513"/>
      <c r="U65" s="131"/>
      <c r="V65" s="195"/>
      <c r="W65" s="61"/>
      <c r="X65" s="61"/>
      <c r="Y65" s="61"/>
      <c r="Z65" s="61"/>
      <c r="AA65" s="61"/>
      <c r="AB65" s="61"/>
      <c r="AC65" s="61"/>
      <c r="AD65" s="61"/>
      <c r="AE65" s="61"/>
      <c r="AF65" s="61"/>
      <c r="AG65" s="61"/>
      <c r="AH65" s="61"/>
      <c r="AI65" s="61"/>
      <c r="AJ65" s="61"/>
      <c r="AK65" s="61"/>
      <c r="AL65" s="61"/>
      <c r="AM65" s="61"/>
      <c r="AN65" s="61"/>
      <c r="AO65" s="61"/>
      <c r="AP65" s="196"/>
      <c r="AQ65" s="196"/>
      <c r="AR65" s="196"/>
      <c r="AS65" s="196"/>
      <c r="AT65" s="196"/>
      <c r="AU65" s="196"/>
      <c r="AV65" s="196"/>
      <c r="AW65" s="196"/>
      <c r="AX65" s="196"/>
      <c r="AY65" s="196"/>
      <c r="AZ65" s="196"/>
      <c r="BA65" s="196"/>
      <c r="BB65" s="196"/>
      <c r="BC65" s="196"/>
      <c r="BD65" s="196"/>
      <c r="BE65" s="196"/>
    </row>
    <row r="66" spans="1:57" s="69" customFormat="1" ht="93" customHeight="1" x14ac:dyDescent="0.25">
      <c r="A66" s="512" t="s">
        <v>1367</v>
      </c>
      <c r="B66" s="513"/>
      <c r="C66" s="513"/>
      <c r="D66" s="513"/>
      <c r="E66" s="513"/>
      <c r="F66" s="513"/>
      <c r="G66" s="513"/>
      <c r="H66" s="513"/>
      <c r="I66" s="513"/>
      <c r="J66" s="513"/>
      <c r="K66" s="513"/>
      <c r="L66" s="513"/>
      <c r="M66" s="513"/>
      <c r="N66" s="513"/>
      <c r="O66" s="513"/>
      <c r="P66" s="513"/>
      <c r="Q66" s="513"/>
      <c r="R66" s="513"/>
      <c r="S66" s="513"/>
      <c r="T66" s="513"/>
      <c r="U66" s="131"/>
      <c r="V66" s="195"/>
      <c r="W66" s="61"/>
      <c r="X66" s="61"/>
      <c r="Y66" s="61"/>
      <c r="Z66" s="61"/>
      <c r="AA66" s="61"/>
      <c r="AB66" s="61"/>
      <c r="AC66" s="61"/>
      <c r="AD66" s="61"/>
      <c r="AE66" s="61"/>
      <c r="AF66" s="61"/>
      <c r="AG66" s="61"/>
      <c r="AH66" s="61"/>
      <c r="AI66" s="61"/>
      <c r="AJ66" s="61"/>
      <c r="AK66" s="61"/>
      <c r="AL66" s="61"/>
      <c r="AM66" s="61"/>
      <c r="AN66" s="61"/>
      <c r="AO66" s="61"/>
      <c r="AP66" s="196"/>
      <c r="AQ66" s="196"/>
      <c r="AR66" s="196"/>
      <c r="AS66" s="196"/>
      <c r="AT66" s="196"/>
      <c r="AU66" s="196"/>
      <c r="AV66" s="196"/>
      <c r="AW66" s="196"/>
      <c r="AX66" s="196"/>
      <c r="AY66" s="196"/>
      <c r="AZ66" s="196"/>
      <c r="BA66" s="196"/>
      <c r="BB66" s="196"/>
      <c r="BC66" s="196"/>
      <c r="BD66" s="196"/>
      <c r="BE66" s="196"/>
    </row>
    <row r="67" spans="1:57" s="69" customFormat="1" ht="93" customHeight="1" x14ac:dyDescent="0.25">
      <c r="A67" s="512" t="s">
        <v>1368</v>
      </c>
      <c r="B67" s="513"/>
      <c r="C67" s="513"/>
      <c r="D67" s="513"/>
      <c r="E67" s="513"/>
      <c r="F67" s="513"/>
      <c r="G67" s="513"/>
      <c r="H67" s="513"/>
      <c r="I67" s="513"/>
      <c r="J67" s="513"/>
      <c r="K67" s="513"/>
      <c r="L67" s="513"/>
      <c r="M67" s="513"/>
      <c r="N67" s="513"/>
      <c r="O67" s="513"/>
      <c r="P67" s="513"/>
      <c r="Q67" s="513"/>
      <c r="R67" s="513"/>
      <c r="S67" s="513"/>
      <c r="T67" s="513"/>
      <c r="U67" s="131"/>
      <c r="V67" s="195"/>
      <c r="W67" s="61"/>
      <c r="X67" s="61"/>
      <c r="Y67" s="61"/>
      <c r="Z67" s="61"/>
      <c r="AA67" s="61"/>
      <c r="AB67" s="61"/>
      <c r="AC67" s="61"/>
      <c r="AD67" s="61"/>
      <c r="AE67" s="61"/>
      <c r="AF67" s="61"/>
      <c r="AG67" s="61"/>
      <c r="AH67" s="61"/>
      <c r="AI67" s="61"/>
      <c r="AJ67" s="61"/>
      <c r="AK67" s="61"/>
      <c r="AL67" s="61"/>
      <c r="AM67" s="61"/>
      <c r="AN67" s="61"/>
      <c r="AO67" s="61"/>
      <c r="AP67" s="196"/>
      <c r="AQ67" s="196"/>
      <c r="AR67" s="196"/>
      <c r="AS67" s="196"/>
      <c r="AT67" s="196"/>
      <c r="AU67" s="196"/>
      <c r="AV67" s="196"/>
      <c r="AW67" s="196"/>
      <c r="AX67" s="196"/>
      <c r="AY67" s="196"/>
      <c r="AZ67" s="196"/>
      <c r="BA67" s="196"/>
      <c r="BB67" s="196"/>
      <c r="BC67" s="196"/>
      <c r="BD67" s="196"/>
      <c r="BE67" s="196"/>
    </row>
    <row r="68" spans="1:57" x14ac:dyDescent="0.2">
      <c r="U68" s="203"/>
      <c r="AX68" s="204"/>
      <c r="AY68" s="204"/>
      <c r="AZ68" s="204"/>
      <c r="BA68" s="204"/>
      <c r="BB68" s="204"/>
      <c r="BC68" s="204"/>
      <c r="BD68" s="204"/>
      <c r="BE68" s="132"/>
    </row>
    <row r="69" spans="1:57" x14ac:dyDescent="0.2">
      <c r="U69" s="203"/>
      <c r="AX69" s="204"/>
      <c r="AY69" s="204"/>
      <c r="AZ69" s="204"/>
      <c r="BA69" s="204"/>
      <c r="BB69" s="204"/>
      <c r="BC69" s="204"/>
      <c r="BD69" s="204"/>
      <c r="BE69" s="132"/>
    </row>
    <row r="70" spans="1:57" x14ac:dyDescent="0.2">
      <c r="U70" s="203"/>
      <c r="AX70" s="204"/>
      <c r="AY70" s="204"/>
      <c r="AZ70" s="204"/>
      <c r="BA70" s="204"/>
      <c r="BB70" s="204"/>
      <c r="BC70" s="204"/>
      <c r="BD70" s="204"/>
      <c r="BE70" s="132"/>
    </row>
    <row r="71" spans="1:57" x14ac:dyDescent="0.2">
      <c r="U71" s="203"/>
      <c r="AX71" s="204"/>
      <c r="AY71" s="204"/>
      <c r="AZ71" s="204"/>
      <c r="BA71" s="204"/>
      <c r="BB71" s="204"/>
      <c r="BC71" s="204"/>
      <c r="BD71" s="204"/>
      <c r="BE71" s="132"/>
    </row>
    <row r="72" spans="1:57" x14ac:dyDescent="0.2">
      <c r="U72" s="203"/>
      <c r="AX72" s="204"/>
      <c r="AY72" s="204"/>
      <c r="AZ72" s="204"/>
      <c r="BA72" s="204"/>
      <c r="BB72" s="204"/>
      <c r="BC72" s="204"/>
      <c r="BD72" s="204"/>
      <c r="BE72" s="132"/>
    </row>
    <row r="73" spans="1:57" x14ac:dyDescent="0.2">
      <c r="U73" s="203"/>
      <c r="AX73" s="204"/>
      <c r="AY73" s="204"/>
      <c r="AZ73" s="204"/>
      <c r="BA73" s="204"/>
      <c r="BB73" s="204"/>
      <c r="BC73" s="204"/>
      <c r="BD73" s="204"/>
      <c r="BE73" s="132"/>
    </row>
    <row r="74" spans="1:57" x14ac:dyDescent="0.2">
      <c r="U74" s="203"/>
      <c r="AX74" s="204"/>
      <c r="AY74" s="204"/>
      <c r="AZ74" s="204"/>
      <c r="BA74" s="204"/>
      <c r="BB74" s="204"/>
      <c r="BC74" s="204"/>
      <c r="BD74" s="204"/>
      <c r="BE74" s="132"/>
    </row>
    <row r="75" spans="1:57" x14ac:dyDescent="0.2">
      <c r="U75" s="203"/>
      <c r="AX75" s="204"/>
      <c r="AY75" s="204"/>
      <c r="AZ75" s="204"/>
      <c r="BA75" s="204"/>
      <c r="BB75" s="204"/>
      <c r="BC75" s="204"/>
      <c r="BD75" s="204"/>
      <c r="BE75" s="132"/>
    </row>
    <row r="76" spans="1:57" x14ac:dyDescent="0.2">
      <c r="U76" s="203"/>
      <c r="AX76" s="204"/>
      <c r="AY76" s="204"/>
      <c r="AZ76" s="204"/>
      <c r="BA76" s="204"/>
      <c r="BB76" s="204"/>
      <c r="BC76" s="204"/>
      <c r="BD76" s="204"/>
      <c r="BE76" s="132"/>
    </row>
    <row r="77" spans="1:57" x14ac:dyDescent="0.2">
      <c r="U77" s="203"/>
      <c r="AX77" s="204"/>
      <c r="AY77" s="204"/>
      <c r="AZ77" s="204"/>
      <c r="BA77" s="204"/>
      <c r="BB77" s="204"/>
      <c r="BC77" s="204"/>
      <c r="BD77" s="204"/>
      <c r="BE77" s="132"/>
    </row>
    <row r="78" spans="1:57" x14ac:dyDescent="0.2">
      <c r="U78" s="203"/>
      <c r="AX78" s="204"/>
      <c r="AY78" s="204"/>
      <c r="AZ78" s="204"/>
      <c r="BA78" s="204"/>
      <c r="BB78" s="204"/>
      <c r="BC78" s="204"/>
      <c r="BD78" s="204"/>
      <c r="BE78" s="132"/>
    </row>
    <row r="79" spans="1:57" x14ac:dyDescent="0.2">
      <c r="U79" s="203"/>
      <c r="AX79" s="204"/>
      <c r="AY79" s="204"/>
      <c r="AZ79" s="204"/>
      <c r="BA79" s="204"/>
      <c r="BB79" s="204"/>
      <c r="BC79" s="204"/>
      <c r="BD79" s="204"/>
      <c r="BE79" s="132"/>
    </row>
    <row r="80" spans="1:57" x14ac:dyDescent="0.2">
      <c r="U80" s="203"/>
      <c r="AX80" s="204"/>
      <c r="AY80" s="204"/>
      <c r="AZ80" s="204"/>
      <c r="BA80" s="204"/>
      <c r="BB80" s="204"/>
      <c r="BC80" s="204"/>
      <c r="BD80" s="204"/>
      <c r="BE80" s="132"/>
    </row>
    <row r="81" spans="21:57" x14ac:dyDescent="0.2">
      <c r="U81" s="203"/>
      <c r="AX81" s="204"/>
      <c r="AY81" s="204"/>
      <c r="AZ81" s="204"/>
      <c r="BA81" s="204"/>
      <c r="BB81" s="204"/>
      <c r="BC81" s="204"/>
      <c r="BD81" s="204"/>
      <c r="BE81" s="132"/>
    </row>
    <row r="82" spans="21:57" x14ac:dyDescent="0.2">
      <c r="U82" s="203"/>
      <c r="AX82" s="204"/>
      <c r="AY82" s="204"/>
      <c r="AZ82" s="204"/>
      <c r="BA82" s="204"/>
      <c r="BB82" s="204"/>
      <c r="BC82" s="204"/>
      <c r="BD82" s="204"/>
      <c r="BE82" s="132"/>
    </row>
    <row r="83" spans="21:57" x14ac:dyDescent="0.2">
      <c r="U83" s="203"/>
      <c r="AX83" s="204"/>
      <c r="AY83" s="204"/>
      <c r="AZ83" s="204"/>
      <c r="BA83" s="204"/>
      <c r="BB83" s="204"/>
      <c r="BC83" s="204"/>
      <c r="BD83" s="204"/>
      <c r="BE83" s="132"/>
    </row>
    <row r="84" spans="21:57" x14ac:dyDescent="0.2">
      <c r="U84" s="203"/>
      <c r="AX84" s="204"/>
      <c r="AY84" s="204"/>
      <c r="AZ84" s="204"/>
      <c r="BA84" s="204"/>
      <c r="BB84" s="204"/>
      <c r="BC84" s="204"/>
      <c r="BD84" s="204"/>
      <c r="BE84" s="132"/>
    </row>
    <row r="85" spans="21:57" x14ac:dyDescent="0.2">
      <c r="U85" s="203"/>
      <c r="AX85" s="204"/>
      <c r="AY85" s="204"/>
      <c r="AZ85" s="204"/>
      <c r="BA85" s="204"/>
      <c r="BB85" s="204"/>
      <c r="BC85" s="204"/>
      <c r="BD85" s="204"/>
      <c r="BE85" s="132"/>
    </row>
    <row r="86" spans="21:57" x14ac:dyDescent="0.2">
      <c r="U86" s="203"/>
      <c r="AX86" s="204"/>
      <c r="AY86" s="204"/>
      <c r="AZ86" s="204"/>
      <c r="BA86" s="204"/>
      <c r="BB86" s="204"/>
      <c r="BC86" s="204"/>
      <c r="BD86" s="204"/>
      <c r="BE86" s="132"/>
    </row>
    <row r="87" spans="21:57" x14ac:dyDescent="0.2">
      <c r="U87" s="203"/>
      <c r="AX87" s="204"/>
      <c r="AY87" s="204"/>
      <c r="AZ87" s="204"/>
      <c r="BA87" s="204"/>
      <c r="BB87" s="204"/>
      <c r="BC87" s="204"/>
      <c r="BD87" s="204"/>
      <c r="BE87" s="132"/>
    </row>
    <row r="88" spans="21:57" x14ac:dyDescent="0.2">
      <c r="U88" s="203"/>
      <c r="AX88" s="204"/>
      <c r="AY88" s="204"/>
      <c r="AZ88" s="204"/>
      <c r="BA88" s="204"/>
      <c r="BB88" s="204"/>
      <c r="BC88" s="204"/>
      <c r="BD88" s="204"/>
      <c r="BE88" s="132"/>
    </row>
    <row r="89" spans="21:57" x14ac:dyDescent="0.2">
      <c r="U89" s="203"/>
      <c r="AX89" s="204"/>
      <c r="AY89" s="204"/>
      <c r="AZ89" s="204"/>
      <c r="BA89" s="204"/>
      <c r="BB89" s="204"/>
      <c r="BC89" s="204"/>
      <c r="BD89" s="204"/>
      <c r="BE89" s="132"/>
    </row>
    <row r="90" spans="21:57" x14ac:dyDescent="0.2">
      <c r="U90" s="203"/>
      <c r="AX90" s="204"/>
      <c r="AY90" s="204"/>
      <c r="AZ90" s="204"/>
      <c r="BA90" s="204"/>
      <c r="BB90" s="204"/>
      <c r="BC90" s="204"/>
      <c r="BD90" s="204"/>
      <c r="BE90" s="132"/>
    </row>
    <row r="91" spans="21:57" x14ac:dyDescent="0.2">
      <c r="U91" s="203"/>
      <c r="AX91" s="204"/>
      <c r="AY91" s="204"/>
      <c r="AZ91" s="204"/>
      <c r="BA91" s="204"/>
      <c r="BB91" s="204"/>
      <c r="BC91" s="204"/>
      <c r="BD91" s="204"/>
      <c r="BE91" s="132"/>
    </row>
    <row r="92" spans="21:57" x14ac:dyDescent="0.2">
      <c r="U92" s="203"/>
      <c r="AX92" s="204"/>
      <c r="AY92" s="204"/>
      <c r="AZ92" s="204"/>
      <c r="BA92" s="204"/>
      <c r="BB92" s="204"/>
      <c r="BC92" s="204"/>
      <c r="BD92" s="204"/>
      <c r="BE92" s="132"/>
    </row>
    <row r="93" spans="21:57" x14ac:dyDescent="0.2">
      <c r="U93" s="203"/>
      <c r="AX93" s="204"/>
      <c r="AY93" s="204"/>
      <c r="AZ93" s="204"/>
      <c r="BA93" s="204"/>
      <c r="BB93" s="204"/>
      <c r="BC93" s="204"/>
      <c r="BD93" s="204"/>
      <c r="BE93" s="132"/>
    </row>
    <row r="94" spans="21:57" x14ac:dyDescent="0.2">
      <c r="U94" s="203"/>
      <c r="AX94" s="204"/>
      <c r="AY94" s="204"/>
      <c r="AZ94" s="204"/>
      <c r="BA94" s="204"/>
      <c r="BB94" s="204"/>
      <c r="BC94" s="204"/>
      <c r="BD94" s="204"/>
      <c r="BE94" s="132"/>
    </row>
    <row r="95" spans="21:57" x14ac:dyDescent="0.2">
      <c r="U95" s="203"/>
      <c r="AX95" s="204"/>
      <c r="AY95" s="204"/>
      <c r="AZ95" s="204"/>
      <c r="BA95" s="204"/>
      <c r="BB95" s="204"/>
      <c r="BC95" s="204"/>
      <c r="BD95" s="204"/>
      <c r="BE95" s="132"/>
    </row>
    <row r="96" spans="21:57" x14ac:dyDescent="0.2">
      <c r="U96" s="203"/>
      <c r="AX96" s="204"/>
      <c r="AY96" s="204"/>
      <c r="AZ96" s="204"/>
      <c r="BA96" s="204"/>
      <c r="BB96" s="204"/>
      <c r="BC96" s="204"/>
      <c r="BD96" s="204"/>
      <c r="BE96" s="132"/>
    </row>
    <row r="97" spans="21:57" x14ac:dyDescent="0.2">
      <c r="U97" s="203"/>
      <c r="AX97" s="204"/>
      <c r="AY97" s="204"/>
      <c r="AZ97" s="204"/>
      <c r="BA97" s="204"/>
      <c r="BB97" s="204"/>
      <c r="BC97" s="204"/>
      <c r="BD97" s="204"/>
      <c r="BE97" s="132"/>
    </row>
    <row r="98" spans="21:57" x14ac:dyDescent="0.2">
      <c r="U98" s="203"/>
      <c r="AX98" s="204"/>
      <c r="AY98" s="204"/>
      <c r="AZ98" s="204"/>
      <c r="BA98" s="204"/>
      <c r="BB98" s="204"/>
      <c r="BC98" s="204"/>
      <c r="BD98" s="204"/>
      <c r="BE98" s="132"/>
    </row>
    <row r="99" spans="21:57" x14ac:dyDescent="0.2">
      <c r="U99" s="203"/>
      <c r="AX99" s="204"/>
      <c r="AY99" s="204"/>
      <c r="AZ99" s="204"/>
      <c r="BA99" s="204"/>
      <c r="BB99" s="204"/>
      <c r="BC99" s="204"/>
      <c r="BD99" s="204"/>
      <c r="BE99" s="132"/>
    </row>
    <row r="100" spans="21:57" x14ac:dyDescent="0.2">
      <c r="U100" s="203"/>
      <c r="AX100" s="204"/>
      <c r="AY100" s="204"/>
      <c r="AZ100" s="204"/>
      <c r="BA100" s="204"/>
      <c r="BB100" s="204"/>
      <c r="BC100" s="204"/>
      <c r="BD100" s="204"/>
      <c r="BE100" s="132"/>
    </row>
    <row r="101" spans="21:57" x14ac:dyDescent="0.2">
      <c r="U101" s="203"/>
      <c r="AX101" s="204"/>
      <c r="AY101" s="204"/>
      <c r="AZ101" s="204"/>
      <c r="BA101" s="204"/>
      <c r="BB101" s="204"/>
      <c r="BC101" s="204"/>
      <c r="BD101" s="204"/>
      <c r="BE101" s="132"/>
    </row>
    <row r="102" spans="21:57" x14ac:dyDescent="0.2">
      <c r="U102" s="203"/>
      <c r="AX102" s="204"/>
      <c r="AY102" s="204"/>
      <c r="AZ102" s="204"/>
      <c r="BA102" s="204"/>
      <c r="BB102" s="204"/>
      <c r="BC102" s="204"/>
      <c r="BD102" s="204"/>
      <c r="BE102" s="132"/>
    </row>
    <row r="103" spans="21:57" x14ac:dyDescent="0.2">
      <c r="U103" s="203"/>
      <c r="AX103" s="204"/>
      <c r="AY103" s="204"/>
      <c r="AZ103" s="204"/>
      <c r="BA103" s="204"/>
      <c r="BB103" s="204"/>
      <c r="BC103" s="204"/>
      <c r="BD103" s="204"/>
      <c r="BE103" s="132"/>
    </row>
    <row r="104" spans="21:57" x14ac:dyDescent="0.2">
      <c r="U104" s="203"/>
      <c r="AX104" s="204"/>
      <c r="AY104" s="204"/>
      <c r="AZ104" s="204"/>
      <c r="BA104" s="204"/>
      <c r="BB104" s="204"/>
      <c r="BC104" s="204"/>
      <c r="BD104" s="204"/>
      <c r="BE104" s="132"/>
    </row>
    <row r="105" spans="21:57" x14ac:dyDescent="0.2">
      <c r="U105" s="203"/>
      <c r="AX105" s="204"/>
      <c r="AY105" s="204"/>
      <c r="AZ105" s="204"/>
      <c r="BA105" s="204"/>
      <c r="BB105" s="204"/>
      <c r="BC105" s="204"/>
      <c r="BD105" s="204"/>
      <c r="BE105" s="132"/>
    </row>
    <row r="106" spans="21:57" x14ac:dyDescent="0.2">
      <c r="U106" s="203"/>
      <c r="AX106" s="204"/>
      <c r="AY106" s="204"/>
      <c r="AZ106" s="204"/>
      <c r="BA106" s="204"/>
      <c r="BB106" s="204"/>
      <c r="BC106" s="204"/>
      <c r="BD106" s="204"/>
      <c r="BE106" s="132"/>
    </row>
    <row r="107" spans="21:57" x14ac:dyDescent="0.2">
      <c r="U107" s="203"/>
      <c r="AX107" s="204"/>
      <c r="AY107" s="204"/>
      <c r="AZ107" s="204"/>
      <c r="BA107" s="204"/>
      <c r="BB107" s="204"/>
      <c r="BC107" s="204"/>
      <c r="BD107" s="204"/>
      <c r="BE107" s="132"/>
    </row>
    <row r="108" spans="21:57" x14ac:dyDescent="0.2">
      <c r="U108" s="203"/>
      <c r="AX108" s="204"/>
      <c r="AY108" s="204"/>
      <c r="AZ108" s="204"/>
      <c r="BA108" s="204"/>
      <c r="BB108" s="204"/>
      <c r="BC108" s="204"/>
      <c r="BD108" s="204"/>
      <c r="BE108" s="132"/>
    </row>
    <row r="109" spans="21:57" x14ac:dyDescent="0.2">
      <c r="U109" s="203"/>
      <c r="AX109" s="204"/>
      <c r="AY109" s="204"/>
      <c r="AZ109" s="204"/>
      <c r="BA109" s="204"/>
      <c r="BB109" s="204"/>
      <c r="BC109" s="204"/>
      <c r="BD109" s="204"/>
      <c r="BE109" s="132"/>
    </row>
    <row r="110" spans="21:57" x14ac:dyDescent="0.2">
      <c r="U110" s="203"/>
      <c r="AX110" s="204"/>
      <c r="AY110" s="204"/>
      <c r="AZ110" s="204"/>
      <c r="BA110" s="204"/>
      <c r="BB110" s="204"/>
      <c r="BC110" s="204"/>
      <c r="BD110" s="204"/>
      <c r="BE110" s="132"/>
    </row>
    <row r="111" spans="21:57" x14ac:dyDescent="0.2">
      <c r="U111" s="203"/>
      <c r="AX111" s="204"/>
      <c r="AY111" s="204"/>
      <c r="AZ111" s="204"/>
      <c r="BA111" s="204"/>
      <c r="BB111" s="204"/>
      <c r="BC111" s="204"/>
      <c r="BD111" s="204"/>
      <c r="BE111" s="132"/>
    </row>
    <row r="112" spans="21:57" x14ac:dyDescent="0.2">
      <c r="U112" s="203"/>
      <c r="AX112" s="204"/>
      <c r="AY112" s="204"/>
      <c r="AZ112" s="204"/>
      <c r="BA112" s="204"/>
      <c r="BB112" s="204"/>
      <c r="BC112" s="204"/>
      <c r="BD112" s="204"/>
      <c r="BE112" s="132"/>
    </row>
    <row r="113" spans="21:57" x14ac:dyDescent="0.2">
      <c r="U113" s="203"/>
      <c r="AX113" s="204"/>
      <c r="AY113" s="204"/>
      <c r="AZ113" s="204"/>
      <c r="BA113" s="204"/>
      <c r="BB113" s="204"/>
      <c r="BC113" s="204"/>
      <c r="BD113" s="204"/>
      <c r="BE113" s="132"/>
    </row>
    <row r="114" spans="21:57" x14ac:dyDescent="0.2">
      <c r="U114" s="203"/>
      <c r="AX114" s="204"/>
      <c r="AY114" s="204"/>
      <c r="AZ114" s="204"/>
      <c r="BA114" s="204"/>
      <c r="BB114" s="204"/>
      <c r="BC114" s="204"/>
      <c r="BD114" s="204"/>
      <c r="BE114" s="132"/>
    </row>
    <row r="115" spans="21:57" x14ac:dyDescent="0.2">
      <c r="U115" s="203"/>
      <c r="AX115" s="204"/>
      <c r="AY115" s="204"/>
      <c r="AZ115" s="204"/>
      <c r="BA115" s="204"/>
      <c r="BB115" s="204"/>
      <c r="BC115" s="204"/>
      <c r="BD115" s="204"/>
      <c r="BE115" s="132"/>
    </row>
    <row r="116" spans="21:57" x14ac:dyDescent="0.2">
      <c r="U116" s="203"/>
      <c r="AX116" s="204"/>
      <c r="AY116" s="204"/>
      <c r="AZ116" s="204"/>
      <c r="BA116" s="204"/>
      <c r="BB116" s="204"/>
      <c r="BC116" s="204"/>
      <c r="BD116" s="204"/>
      <c r="BE116" s="132"/>
    </row>
    <row r="117" spans="21:57" x14ac:dyDescent="0.2">
      <c r="U117" s="203"/>
      <c r="AX117" s="204"/>
      <c r="AY117" s="204"/>
      <c r="AZ117" s="204"/>
      <c r="BA117" s="204"/>
      <c r="BB117" s="204"/>
      <c r="BC117" s="204"/>
      <c r="BD117" s="204"/>
      <c r="BE117" s="132"/>
    </row>
    <row r="118" spans="21:57" x14ac:dyDescent="0.2">
      <c r="U118" s="203"/>
      <c r="AX118" s="204"/>
      <c r="AY118" s="204"/>
      <c r="AZ118" s="204"/>
      <c r="BA118" s="204"/>
      <c r="BB118" s="204"/>
      <c r="BC118" s="204"/>
      <c r="BD118" s="204"/>
      <c r="BE118" s="132"/>
    </row>
    <row r="119" spans="21:57" x14ac:dyDescent="0.2">
      <c r="U119" s="203"/>
      <c r="AX119" s="204"/>
      <c r="AY119" s="204"/>
      <c r="AZ119" s="204"/>
      <c r="BA119" s="204"/>
      <c r="BB119" s="204"/>
      <c r="BC119" s="204"/>
      <c r="BD119" s="204"/>
      <c r="BE119" s="132"/>
    </row>
    <row r="120" spans="21:57" x14ac:dyDescent="0.2">
      <c r="U120" s="203"/>
      <c r="AX120" s="204"/>
      <c r="AY120" s="204"/>
      <c r="AZ120" s="204"/>
      <c r="BA120" s="204"/>
      <c r="BB120" s="204"/>
      <c r="BC120" s="204"/>
      <c r="BD120" s="204"/>
      <c r="BE120" s="132"/>
    </row>
    <row r="121" spans="21:57" x14ac:dyDescent="0.2">
      <c r="U121" s="203"/>
      <c r="AX121" s="204"/>
      <c r="AY121" s="204"/>
      <c r="AZ121" s="204"/>
      <c r="BA121" s="204"/>
      <c r="BB121" s="204"/>
      <c r="BC121" s="204"/>
      <c r="BD121" s="204"/>
      <c r="BE121" s="132"/>
    </row>
    <row r="122" spans="21:57" x14ac:dyDescent="0.2">
      <c r="U122" s="203"/>
      <c r="AX122" s="204"/>
      <c r="AY122" s="204"/>
      <c r="AZ122" s="204"/>
      <c r="BA122" s="204"/>
      <c r="BB122" s="204"/>
      <c r="BC122" s="204"/>
      <c r="BD122" s="204"/>
      <c r="BE122" s="132"/>
    </row>
    <row r="123" spans="21:57" x14ac:dyDescent="0.2">
      <c r="U123" s="203"/>
      <c r="AX123" s="204"/>
      <c r="AY123" s="204"/>
      <c r="AZ123" s="204"/>
      <c r="BA123" s="204"/>
      <c r="BB123" s="204"/>
      <c r="BC123" s="204"/>
      <c r="BD123" s="204"/>
      <c r="BE123" s="132"/>
    </row>
    <row r="124" spans="21:57" x14ac:dyDescent="0.2">
      <c r="U124" s="203"/>
      <c r="AX124" s="204"/>
      <c r="AY124" s="204"/>
      <c r="AZ124" s="204"/>
      <c r="BA124" s="204"/>
      <c r="BB124" s="204"/>
      <c r="BC124" s="204"/>
      <c r="BD124" s="204"/>
      <c r="BE124" s="132"/>
    </row>
    <row r="125" spans="21:57" x14ac:dyDescent="0.2">
      <c r="U125" s="203"/>
      <c r="AX125" s="204"/>
      <c r="AY125" s="204"/>
      <c r="AZ125" s="204"/>
      <c r="BA125" s="204"/>
      <c r="BB125" s="204"/>
      <c r="BC125" s="204"/>
      <c r="BD125" s="204"/>
      <c r="BE125" s="132"/>
    </row>
    <row r="126" spans="21:57" x14ac:dyDescent="0.2">
      <c r="U126" s="203"/>
      <c r="AX126" s="204"/>
      <c r="AY126" s="204"/>
      <c r="AZ126" s="204"/>
      <c r="BA126" s="204"/>
      <c r="BB126" s="204"/>
      <c r="BC126" s="204"/>
      <c r="BD126" s="204"/>
      <c r="BE126" s="132"/>
    </row>
    <row r="127" spans="21:57" x14ac:dyDescent="0.2">
      <c r="U127" s="203"/>
      <c r="AX127" s="204"/>
      <c r="AY127" s="204"/>
      <c r="AZ127" s="204"/>
      <c r="BA127" s="204"/>
      <c r="BB127" s="204"/>
      <c r="BC127" s="204"/>
      <c r="BD127" s="204"/>
      <c r="BE127" s="132"/>
    </row>
    <row r="128" spans="21:57" x14ac:dyDescent="0.2">
      <c r="U128" s="203"/>
      <c r="AX128" s="204"/>
      <c r="AY128" s="204"/>
      <c r="AZ128" s="204"/>
      <c r="BA128" s="204"/>
      <c r="BB128" s="204"/>
      <c r="BC128" s="204"/>
      <c r="BD128" s="204"/>
      <c r="BE128" s="132"/>
    </row>
    <row r="129" spans="21:57" x14ac:dyDescent="0.2">
      <c r="U129" s="203"/>
      <c r="AX129" s="204"/>
      <c r="AY129" s="204"/>
      <c r="AZ129" s="204"/>
      <c r="BA129" s="204"/>
      <c r="BB129" s="204"/>
      <c r="BC129" s="204"/>
      <c r="BD129" s="204"/>
      <c r="BE129" s="132"/>
    </row>
    <row r="130" spans="21:57" x14ac:dyDescent="0.2">
      <c r="U130" s="203"/>
      <c r="AX130" s="204"/>
      <c r="AY130" s="204"/>
      <c r="AZ130" s="204"/>
      <c r="BA130" s="204"/>
      <c r="BB130" s="204"/>
      <c r="BC130" s="204"/>
      <c r="BD130" s="204"/>
      <c r="BE130" s="132"/>
    </row>
    <row r="131" spans="21:57" x14ac:dyDescent="0.2">
      <c r="U131" s="203"/>
      <c r="AX131" s="204"/>
      <c r="AY131" s="204"/>
      <c r="AZ131" s="204"/>
      <c r="BA131" s="204"/>
      <c r="BB131" s="204"/>
      <c r="BC131" s="204"/>
      <c r="BD131" s="204"/>
      <c r="BE131" s="132"/>
    </row>
    <row r="132" spans="21:57" x14ac:dyDescent="0.2">
      <c r="U132" s="203"/>
      <c r="AX132" s="204"/>
      <c r="AY132" s="204"/>
      <c r="AZ132" s="204"/>
      <c r="BA132" s="204"/>
      <c r="BB132" s="204"/>
      <c r="BC132" s="204"/>
      <c r="BD132" s="204"/>
      <c r="BE132" s="132"/>
    </row>
    <row r="133" spans="21:57" x14ac:dyDescent="0.2">
      <c r="U133" s="203"/>
      <c r="AX133" s="204"/>
      <c r="AY133" s="204"/>
      <c r="AZ133" s="204"/>
      <c r="BA133" s="204"/>
      <c r="BB133" s="204"/>
      <c r="BC133" s="204"/>
      <c r="BD133" s="204"/>
      <c r="BE133" s="132"/>
    </row>
    <row r="134" spans="21:57" x14ac:dyDescent="0.2">
      <c r="U134" s="203"/>
      <c r="AX134" s="204"/>
      <c r="AY134" s="204"/>
      <c r="AZ134" s="204"/>
      <c r="BA134" s="204"/>
      <c r="BB134" s="204"/>
      <c r="BC134" s="204"/>
      <c r="BD134" s="204"/>
      <c r="BE134" s="132"/>
    </row>
    <row r="135" spans="21:57" x14ac:dyDescent="0.2">
      <c r="U135" s="203"/>
      <c r="AX135" s="204"/>
      <c r="AY135" s="204"/>
      <c r="AZ135" s="204"/>
      <c r="BA135" s="204"/>
      <c r="BB135" s="204"/>
      <c r="BC135" s="204"/>
      <c r="BD135" s="204"/>
      <c r="BE135" s="132"/>
    </row>
    <row r="136" spans="21:57" x14ac:dyDescent="0.2">
      <c r="U136" s="203"/>
      <c r="AX136" s="204"/>
      <c r="AY136" s="204"/>
      <c r="AZ136" s="204"/>
      <c r="BA136" s="204"/>
      <c r="BB136" s="204"/>
      <c r="BC136" s="204"/>
      <c r="BD136" s="204"/>
      <c r="BE136" s="132"/>
    </row>
    <row r="137" spans="21:57" x14ac:dyDescent="0.2">
      <c r="U137" s="203"/>
      <c r="AX137" s="204"/>
      <c r="AY137" s="204"/>
      <c r="AZ137" s="204"/>
      <c r="BA137" s="204"/>
      <c r="BB137" s="204"/>
      <c r="BC137" s="204"/>
      <c r="BD137" s="204"/>
      <c r="BE137" s="132"/>
    </row>
    <row r="138" spans="21:57" x14ac:dyDescent="0.2">
      <c r="U138" s="203"/>
      <c r="AX138" s="204"/>
      <c r="AY138" s="204"/>
      <c r="AZ138" s="204"/>
      <c r="BA138" s="204"/>
      <c r="BB138" s="204"/>
      <c r="BC138" s="204"/>
      <c r="BD138" s="204"/>
      <c r="BE138" s="132"/>
    </row>
    <row r="139" spans="21:57" x14ac:dyDescent="0.2">
      <c r="U139" s="203"/>
      <c r="AX139" s="204"/>
      <c r="AY139" s="204"/>
      <c r="AZ139" s="204"/>
      <c r="BA139" s="204"/>
      <c r="BB139" s="204"/>
      <c r="BC139" s="204"/>
      <c r="BD139" s="204"/>
      <c r="BE139" s="132"/>
    </row>
    <row r="140" spans="21:57" x14ac:dyDescent="0.2">
      <c r="U140" s="203"/>
      <c r="AX140" s="204"/>
      <c r="AY140" s="204"/>
      <c r="AZ140" s="204"/>
      <c r="BA140" s="204"/>
      <c r="BB140" s="204"/>
      <c r="BC140" s="204"/>
      <c r="BD140" s="204"/>
      <c r="BE140" s="132"/>
    </row>
    <row r="141" spans="21:57" x14ac:dyDescent="0.2">
      <c r="U141" s="203"/>
      <c r="AX141" s="204"/>
      <c r="AY141" s="204"/>
      <c r="AZ141" s="204"/>
      <c r="BA141" s="204"/>
      <c r="BB141" s="204"/>
      <c r="BC141" s="204"/>
      <c r="BD141" s="204"/>
      <c r="BE141" s="132"/>
    </row>
    <row r="142" spans="21:57" x14ac:dyDescent="0.2">
      <c r="U142" s="203"/>
      <c r="AX142" s="204"/>
      <c r="AY142" s="204"/>
      <c r="AZ142" s="204"/>
      <c r="BA142" s="204"/>
      <c r="BB142" s="204"/>
      <c r="BC142" s="204"/>
      <c r="BD142" s="204"/>
      <c r="BE142" s="132"/>
    </row>
    <row r="143" spans="21:57" x14ac:dyDescent="0.2">
      <c r="U143" s="203"/>
      <c r="AX143" s="204"/>
      <c r="AY143" s="204"/>
      <c r="AZ143" s="204"/>
      <c r="BA143" s="204"/>
      <c r="BB143" s="204"/>
      <c r="BC143" s="204"/>
      <c r="BD143" s="204"/>
      <c r="BE143" s="132"/>
    </row>
    <row r="144" spans="21:57" x14ac:dyDescent="0.2">
      <c r="U144" s="203"/>
      <c r="AX144" s="204"/>
      <c r="AY144" s="204"/>
      <c r="AZ144" s="204"/>
      <c r="BA144" s="204"/>
      <c r="BB144" s="204"/>
      <c r="BC144" s="204"/>
      <c r="BD144" s="204"/>
      <c r="BE144" s="132"/>
    </row>
    <row r="145" spans="21:57" x14ac:dyDescent="0.2">
      <c r="U145" s="203"/>
      <c r="AX145" s="204"/>
      <c r="AY145" s="204"/>
      <c r="AZ145" s="204"/>
      <c r="BA145" s="204"/>
      <c r="BB145" s="204"/>
      <c r="BC145" s="204"/>
      <c r="BD145" s="204"/>
      <c r="BE145" s="132"/>
    </row>
    <row r="146" spans="21:57" x14ac:dyDescent="0.2">
      <c r="U146" s="203"/>
      <c r="AX146" s="204"/>
      <c r="AY146" s="204"/>
      <c r="AZ146" s="204"/>
      <c r="BA146" s="204"/>
      <c r="BB146" s="204"/>
      <c r="BC146" s="204"/>
      <c r="BD146" s="204"/>
      <c r="BE146" s="132"/>
    </row>
    <row r="147" spans="21:57" x14ac:dyDescent="0.2">
      <c r="U147" s="203"/>
      <c r="AX147" s="204"/>
      <c r="AY147" s="204"/>
      <c r="AZ147" s="204"/>
      <c r="BA147" s="204"/>
      <c r="BB147" s="204"/>
      <c r="BC147" s="204"/>
      <c r="BD147" s="204"/>
      <c r="BE147" s="132"/>
    </row>
    <row r="148" spans="21:57" x14ac:dyDescent="0.2">
      <c r="U148" s="203"/>
      <c r="AX148" s="204"/>
      <c r="AY148" s="204"/>
      <c r="AZ148" s="204"/>
      <c r="BA148" s="204"/>
      <c r="BB148" s="204"/>
      <c r="BC148" s="204"/>
      <c r="BD148" s="204"/>
      <c r="BE148" s="132"/>
    </row>
    <row r="149" spans="21:57" x14ac:dyDescent="0.2">
      <c r="U149" s="203"/>
      <c r="AX149" s="204"/>
      <c r="AY149" s="204"/>
      <c r="AZ149" s="204"/>
      <c r="BA149" s="204"/>
      <c r="BB149" s="204"/>
      <c r="BC149" s="204"/>
      <c r="BD149" s="204"/>
      <c r="BE149" s="132"/>
    </row>
    <row r="150" spans="21:57" x14ac:dyDescent="0.2">
      <c r="U150" s="203"/>
      <c r="AX150" s="204"/>
      <c r="AY150" s="204"/>
      <c r="AZ150" s="204"/>
      <c r="BA150" s="204"/>
      <c r="BB150" s="204"/>
      <c r="BC150" s="204"/>
      <c r="BD150" s="204"/>
      <c r="BE150" s="132"/>
    </row>
    <row r="151" spans="21:57" x14ac:dyDescent="0.2">
      <c r="U151" s="203"/>
      <c r="AX151" s="204"/>
      <c r="AY151" s="204"/>
      <c r="AZ151" s="204"/>
      <c r="BA151" s="204"/>
      <c r="BB151" s="204"/>
      <c r="BC151" s="204"/>
      <c r="BD151" s="204"/>
      <c r="BE151" s="132"/>
    </row>
    <row r="152" spans="21:57" x14ac:dyDescent="0.2">
      <c r="U152" s="203"/>
      <c r="AX152" s="204"/>
      <c r="AY152" s="204"/>
      <c r="AZ152" s="204"/>
      <c r="BA152" s="204"/>
      <c r="BB152" s="204"/>
      <c r="BC152" s="204"/>
      <c r="BD152" s="204"/>
      <c r="BE152" s="132"/>
    </row>
    <row r="153" spans="21:57" x14ac:dyDescent="0.2">
      <c r="U153" s="203"/>
      <c r="AX153" s="204"/>
      <c r="AY153" s="204"/>
      <c r="AZ153" s="204"/>
      <c r="BA153" s="204"/>
      <c r="BB153" s="204"/>
      <c r="BC153" s="204"/>
      <c r="BD153" s="204"/>
      <c r="BE153" s="132"/>
    </row>
    <row r="154" spans="21:57" x14ac:dyDescent="0.2">
      <c r="U154" s="203"/>
      <c r="AX154" s="204"/>
      <c r="AY154" s="204"/>
      <c r="AZ154" s="204"/>
      <c r="BA154" s="204"/>
      <c r="BB154" s="204"/>
      <c r="BC154" s="204"/>
      <c r="BD154" s="204"/>
      <c r="BE154" s="132"/>
    </row>
    <row r="155" spans="21:57" x14ac:dyDescent="0.2">
      <c r="U155" s="203"/>
      <c r="AX155" s="204"/>
      <c r="AY155" s="204"/>
      <c r="AZ155" s="204"/>
      <c r="BA155" s="204"/>
      <c r="BB155" s="204"/>
      <c r="BC155" s="204"/>
      <c r="BD155" s="204"/>
      <c r="BE155" s="132"/>
    </row>
    <row r="156" spans="21:57" x14ac:dyDescent="0.2">
      <c r="U156" s="203"/>
      <c r="AX156" s="204"/>
      <c r="AY156" s="204"/>
      <c r="AZ156" s="204"/>
      <c r="BA156" s="204"/>
      <c r="BB156" s="204"/>
      <c r="BC156" s="204"/>
      <c r="BD156" s="204"/>
      <c r="BE156" s="132"/>
    </row>
    <row r="157" spans="21:57" x14ac:dyDescent="0.2">
      <c r="U157" s="203"/>
      <c r="AX157" s="204"/>
      <c r="AY157" s="204"/>
      <c r="AZ157" s="204"/>
      <c r="BA157" s="204"/>
      <c r="BB157" s="204"/>
      <c r="BC157" s="204"/>
      <c r="BD157" s="204"/>
      <c r="BE157" s="132"/>
    </row>
    <row r="158" spans="21:57" x14ac:dyDescent="0.2">
      <c r="U158" s="203"/>
      <c r="AX158" s="204"/>
      <c r="AY158" s="204"/>
      <c r="AZ158" s="204"/>
      <c r="BA158" s="204"/>
      <c r="BB158" s="204"/>
      <c r="BC158" s="204"/>
      <c r="BD158" s="204"/>
      <c r="BE158" s="132"/>
    </row>
    <row r="159" spans="21:57" x14ac:dyDescent="0.2">
      <c r="U159" s="203"/>
      <c r="AX159" s="204"/>
      <c r="AY159" s="204"/>
      <c r="AZ159" s="204"/>
      <c r="BA159" s="204"/>
      <c r="BB159" s="204"/>
      <c r="BC159" s="204"/>
      <c r="BD159" s="204"/>
      <c r="BE159" s="132"/>
    </row>
    <row r="160" spans="21:57" x14ac:dyDescent="0.2">
      <c r="U160" s="203"/>
      <c r="AX160" s="204"/>
      <c r="AY160" s="204"/>
      <c r="AZ160" s="204"/>
      <c r="BA160" s="204"/>
      <c r="BB160" s="204"/>
      <c r="BC160" s="204"/>
      <c r="BD160" s="204"/>
      <c r="BE160" s="132"/>
    </row>
    <row r="161" spans="21:57" x14ac:dyDescent="0.2">
      <c r="U161" s="203"/>
      <c r="AX161" s="204"/>
      <c r="AY161" s="204"/>
      <c r="AZ161" s="204"/>
      <c r="BA161" s="204"/>
      <c r="BB161" s="204"/>
      <c r="BC161" s="204"/>
      <c r="BD161" s="204"/>
      <c r="BE161" s="132"/>
    </row>
    <row r="162" spans="21:57" x14ac:dyDescent="0.2">
      <c r="U162" s="203"/>
      <c r="AX162" s="204"/>
      <c r="AY162" s="204"/>
      <c r="AZ162" s="204"/>
      <c r="BA162" s="204"/>
      <c r="BB162" s="204"/>
      <c r="BC162" s="204"/>
      <c r="BD162" s="204"/>
      <c r="BE162" s="132"/>
    </row>
    <row r="163" spans="21:57" x14ac:dyDescent="0.2">
      <c r="U163" s="203"/>
      <c r="AX163" s="204"/>
      <c r="AY163" s="204"/>
      <c r="AZ163" s="204"/>
      <c r="BA163" s="204"/>
      <c r="BB163" s="204"/>
      <c r="BC163" s="204"/>
      <c r="BD163" s="204"/>
      <c r="BE163" s="132"/>
    </row>
    <row r="164" spans="21:57" x14ac:dyDescent="0.2">
      <c r="U164" s="203"/>
      <c r="AX164" s="204"/>
      <c r="AY164" s="204"/>
      <c r="AZ164" s="204"/>
      <c r="BA164" s="204"/>
      <c r="BB164" s="204"/>
      <c r="BC164" s="204"/>
      <c r="BD164" s="204"/>
      <c r="BE164" s="132"/>
    </row>
    <row r="165" spans="21:57" x14ac:dyDescent="0.2">
      <c r="U165" s="203"/>
      <c r="AX165" s="204"/>
      <c r="AY165" s="204"/>
      <c r="AZ165" s="204"/>
      <c r="BA165" s="204"/>
      <c r="BB165" s="204"/>
      <c r="BC165" s="204"/>
      <c r="BD165" s="204"/>
      <c r="BE165" s="132"/>
    </row>
    <row r="166" spans="21:57" x14ac:dyDescent="0.2">
      <c r="U166" s="203"/>
      <c r="AX166" s="204"/>
      <c r="AY166" s="204"/>
      <c r="AZ166" s="204"/>
      <c r="BA166" s="204"/>
      <c r="BB166" s="204"/>
      <c r="BC166" s="204"/>
      <c r="BD166" s="204"/>
      <c r="BE166" s="132"/>
    </row>
    <row r="167" spans="21:57" x14ac:dyDescent="0.2">
      <c r="U167" s="203"/>
      <c r="AX167" s="204"/>
      <c r="AY167" s="204"/>
      <c r="AZ167" s="204"/>
      <c r="BA167" s="204"/>
      <c r="BB167" s="204"/>
      <c r="BC167" s="204"/>
      <c r="BD167" s="204"/>
      <c r="BE167" s="132"/>
    </row>
    <row r="168" spans="21:57" x14ac:dyDescent="0.2">
      <c r="U168" s="203"/>
      <c r="AX168" s="204"/>
      <c r="AY168" s="204"/>
      <c r="AZ168" s="204"/>
      <c r="BA168" s="204"/>
      <c r="BB168" s="204"/>
      <c r="BC168" s="204"/>
      <c r="BD168" s="204"/>
      <c r="BE168" s="132"/>
    </row>
    <row r="169" spans="21:57" x14ac:dyDescent="0.2">
      <c r="U169" s="203"/>
      <c r="AX169" s="204"/>
      <c r="AY169" s="204"/>
      <c r="AZ169" s="204"/>
      <c r="BA169" s="204"/>
      <c r="BB169" s="204"/>
      <c r="BC169" s="204"/>
      <c r="BD169" s="204"/>
      <c r="BE169" s="132"/>
    </row>
    <row r="170" spans="21:57" x14ac:dyDescent="0.2">
      <c r="U170" s="203"/>
      <c r="AX170" s="204"/>
      <c r="AY170" s="204"/>
      <c r="AZ170" s="204"/>
      <c r="BA170" s="204"/>
      <c r="BB170" s="204"/>
      <c r="BC170" s="204"/>
      <c r="BD170" s="204"/>
      <c r="BE170" s="132"/>
    </row>
    <row r="171" spans="21:57" x14ac:dyDescent="0.2">
      <c r="U171" s="203"/>
      <c r="AX171" s="204"/>
      <c r="AY171" s="204"/>
      <c r="AZ171" s="204"/>
      <c r="BA171" s="204"/>
      <c r="BB171" s="204"/>
      <c r="BC171" s="204"/>
      <c r="BD171" s="204"/>
      <c r="BE171" s="132"/>
    </row>
    <row r="172" spans="21:57" x14ac:dyDescent="0.2">
      <c r="U172" s="203"/>
      <c r="AX172" s="204"/>
      <c r="AY172" s="204"/>
      <c r="AZ172" s="204"/>
      <c r="BA172" s="204"/>
      <c r="BB172" s="204"/>
      <c r="BC172" s="204"/>
      <c r="BD172" s="204"/>
      <c r="BE172" s="132"/>
    </row>
    <row r="173" spans="21:57" x14ac:dyDescent="0.2">
      <c r="U173" s="203"/>
      <c r="AX173" s="204"/>
      <c r="AY173" s="204"/>
      <c r="AZ173" s="204"/>
      <c r="BA173" s="204"/>
      <c r="BB173" s="204"/>
      <c r="BC173" s="204"/>
      <c r="BD173" s="204"/>
      <c r="BE173" s="132"/>
    </row>
    <row r="174" spans="21:57" x14ac:dyDescent="0.2">
      <c r="U174" s="203"/>
      <c r="AX174" s="204"/>
      <c r="AY174" s="204"/>
      <c r="AZ174" s="204"/>
      <c r="BA174" s="204"/>
      <c r="BB174" s="204"/>
      <c r="BC174" s="204"/>
      <c r="BD174" s="204"/>
      <c r="BE174" s="132"/>
    </row>
    <row r="175" spans="21:57" x14ac:dyDescent="0.2">
      <c r="U175" s="203"/>
      <c r="AX175" s="204"/>
      <c r="AY175" s="204"/>
      <c r="AZ175" s="204"/>
      <c r="BA175" s="204"/>
      <c r="BB175" s="204"/>
      <c r="BC175" s="204"/>
      <c r="BD175" s="204"/>
      <c r="BE175" s="132"/>
    </row>
    <row r="176" spans="21:57" x14ac:dyDescent="0.2">
      <c r="U176" s="203"/>
      <c r="AX176" s="204"/>
      <c r="AY176" s="204"/>
      <c r="AZ176" s="204"/>
      <c r="BA176" s="204"/>
      <c r="BB176" s="204"/>
      <c r="BC176" s="204"/>
      <c r="BD176" s="204"/>
      <c r="BE176" s="132"/>
    </row>
    <row r="177" spans="21:57" x14ac:dyDescent="0.2">
      <c r="U177" s="203"/>
      <c r="AX177" s="204"/>
      <c r="AY177" s="204"/>
      <c r="AZ177" s="204"/>
      <c r="BA177" s="204"/>
      <c r="BB177" s="204"/>
      <c r="BC177" s="204"/>
      <c r="BD177" s="204"/>
      <c r="BE177" s="132"/>
    </row>
    <row r="178" spans="21:57" x14ac:dyDescent="0.2">
      <c r="U178" s="203"/>
      <c r="AX178" s="204"/>
      <c r="AY178" s="204"/>
      <c r="AZ178" s="204"/>
      <c r="BA178" s="204"/>
      <c r="BB178" s="204"/>
      <c r="BC178" s="204"/>
      <c r="BD178" s="204"/>
      <c r="BE178" s="132"/>
    </row>
    <row r="179" spans="21:57" x14ac:dyDescent="0.2">
      <c r="U179" s="203"/>
      <c r="AX179" s="204"/>
      <c r="AY179" s="204"/>
      <c r="AZ179" s="204"/>
      <c r="BA179" s="204"/>
      <c r="BB179" s="204"/>
      <c r="BC179" s="204"/>
      <c r="BD179" s="204"/>
      <c r="BE179" s="132"/>
    </row>
    <row r="180" spans="21:57" x14ac:dyDescent="0.2">
      <c r="U180" s="203"/>
      <c r="AX180" s="204"/>
      <c r="AY180" s="204"/>
      <c r="AZ180" s="204"/>
      <c r="BA180" s="204"/>
      <c r="BB180" s="204"/>
      <c r="BC180" s="204"/>
      <c r="BD180" s="204"/>
      <c r="BE180" s="132"/>
    </row>
    <row r="181" spans="21:57" x14ac:dyDescent="0.2">
      <c r="U181" s="203"/>
      <c r="AX181" s="204"/>
      <c r="AY181" s="204"/>
      <c r="AZ181" s="204"/>
      <c r="BA181" s="204"/>
      <c r="BB181" s="204"/>
      <c r="BC181" s="204"/>
      <c r="BD181" s="204"/>
      <c r="BE181" s="132"/>
    </row>
    <row r="182" spans="21:57" x14ac:dyDescent="0.2">
      <c r="U182" s="203"/>
      <c r="AX182" s="204"/>
      <c r="AY182" s="204"/>
      <c r="AZ182" s="204"/>
      <c r="BA182" s="204"/>
      <c r="BB182" s="204"/>
      <c r="BC182" s="204"/>
      <c r="BD182" s="204"/>
      <c r="BE182" s="132"/>
    </row>
    <row r="183" spans="21:57" x14ac:dyDescent="0.2">
      <c r="U183" s="203"/>
      <c r="AX183" s="204"/>
      <c r="AY183" s="204"/>
      <c r="AZ183" s="204"/>
      <c r="BA183" s="204"/>
      <c r="BB183" s="204"/>
      <c r="BC183" s="204"/>
      <c r="BD183" s="204"/>
      <c r="BE183" s="132"/>
    </row>
    <row r="184" spans="21:57" x14ac:dyDescent="0.2">
      <c r="U184" s="203"/>
      <c r="AX184" s="204"/>
      <c r="AY184" s="204"/>
      <c r="AZ184" s="204"/>
      <c r="BA184" s="204"/>
      <c r="BB184" s="204"/>
      <c r="BC184" s="204"/>
      <c r="BD184" s="204"/>
      <c r="BE184" s="132"/>
    </row>
    <row r="185" spans="21:57" x14ac:dyDescent="0.2">
      <c r="U185" s="203"/>
      <c r="AX185" s="204"/>
      <c r="AY185" s="204"/>
      <c r="AZ185" s="204"/>
      <c r="BA185" s="204"/>
      <c r="BB185" s="204"/>
      <c r="BC185" s="204"/>
      <c r="BD185" s="204"/>
      <c r="BE185" s="132"/>
    </row>
    <row r="186" spans="21:57" x14ac:dyDescent="0.2">
      <c r="U186" s="203"/>
      <c r="AX186" s="204"/>
      <c r="AY186" s="204"/>
      <c r="AZ186" s="204"/>
      <c r="BA186" s="204"/>
      <c r="BB186" s="204"/>
      <c r="BC186" s="204"/>
      <c r="BD186" s="204"/>
      <c r="BE186" s="132"/>
    </row>
    <row r="187" spans="21:57" x14ac:dyDescent="0.2">
      <c r="U187" s="203"/>
      <c r="AX187" s="204"/>
      <c r="AY187" s="204"/>
      <c r="AZ187" s="204"/>
      <c r="BA187" s="204"/>
      <c r="BB187" s="204"/>
      <c r="BC187" s="204"/>
      <c r="BD187" s="204"/>
      <c r="BE187" s="132"/>
    </row>
    <row r="188" spans="21:57" x14ac:dyDescent="0.2">
      <c r="U188" s="203"/>
      <c r="AX188" s="204"/>
      <c r="AY188" s="204"/>
      <c r="AZ188" s="204"/>
      <c r="BA188" s="204"/>
      <c r="BB188" s="204"/>
      <c r="BC188" s="204"/>
      <c r="BD188" s="204"/>
      <c r="BE188" s="132"/>
    </row>
    <row r="189" spans="21:57" x14ac:dyDescent="0.2">
      <c r="U189" s="203"/>
      <c r="AX189" s="204"/>
      <c r="AY189" s="204"/>
      <c r="AZ189" s="204"/>
      <c r="BA189" s="204"/>
      <c r="BB189" s="204"/>
      <c r="BC189" s="204"/>
      <c r="BD189" s="204"/>
      <c r="BE189" s="132"/>
    </row>
    <row r="190" spans="21:57" x14ac:dyDescent="0.2">
      <c r="U190" s="203"/>
      <c r="AX190" s="204"/>
      <c r="AY190" s="204"/>
      <c r="AZ190" s="204"/>
      <c r="BA190" s="204"/>
      <c r="BB190" s="204"/>
      <c r="BC190" s="204"/>
      <c r="BD190" s="204"/>
      <c r="BE190" s="132"/>
    </row>
    <row r="191" spans="21:57" x14ac:dyDescent="0.2">
      <c r="U191" s="203"/>
      <c r="AX191" s="204"/>
      <c r="AY191" s="204"/>
      <c r="AZ191" s="204"/>
      <c r="BA191" s="204"/>
      <c r="BB191" s="204"/>
      <c r="BC191" s="204"/>
      <c r="BD191" s="204"/>
      <c r="BE191" s="132"/>
    </row>
    <row r="192" spans="21:57" x14ac:dyDescent="0.2">
      <c r="U192" s="203"/>
      <c r="AX192" s="204"/>
      <c r="AY192" s="204"/>
      <c r="AZ192" s="204"/>
      <c r="BA192" s="204"/>
      <c r="BB192" s="204"/>
      <c r="BC192" s="204"/>
      <c r="BD192" s="204"/>
      <c r="BE192" s="132"/>
    </row>
    <row r="193" spans="21:57" x14ac:dyDescent="0.2">
      <c r="U193" s="203"/>
      <c r="AX193" s="204"/>
      <c r="AY193" s="204"/>
      <c r="AZ193" s="204"/>
      <c r="BA193" s="204"/>
      <c r="BB193" s="204"/>
      <c r="BC193" s="204"/>
      <c r="BD193" s="204"/>
      <c r="BE193" s="132"/>
    </row>
    <row r="194" spans="21:57" x14ac:dyDescent="0.2">
      <c r="U194" s="203"/>
      <c r="AX194" s="204"/>
      <c r="AY194" s="204"/>
      <c r="AZ194" s="204"/>
      <c r="BA194" s="204"/>
      <c r="BB194" s="204"/>
      <c r="BC194" s="204"/>
      <c r="BD194" s="204"/>
      <c r="BE194" s="132"/>
    </row>
    <row r="195" spans="21:57" x14ac:dyDescent="0.2">
      <c r="U195" s="203"/>
      <c r="AX195" s="204"/>
      <c r="AY195" s="204"/>
      <c r="AZ195" s="204"/>
      <c r="BA195" s="204"/>
      <c r="BB195" s="204"/>
      <c r="BC195" s="204"/>
      <c r="BD195" s="204"/>
      <c r="BE195" s="132"/>
    </row>
    <row r="196" spans="21:57" x14ac:dyDescent="0.2">
      <c r="U196" s="203"/>
      <c r="AX196" s="204"/>
      <c r="AY196" s="204"/>
      <c r="AZ196" s="204"/>
      <c r="BA196" s="204"/>
      <c r="BB196" s="204"/>
      <c r="BC196" s="204"/>
      <c r="BD196" s="204"/>
      <c r="BE196" s="132"/>
    </row>
    <row r="197" spans="21:57" x14ac:dyDescent="0.2">
      <c r="U197" s="203"/>
      <c r="AX197" s="204"/>
      <c r="AY197" s="204"/>
      <c r="AZ197" s="204"/>
      <c r="BA197" s="204"/>
      <c r="BB197" s="204"/>
      <c r="BC197" s="204"/>
      <c r="BD197" s="204"/>
      <c r="BE197" s="132"/>
    </row>
    <row r="198" spans="21:57" x14ac:dyDescent="0.2">
      <c r="U198" s="203"/>
      <c r="AX198" s="204"/>
      <c r="AY198" s="204"/>
      <c r="AZ198" s="204"/>
      <c r="BA198" s="204"/>
      <c r="BB198" s="204"/>
      <c r="BC198" s="204"/>
      <c r="BD198" s="204"/>
      <c r="BE198" s="132"/>
    </row>
    <row r="199" spans="21:57" x14ac:dyDescent="0.2">
      <c r="U199" s="203"/>
      <c r="AX199" s="204"/>
      <c r="AY199" s="204"/>
      <c r="AZ199" s="204"/>
      <c r="BA199" s="204"/>
      <c r="BB199" s="204"/>
      <c r="BC199" s="204"/>
      <c r="BD199" s="204"/>
      <c r="BE199" s="132"/>
    </row>
    <row r="200" spans="21:57" x14ac:dyDescent="0.2">
      <c r="U200" s="203"/>
      <c r="AX200" s="204"/>
      <c r="AY200" s="204"/>
      <c r="AZ200" s="204"/>
      <c r="BA200" s="204"/>
      <c r="BB200" s="204"/>
      <c r="BC200" s="204"/>
      <c r="BD200" s="204"/>
      <c r="BE200" s="132"/>
    </row>
    <row r="201" spans="21:57" x14ac:dyDescent="0.2">
      <c r="U201" s="203"/>
      <c r="AX201" s="204"/>
      <c r="AY201" s="204"/>
      <c r="AZ201" s="204"/>
      <c r="BA201" s="204"/>
      <c r="BB201" s="204"/>
      <c r="BC201" s="204"/>
      <c r="BD201" s="204"/>
      <c r="BE201" s="132"/>
    </row>
    <row r="202" spans="21:57" x14ac:dyDescent="0.2">
      <c r="U202" s="203"/>
      <c r="AX202" s="204"/>
      <c r="AY202" s="204"/>
      <c r="AZ202" s="204"/>
      <c r="BA202" s="204"/>
      <c r="BB202" s="204"/>
      <c r="BC202" s="204"/>
      <c r="BD202" s="204"/>
      <c r="BE202" s="132"/>
    </row>
    <row r="203" spans="21:57" x14ac:dyDescent="0.2">
      <c r="U203" s="203"/>
      <c r="AX203" s="204"/>
      <c r="AY203" s="204"/>
      <c r="AZ203" s="204"/>
      <c r="BA203" s="204"/>
      <c r="BB203" s="204"/>
      <c r="BC203" s="204"/>
      <c r="BD203" s="204"/>
      <c r="BE203" s="132"/>
    </row>
    <row r="204" spans="21:57" x14ac:dyDescent="0.2">
      <c r="U204" s="203"/>
      <c r="AX204" s="204"/>
      <c r="AY204" s="204"/>
      <c r="AZ204" s="204"/>
      <c r="BA204" s="204"/>
      <c r="BB204" s="204"/>
      <c r="BC204" s="204"/>
      <c r="BD204" s="204"/>
      <c r="BE204" s="132"/>
    </row>
    <row r="205" spans="21:57" x14ac:dyDescent="0.2">
      <c r="U205" s="203"/>
      <c r="AX205" s="204"/>
      <c r="AY205" s="204"/>
      <c r="AZ205" s="204"/>
      <c r="BA205" s="204"/>
      <c r="BB205" s="204"/>
      <c r="BC205" s="204"/>
      <c r="BD205" s="204"/>
      <c r="BE205" s="132"/>
    </row>
    <row r="206" spans="21:57" x14ac:dyDescent="0.2">
      <c r="U206" s="203"/>
      <c r="AX206" s="204"/>
      <c r="AY206" s="204"/>
      <c r="AZ206" s="204"/>
      <c r="BA206" s="204"/>
      <c r="BB206" s="204"/>
      <c r="BC206" s="204"/>
      <c r="BD206" s="204"/>
      <c r="BE206" s="132"/>
    </row>
    <row r="207" spans="21:57" x14ac:dyDescent="0.2">
      <c r="U207" s="203"/>
      <c r="AX207" s="204"/>
      <c r="AY207" s="204"/>
      <c r="AZ207" s="204"/>
      <c r="BA207" s="204"/>
      <c r="BB207" s="204"/>
      <c r="BC207" s="204"/>
      <c r="BD207" s="204"/>
      <c r="BE207" s="132"/>
    </row>
    <row r="208" spans="21:57" x14ac:dyDescent="0.2">
      <c r="U208" s="203"/>
      <c r="AX208" s="204"/>
      <c r="AY208" s="204"/>
      <c r="AZ208" s="204"/>
      <c r="BA208" s="204"/>
      <c r="BB208" s="204"/>
      <c r="BC208" s="204"/>
      <c r="BD208" s="204"/>
      <c r="BE208" s="132"/>
    </row>
    <row r="209" spans="21:57" x14ac:dyDescent="0.2">
      <c r="U209" s="203"/>
      <c r="AX209" s="204"/>
      <c r="AY209" s="204"/>
      <c r="AZ209" s="204"/>
      <c r="BA209" s="204"/>
      <c r="BB209" s="204"/>
      <c r="BC209" s="204"/>
      <c r="BD209" s="204"/>
      <c r="BE209" s="132"/>
    </row>
    <row r="210" spans="21:57" x14ac:dyDescent="0.2">
      <c r="U210" s="203"/>
      <c r="AX210" s="204"/>
      <c r="AY210" s="204"/>
      <c r="AZ210" s="204"/>
      <c r="BA210" s="204"/>
      <c r="BB210" s="204"/>
      <c r="BC210" s="204"/>
      <c r="BD210" s="204"/>
      <c r="BE210" s="132"/>
    </row>
    <row r="211" spans="21:57" x14ac:dyDescent="0.2">
      <c r="U211" s="203"/>
      <c r="AX211" s="204"/>
      <c r="AY211" s="204"/>
      <c r="AZ211" s="204"/>
      <c r="BA211" s="204"/>
      <c r="BB211" s="204"/>
      <c r="BC211" s="204"/>
      <c r="BD211" s="204"/>
      <c r="BE211" s="132"/>
    </row>
    <row r="212" spans="21:57" x14ac:dyDescent="0.2">
      <c r="U212" s="203"/>
      <c r="AX212" s="204"/>
      <c r="AY212" s="204"/>
      <c r="AZ212" s="204"/>
      <c r="BA212" s="204"/>
      <c r="BB212" s="204"/>
      <c r="BC212" s="204"/>
      <c r="BD212" s="204"/>
      <c r="BE212" s="132"/>
    </row>
    <row r="213" spans="21:57" x14ac:dyDescent="0.2">
      <c r="U213" s="203"/>
      <c r="AX213" s="204"/>
      <c r="AY213" s="204"/>
      <c r="AZ213" s="204"/>
      <c r="BA213" s="204"/>
      <c r="BB213" s="204"/>
      <c r="BC213" s="204"/>
      <c r="BD213" s="204"/>
      <c r="BE213" s="132"/>
    </row>
    <row r="214" spans="21:57" x14ac:dyDescent="0.2">
      <c r="U214" s="203"/>
      <c r="AX214" s="204"/>
      <c r="AY214" s="204"/>
      <c r="AZ214" s="204"/>
      <c r="BA214" s="204"/>
      <c r="BB214" s="204"/>
      <c r="BC214" s="204"/>
      <c r="BD214" s="204"/>
      <c r="BE214" s="132"/>
    </row>
    <row r="215" spans="21:57" x14ac:dyDescent="0.2">
      <c r="U215" s="203"/>
      <c r="AX215" s="204"/>
      <c r="AY215" s="204"/>
      <c r="AZ215" s="204"/>
      <c r="BA215" s="204"/>
      <c r="BB215" s="204"/>
      <c r="BC215" s="204"/>
      <c r="BD215" s="204"/>
      <c r="BE215" s="132"/>
    </row>
    <row r="216" spans="21:57" x14ac:dyDescent="0.2">
      <c r="U216" s="203"/>
      <c r="AX216" s="204"/>
      <c r="AY216" s="204"/>
      <c r="AZ216" s="204"/>
      <c r="BA216" s="204"/>
      <c r="BB216" s="204"/>
      <c r="BC216" s="204"/>
      <c r="BD216" s="204"/>
      <c r="BE216" s="132"/>
    </row>
    <row r="217" spans="21:57" x14ac:dyDescent="0.2">
      <c r="U217" s="203"/>
      <c r="AX217" s="204"/>
      <c r="AY217" s="204"/>
      <c r="AZ217" s="204"/>
      <c r="BA217" s="204"/>
      <c r="BB217" s="204"/>
      <c r="BC217" s="204"/>
      <c r="BD217" s="204"/>
      <c r="BE217" s="132"/>
    </row>
    <row r="218" spans="21:57" x14ac:dyDescent="0.2">
      <c r="U218" s="203"/>
      <c r="AX218" s="204"/>
      <c r="AY218" s="204"/>
      <c r="AZ218" s="204"/>
      <c r="BA218" s="204"/>
      <c r="BB218" s="204"/>
      <c r="BC218" s="204"/>
      <c r="BD218" s="204"/>
      <c r="BE218" s="132"/>
    </row>
    <row r="219" spans="21:57" x14ac:dyDescent="0.2">
      <c r="U219" s="203"/>
      <c r="AX219" s="204"/>
      <c r="AY219" s="204"/>
      <c r="AZ219" s="204"/>
      <c r="BA219" s="204"/>
      <c r="BB219" s="204"/>
      <c r="BC219" s="204"/>
      <c r="BD219" s="204"/>
      <c r="BE219" s="132"/>
    </row>
    <row r="220" spans="21:57" x14ac:dyDescent="0.2">
      <c r="U220" s="203"/>
      <c r="AX220" s="204"/>
      <c r="AY220" s="204"/>
      <c r="AZ220" s="204"/>
      <c r="BA220" s="204"/>
      <c r="BB220" s="204"/>
      <c r="BC220" s="204"/>
      <c r="BD220" s="204"/>
      <c r="BE220" s="132"/>
    </row>
    <row r="221" spans="21:57" x14ac:dyDescent="0.2">
      <c r="U221" s="203"/>
      <c r="AX221" s="204"/>
      <c r="AY221" s="204"/>
      <c r="AZ221" s="204"/>
      <c r="BA221" s="204"/>
      <c r="BB221" s="204"/>
      <c r="BC221" s="204"/>
      <c r="BD221" s="204"/>
      <c r="BE221" s="132"/>
    </row>
    <row r="222" spans="21:57" x14ac:dyDescent="0.2">
      <c r="U222" s="203"/>
      <c r="AX222" s="204"/>
      <c r="AY222" s="204"/>
      <c r="AZ222" s="204"/>
      <c r="BA222" s="204"/>
      <c r="BB222" s="204"/>
      <c r="BC222" s="204"/>
      <c r="BD222" s="204"/>
      <c r="BE222" s="132"/>
    </row>
    <row r="223" spans="21:57" x14ac:dyDescent="0.2">
      <c r="U223" s="203"/>
      <c r="AX223" s="204"/>
      <c r="AY223" s="204"/>
      <c r="AZ223" s="204"/>
      <c r="BA223" s="204"/>
      <c r="BB223" s="204"/>
      <c r="BC223" s="204"/>
      <c r="BD223" s="204"/>
      <c r="BE223" s="132"/>
    </row>
    <row r="224" spans="21:57" x14ac:dyDescent="0.2">
      <c r="U224" s="203"/>
      <c r="AX224" s="204"/>
      <c r="AY224" s="204"/>
      <c r="AZ224" s="204"/>
      <c r="BA224" s="204"/>
      <c r="BB224" s="204"/>
      <c r="BC224" s="204"/>
      <c r="BD224" s="204"/>
      <c r="BE224" s="132"/>
    </row>
    <row r="225" spans="21:57" x14ac:dyDescent="0.2">
      <c r="U225" s="203"/>
      <c r="AX225" s="204"/>
      <c r="AY225" s="204"/>
      <c r="AZ225" s="204"/>
      <c r="BA225" s="204"/>
      <c r="BB225" s="204"/>
      <c r="BC225" s="204"/>
      <c r="BD225" s="204"/>
      <c r="BE225" s="132"/>
    </row>
    <row r="226" spans="21:57" x14ac:dyDescent="0.2">
      <c r="U226" s="203"/>
      <c r="AX226" s="204"/>
      <c r="AY226" s="204"/>
      <c r="AZ226" s="204"/>
      <c r="BA226" s="204"/>
      <c r="BB226" s="204"/>
      <c r="BC226" s="204"/>
      <c r="BD226" s="204"/>
      <c r="BE226" s="132"/>
    </row>
    <row r="227" spans="21:57" x14ac:dyDescent="0.2">
      <c r="U227" s="203"/>
      <c r="AX227" s="204"/>
      <c r="AY227" s="204"/>
      <c r="AZ227" s="204"/>
      <c r="BA227" s="204"/>
      <c r="BB227" s="204"/>
      <c r="BC227" s="204"/>
      <c r="BD227" s="204"/>
      <c r="BE227" s="132"/>
    </row>
    <row r="228" spans="21:57" x14ac:dyDescent="0.2">
      <c r="U228" s="203"/>
      <c r="AX228" s="204"/>
      <c r="AY228" s="204"/>
      <c r="AZ228" s="204"/>
      <c r="BA228" s="204"/>
      <c r="BB228" s="204"/>
      <c r="BC228" s="204"/>
      <c r="BD228" s="204"/>
      <c r="BE228" s="132"/>
    </row>
    <row r="229" spans="21:57" x14ac:dyDescent="0.2">
      <c r="U229" s="203"/>
      <c r="AX229" s="204"/>
      <c r="AY229" s="204"/>
      <c r="AZ229" s="204"/>
      <c r="BA229" s="204"/>
      <c r="BB229" s="204"/>
      <c r="BC229" s="204"/>
      <c r="BD229" s="204"/>
      <c r="BE229" s="132"/>
    </row>
    <row r="230" spans="21:57" x14ac:dyDescent="0.2">
      <c r="U230" s="203"/>
      <c r="AX230" s="204"/>
      <c r="AY230" s="204"/>
      <c r="AZ230" s="204"/>
      <c r="BA230" s="204"/>
      <c r="BB230" s="204"/>
      <c r="BC230" s="204"/>
      <c r="BD230" s="204"/>
      <c r="BE230" s="132"/>
    </row>
    <row r="231" spans="21:57" x14ac:dyDescent="0.2">
      <c r="U231" s="203"/>
      <c r="AX231" s="204"/>
      <c r="AY231" s="204"/>
      <c r="AZ231" s="204"/>
      <c r="BA231" s="204"/>
      <c r="BB231" s="204"/>
      <c r="BC231" s="204"/>
      <c r="BD231" s="204"/>
      <c r="BE231" s="132"/>
    </row>
    <row r="232" spans="21:57" x14ac:dyDescent="0.2">
      <c r="U232" s="203"/>
      <c r="AX232" s="204"/>
      <c r="AY232" s="204"/>
      <c r="AZ232" s="204"/>
      <c r="BA232" s="204"/>
      <c r="BB232" s="204"/>
      <c r="BC232" s="204"/>
      <c r="BD232" s="204"/>
      <c r="BE232" s="132"/>
    </row>
    <row r="233" spans="21:57" x14ac:dyDescent="0.2">
      <c r="U233" s="203"/>
      <c r="AX233" s="204"/>
      <c r="AY233" s="204"/>
      <c r="AZ233" s="204"/>
      <c r="BA233" s="204"/>
      <c r="BB233" s="204"/>
      <c r="BC233" s="204"/>
      <c r="BD233" s="204"/>
      <c r="BE233" s="132"/>
    </row>
    <row r="234" spans="21:57" x14ac:dyDescent="0.2">
      <c r="U234" s="203"/>
      <c r="AX234" s="204"/>
      <c r="AY234" s="204"/>
      <c r="AZ234" s="204"/>
      <c r="BA234" s="204"/>
      <c r="BB234" s="204"/>
      <c r="BC234" s="204"/>
      <c r="BD234" s="204"/>
      <c r="BE234" s="132"/>
    </row>
    <row r="235" spans="21:57" x14ac:dyDescent="0.2">
      <c r="U235" s="203"/>
      <c r="AX235" s="204"/>
      <c r="AY235" s="204"/>
      <c r="AZ235" s="204"/>
      <c r="BA235" s="204"/>
      <c r="BB235" s="204"/>
      <c r="BC235" s="204"/>
      <c r="BD235" s="204"/>
      <c r="BE235" s="132"/>
    </row>
    <row r="236" spans="21:57" x14ac:dyDescent="0.2">
      <c r="U236" s="203"/>
      <c r="AX236" s="204"/>
      <c r="AY236" s="204"/>
      <c r="AZ236" s="204"/>
      <c r="BA236" s="204"/>
      <c r="BB236" s="204"/>
      <c r="BC236" s="204"/>
      <c r="BD236" s="204"/>
      <c r="BE236" s="132"/>
    </row>
    <row r="237" spans="21:57" x14ac:dyDescent="0.2">
      <c r="U237" s="203"/>
      <c r="AX237" s="204"/>
      <c r="AY237" s="204"/>
      <c r="AZ237" s="204"/>
      <c r="BA237" s="204"/>
      <c r="BB237" s="204"/>
      <c r="BC237" s="204"/>
      <c r="BD237" s="204"/>
      <c r="BE237" s="132"/>
    </row>
    <row r="238" spans="21:57" x14ac:dyDescent="0.2">
      <c r="U238" s="203"/>
      <c r="AX238" s="204"/>
      <c r="AY238" s="204"/>
      <c r="AZ238" s="204"/>
      <c r="BA238" s="204"/>
      <c r="BB238" s="204"/>
      <c r="BC238" s="204"/>
      <c r="BD238" s="204"/>
      <c r="BE238" s="132"/>
    </row>
    <row r="239" spans="21:57" x14ac:dyDescent="0.2">
      <c r="U239" s="203"/>
      <c r="AX239" s="204"/>
      <c r="AY239" s="204"/>
      <c r="AZ239" s="204"/>
      <c r="BA239" s="204"/>
      <c r="BB239" s="204"/>
      <c r="BC239" s="204"/>
      <c r="BD239" s="204"/>
      <c r="BE239" s="132"/>
    </row>
    <row r="240" spans="21:57" x14ac:dyDescent="0.2">
      <c r="U240" s="203"/>
      <c r="AX240" s="204"/>
      <c r="AY240" s="204"/>
      <c r="AZ240" s="204"/>
      <c r="BA240" s="204"/>
      <c r="BB240" s="204"/>
      <c r="BC240" s="204"/>
      <c r="BD240" s="204"/>
      <c r="BE240" s="132"/>
    </row>
    <row r="241" spans="21:57" x14ac:dyDescent="0.2">
      <c r="U241" s="203"/>
      <c r="AX241" s="204"/>
      <c r="AY241" s="204"/>
      <c r="AZ241" s="204"/>
      <c r="BA241" s="204"/>
      <c r="BB241" s="204"/>
      <c r="BC241" s="204"/>
      <c r="BD241" s="204"/>
      <c r="BE241" s="132"/>
    </row>
    <row r="242" spans="21:57" x14ac:dyDescent="0.2">
      <c r="U242" s="203"/>
      <c r="AX242" s="204"/>
      <c r="AY242" s="204"/>
      <c r="AZ242" s="204"/>
      <c r="BA242" s="204"/>
      <c r="BB242" s="204"/>
      <c r="BC242" s="204"/>
      <c r="BD242" s="204"/>
      <c r="BE242" s="132"/>
    </row>
    <row r="243" spans="21:57" x14ac:dyDescent="0.2">
      <c r="U243" s="203"/>
      <c r="AX243" s="204"/>
      <c r="AY243" s="204"/>
      <c r="AZ243" s="204"/>
      <c r="BA243" s="204"/>
      <c r="BB243" s="204"/>
      <c r="BC243" s="204"/>
      <c r="BD243" s="204"/>
      <c r="BE243" s="132"/>
    </row>
    <row r="244" spans="21:57" x14ac:dyDescent="0.2">
      <c r="U244" s="203"/>
      <c r="AX244" s="204"/>
      <c r="AY244" s="204"/>
      <c r="AZ244" s="204"/>
      <c r="BA244" s="204"/>
      <c r="BB244" s="204"/>
      <c r="BC244" s="204"/>
      <c r="BD244" s="204"/>
      <c r="BE244" s="132"/>
    </row>
    <row r="245" spans="21:57" x14ac:dyDescent="0.2">
      <c r="U245" s="203"/>
      <c r="AX245" s="204"/>
      <c r="AY245" s="204"/>
      <c r="AZ245" s="204"/>
      <c r="BA245" s="204"/>
      <c r="BB245" s="204"/>
      <c r="BC245" s="204"/>
      <c r="BD245" s="204"/>
      <c r="BE245" s="132"/>
    </row>
    <row r="246" spans="21:57" x14ac:dyDescent="0.2">
      <c r="U246" s="203"/>
      <c r="AX246" s="204"/>
      <c r="AY246" s="204"/>
      <c r="AZ246" s="204"/>
      <c r="BA246" s="204"/>
      <c r="BB246" s="204"/>
      <c r="BC246" s="204"/>
      <c r="BD246" s="204"/>
      <c r="BE246" s="132"/>
    </row>
    <row r="247" spans="21:57" x14ac:dyDescent="0.2">
      <c r="U247" s="203"/>
      <c r="AX247" s="204"/>
      <c r="AY247" s="204"/>
      <c r="AZ247" s="204"/>
      <c r="BA247" s="204"/>
      <c r="BB247" s="204"/>
      <c r="BC247" s="204"/>
      <c r="BD247" s="204"/>
      <c r="BE247" s="132"/>
    </row>
    <row r="248" spans="21:57" x14ac:dyDescent="0.2">
      <c r="U248" s="203"/>
      <c r="AX248" s="204"/>
      <c r="AY248" s="204"/>
      <c r="AZ248" s="204"/>
      <c r="BA248" s="204"/>
      <c r="BB248" s="204"/>
      <c r="BC248" s="204"/>
      <c r="BD248" s="204"/>
      <c r="BE248" s="132"/>
    </row>
    <row r="249" spans="21:57" x14ac:dyDescent="0.2">
      <c r="U249" s="203"/>
      <c r="AX249" s="204"/>
      <c r="AY249" s="204"/>
      <c r="AZ249" s="204"/>
      <c r="BA249" s="204"/>
      <c r="BB249" s="204"/>
      <c r="BC249" s="204"/>
      <c r="BD249" s="204"/>
      <c r="BE249" s="132"/>
    </row>
    <row r="250" spans="21:57" x14ac:dyDescent="0.2">
      <c r="U250" s="203"/>
      <c r="AX250" s="204"/>
      <c r="AY250" s="204"/>
      <c r="AZ250" s="204"/>
      <c r="BA250" s="204"/>
      <c r="BB250" s="204"/>
      <c r="BC250" s="204"/>
      <c r="BD250" s="204"/>
      <c r="BE250" s="132"/>
    </row>
    <row r="251" spans="21:57" x14ac:dyDescent="0.2">
      <c r="U251" s="203"/>
      <c r="AX251" s="204"/>
      <c r="AY251" s="204"/>
      <c r="AZ251" s="204"/>
      <c r="BA251" s="204"/>
      <c r="BB251" s="204"/>
      <c r="BC251" s="204"/>
      <c r="BD251" s="204"/>
      <c r="BE251" s="132"/>
    </row>
    <row r="252" spans="21:57" x14ac:dyDescent="0.2">
      <c r="U252" s="203"/>
      <c r="AX252" s="204"/>
      <c r="AY252" s="204"/>
      <c r="AZ252" s="204"/>
      <c r="BA252" s="204"/>
      <c r="BB252" s="204"/>
      <c r="BC252" s="204"/>
      <c r="BD252" s="204"/>
      <c r="BE252" s="132"/>
    </row>
    <row r="253" spans="21:57" x14ac:dyDescent="0.2">
      <c r="U253" s="203"/>
      <c r="AX253" s="204"/>
      <c r="AY253" s="204"/>
      <c r="AZ253" s="204"/>
      <c r="BA253" s="204"/>
      <c r="BB253" s="204"/>
      <c r="BC253" s="204"/>
      <c r="BD253" s="204"/>
      <c r="BE253" s="132"/>
    </row>
    <row r="254" spans="21:57" x14ac:dyDescent="0.2">
      <c r="U254" s="203"/>
      <c r="AX254" s="204"/>
      <c r="AY254" s="204"/>
      <c r="AZ254" s="204"/>
      <c r="BA254" s="204"/>
      <c r="BB254" s="204"/>
      <c r="BC254" s="204"/>
      <c r="BD254" s="204"/>
      <c r="BE254" s="132"/>
    </row>
    <row r="255" spans="21:57" x14ac:dyDescent="0.2">
      <c r="U255" s="203"/>
      <c r="AX255" s="204"/>
      <c r="AY255" s="204"/>
      <c r="AZ255" s="204"/>
      <c r="BA255" s="204"/>
      <c r="BB255" s="204"/>
      <c r="BC255" s="204"/>
      <c r="BD255" s="204"/>
      <c r="BE255" s="132"/>
    </row>
    <row r="256" spans="21:57" x14ac:dyDescent="0.2">
      <c r="U256" s="203"/>
      <c r="AX256" s="204"/>
      <c r="AY256" s="204"/>
      <c r="AZ256" s="204"/>
      <c r="BA256" s="204"/>
      <c r="BB256" s="204"/>
      <c r="BC256" s="204"/>
      <c r="BD256" s="204"/>
      <c r="BE256" s="132"/>
    </row>
    <row r="257" spans="21:57" x14ac:dyDescent="0.2">
      <c r="U257" s="203"/>
      <c r="AX257" s="204"/>
      <c r="AY257" s="204"/>
      <c r="AZ257" s="204"/>
      <c r="BA257" s="204"/>
      <c r="BB257" s="204"/>
      <c r="BC257" s="204"/>
      <c r="BD257" s="204"/>
      <c r="BE257" s="132"/>
    </row>
    <row r="258" spans="21:57" x14ac:dyDescent="0.2">
      <c r="U258" s="203"/>
      <c r="AX258" s="204"/>
      <c r="AY258" s="204"/>
      <c r="AZ258" s="204"/>
      <c r="BA258" s="204"/>
      <c r="BB258" s="204"/>
      <c r="BC258" s="204"/>
      <c r="BD258" s="204"/>
      <c r="BE258" s="132"/>
    </row>
    <row r="259" spans="21:57" x14ac:dyDescent="0.2">
      <c r="U259" s="203"/>
      <c r="AX259" s="204"/>
      <c r="AY259" s="204"/>
      <c r="AZ259" s="204"/>
      <c r="BA259" s="204"/>
      <c r="BB259" s="204"/>
      <c r="BC259" s="204"/>
      <c r="BD259" s="204"/>
      <c r="BE259" s="132"/>
    </row>
    <row r="260" spans="21:57" x14ac:dyDescent="0.2">
      <c r="U260" s="203"/>
      <c r="AX260" s="204"/>
      <c r="AY260" s="204"/>
      <c r="AZ260" s="204"/>
      <c r="BA260" s="204"/>
      <c r="BB260" s="204"/>
      <c r="BC260" s="204"/>
      <c r="BD260" s="204"/>
      <c r="BE260" s="132"/>
    </row>
    <row r="261" spans="21:57" x14ac:dyDescent="0.2">
      <c r="U261" s="203"/>
      <c r="AX261" s="204"/>
      <c r="AY261" s="204"/>
      <c r="AZ261" s="204"/>
      <c r="BA261" s="204"/>
      <c r="BB261" s="204"/>
      <c r="BC261" s="204"/>
      <c r="BD261" s="204"/>
      <c r="BE261" s="132"/>
    </row>
    <row r="262" spans="21:57" x14ac:dyDescent="0.2">
      <c r="U262" s="203"/>
      <c r="AX262" s="204"/>
      <c r="AY262" s="204"/>
      <c r="AZ262" s="204"/>
      <c r="BA262" s="204"/>
      <c r="BB262" s="204"/>
      <c r="BC262" s="204"/>
      <c r="BD262" s="204"/>
      <c r="BE262" s="132"/>
    </row>
    <row r="263" spans="21:57" x14ac:dyDescent="0.2">
      <c r="U263" s="203"/>
      <c r="AX263" s="204"/>
      <c r="AY263" s="204"/>
      <c r="AZ263" s="204"/>
      <c r="BA263" s="204"/>
      <c r="BB263" s="204"/>
      <c r="BC263" s="204"/>
      <c r="BD263" s="204"/>
      <c r="BE263" s="132"/>
    </row>
    <row r="264" spans="21:57" x14ac:dyDescent="0.2">
      <c r="U264" s="203"/>
      <c r="AX264" s="204"/>
      <c r="AY264" s="204"/>
      <c r="AZ264" s="204"/>
      <c r="BA264" s="204"/>
      <c r="BB264" s="204"/>
      <c r="BC264" s="204"/>
      <c r="BD264" s="204"/>
      <c r="BE264" s="132"/>
    </row>
    <row r="265" spans="21:57" x14ac:dyDescent="0.2">
      <c r="U265" s="203"/>
      <c r="AX265" s="204"/>
      <c r="AY265" s="204"/>
      <c r="AZ265" s="204"/>
      <c r="BA265" s="204"/>
      <c r="BB265" s="204"/>
      <c r="BC265" s="204"/>
      <c r="BD265" s="204"/>
      <c r="BE265" s="132"/>
    </row>
    <row r="266" spans="21:57" x14ac:dyDescent="0.2">
      <c r="U266" s="203"/>
      <c r="AX266" s="204"/>
      <c r="AY266" s="204"/>
      <c r="AZ266" s="204"/>
      <c r="BA266" s="204"/>
      <c r="BB266" s="204"/>
      <c r="BC266" s="204"/>
      <c r="BD266" s="204"/>
      <c r="BE266" s="132"/>
    </row>
    <row r="267" spans="21:57" x14ac:dyDescent="0.2">
      <c r="U267" s="203"/>
      <c r="AX267" s="204"/>
      <c r="AY267" s="204"/>
      <c r="AZ267" s="204"/>
      <c r="BA267" s="204"/>
      <c r="BB267" s="204"/>
      <c r="BC267" s="204"/>
      <c r="BD267" s="204"/>
      <c r="BE267" s="132"/>
    </row>
    <row r="268" spans="21:57" x14ac:dyDescent="0.2">
      <c r="U268" s="203"/>
      <c r="AX268" s="204"/>
      <c r="AY268" s="204"/>
      <c r="AZ268" s="204"/>
      <c r="BA268" s="204"/>
      <c r="BB268" s="204"/>
      <c r="BC268" s="204"/>
      <c r="BD268" s="204"/>
      <c r="BE268" s="132"/>
    </row>
    <row r="269" spans="21:57" x14ac:dyDescent="0.2">
      <c r="U269" s="203"/>
      <c r="AX269" s="204"/>
      <c r="AY269" s="204"/>
      <c r="AZ269" s="204"/>
      <c r="BA269" s="204"/>
      <c r="BB269" s="204"/>
      <c r="BC269" s="204"/>
      <c r="BD269" s="204"/>
      <c r="BE269" s="132"/>
    </row>
    <row r="270" spans="21:57" x14ac:dyDescent="0.2">
      <c r="U270" s="203"/>
      <c r="AX270" s="204"/>
      <c r="AY270" s="204"/>
      <c r="AZ270" s="204"/>
      <c r="BA270" s="204"/>
      <c r="BB270" s="204"/>
      <c r="BC270" s="204"/>
      <c r="BD270" s="204"/>
      <c r="BE270" s="132"/>
    </row>
    <row r="271" spans="21:57" x14ac:dyDescent="0.2">
      <c r="U271" s="203"/>
      <c r="AX271" s="204"/>
      <c r="AY271" s="204"/>
      <c r="AZ271" s="204"/>
      <c r="BA271" s="204"/>
      <c r="BB271" s="204"/>
      <c r="BC271" s="204"/>
      <c r="BD271" s="204"/>
      <c r="BE271" s="132"/>
    </row>
    <row r="272" spans="21:57" x14ac:dyDescent="0.2">
      <c r="U272" s="203"/>
      <c r="AX272" s="204"/>
      <c r="AY272" s="204"/>
      <c r="AZ272" s="204"/>
      <c r="BA272" s="204"/>
      <c r="BB272" s="204"/>
      <c r="BC272" s="204"/>
      <c r="BD272" s="204"/>
      <c r="BE272" s="132"/>
    </row>
    <row r="273" spans="21:57" x14ac:dyDescent="0.2">
      <c r="U273" s="203"/>
      <c r="AX273" s="204"/>
      <c r="AY273" s="204"/>
      <c r="AZ273" s="204"/>
      <c r="BA273" s="204"/>
      <c r="BB273" s="204"/>
      <c r="BC273" s="204"/>
      <c r="BD273" s="204"/>
      <c r="BE273" s="132"/>
    </row>
    <row r="274" spans="21:57" x14ac:dyDescent="0.2">
      <c r="U274" s="203"/>
      <c r="AX274" s="204"/>
      <c r="AY274" s="204"/>
      <c r="AZ274" s="204"/>
      <c r="BA274" s="204"/>
      <c r="BB274" s="204"/>
      <c r="BC274" s="204"/>
      <c r="BD274" s="204"/>
      <c r="BE274" s="132"/>
    </row>
    <row r="275" spans="21:57" x14ac:dyDescent="0.2">
      <c r="U275" s="203"/>
      <c r="AX275" s="204"/>
      <c r="AY275" s="204"/>
      <c r="AZ275" s="204"/>
      <c r="BA275" s="204"/>
      <c r="BB275" s="204"/>
      <c r="BC275" s="204"/>
      <c r="BD275" s="204"/>
      <c r="BE275" s="132"/>
    </row>
    <row r="276" spans="21:57" x14ac:dyDescent="0.2">
      <c r="U276" s="203"/>
      <c r="AX276" s="204"/>
      <c r="AY276" s="204"/>
      <c r="AZ276" s="204"/>
      <c r="BA276" s="204"/>
      <c r="BB276" s="204"/>
      <c r="BC276" s="204"/>
      <c r="BD276" s="204"/>
      <c r="BE276" s="132"/>
    </row>
    <row r="277" spans="21:57" x14ac:dyDescent="0.2">
      <c r="U277" s="203"/>
      <c r="AX277" s="204"/>
      <c r="AY277" s="204"/>
      <c r="AZ277" s="204"/>
      <c r="BA277" s="204"/>
      <c r="BB277" s="204"/>
      <c r="BC277" s="204"/>
      <c r="BD277" s="204"/>
      <c r="BE277" s="132"/>
    </row>
    <row r="278" spans="21:57" x14ac:dyDescent="0.2">
      <c r="U278" s="203"/>
      <c r="AX278" s="204"/>
      <c r="AY278" s="204"/>
      <c r="AZ278" s="204"/>
      <c r="BA278" s="204"/>
      <c r="BB278" s="204"/>
      <c r="BC278" s="204"/>
      <c r="BD278" s="204"/>
      <c r="BE278" s="132"/>
    </row>
    <row r="279" spans="21:57" x14ac:dyDescent="0.2">
      <c r="U279" s="203"/>
      <c r="AX279" s="204"/>
      <c r="AY279" s="204"/>
      <c r="AZ279" s="204"/>
      <c r="BA279" s="204"/>
      <c r="BB279" s="204"/>
      <c r="BC279" s="204"/>
      <c r="BD279" s="204"/>
      <c r="BE279" s="132"/>
    </row>
    <row r="280" spans="21:57" x14ac:dyDescent="0.2">
      <c r="U280" s="203"/>
      <c r="AX280" s="204"/>
      <c r="AY280" s="204"/>
      <c r="AZ280" s="204"/>
      <c r="BA280" s="204"/>
      <c r="BB280" s="204"/>
      <c r="BC280" s="204"/>
      <c r="BD280" s="204"/>
      <c r="BE280" s="132"/>
    </row>
    <row r="281" spans="21:57" x14ac:dyDescent="0.2">
      <c r="U281" s="203"/>
      <c r="AX281" s="204"/>
      <c r="AY281" s="204"/>
      <c r="AZ281" s="204"/>
      <c r="BA281" s="204"/>
      <c r="BB281" s="204"/>
      <c r="BC281" s="204"/>
      <c r="BD281" s="204"/>
      <c r="BE281" s="132"/>
    </row>
    <row r="282" spans="21:57" x14ac:dyDescent="0.2">
      <c r="U282" s="203"/>
      <c r="AX282" s="204"/>
      <c r="AY282" s="204"/>
      <c r="AZ282" s="204"/>
      <c r="BA282" s="204"/>
      <c r="BB282" s="204"/>
      <c r="BC282" s="204"/>
      <c r="BD282" s="204"/>
      <c r="BE282" s="132"/>
    </row>
    <row r="283" spans="21:57" x14ac:dyDescent="0.2">
      <c r="U283" s="203"/>
      <c r="AX283" s="204"/>
      <c r="AY283" s="204"/>
      <c r="AZ283" s="204"/>
      <c r="BA283" s="204"/>
      <c r="BB283" s="204"/>
      <c r="BC283" s="204"/>
      <c r="BD283" s="204"/>
      <c r="BE283" s="132"/>
    </row>
    <row r="284" spans="21:57" x14ac:dyDescent="0.2">
      <c r="U284" s="203"/>
      <c r="AX284" s="204"/>
      <c r="AY284" s="204"/>
      <c r="AZ284" s="204"/>
      <c r="BA284" s="204"/>
      <c r="BB284" s="204"/>
      <c r="BC284" s="204"/>
      <c r="BD284" s="204"/>
      <c r="BE284" s="132"/>
    </row>
    <row r="285" spans="21:57" x14ac:dyDescent="0.2">
      <c r="U285" s="203"/>
      <c r="AX285" s="204"/>
      <c r="AY285" s="204"/>
      <c r="AZ285" s="204"/>
      <c r="BA285" s="204"/>
      <c r="BB285" s="204"/>
      <c r="BC285" s="204"/>
      <c r="BD285" s="204"/>
      <c r="BE285" s="132"/>
    </row>
    <row r="286" spans="21:57" x14ac:dyDescent="0.2">
      <c r="U286" s="203"/>
      <c r="AX286" s="204"/>
      <c r="AY286" s="204"/>
      <c r="AZ286" s="204"/>
      <c r="BA286" s="204"/>
      <c r="BB286" s="204"/>
      <c r="BC286" s="204"/>
      <c r="BD286" s="204"/>
      <c r="BE286" s="132"/>
    </row>
    <row r="287" spans="21:57" x14ac:dyDescent="0.2">
      <c r="U287" s="203"/>
      <c r="AX287" s="204"/>
      <c r="AY287" s="204"/>
      <c r="AZ287" s="204"/>
      <c r="BA287" s="204"/>
      <c r="BB287" s="204"/>
      <c r="BC287" s="204"/>
      <c r="BD287" s="204"/>
      <c r="BE287" s="132"/>
    </row>
    <row r="288" spans="21:57" x14ac:dyDescent="0.2">
      <c r="U288" s="203"/>
      <c r="AX288" s="204"/>
      <c r="AY288" s="204"/>
      <c r="AZ288" s="204"/>
      <c r="BA288" s="204"/>
      <c r="BB288" s="204"/>
      <c r="BC288" s="204"/>
      <c r="BD288" s="204"/>
      <c r="BE288" s="132"/>
    </row>
    <row r="289" spans="21:57" x14ac:dyDescent="0.2">
      <c r="U289" s="203"/>
      <c r="AX289" s="204"/>
      <c r="AY289" s="204"/>
      <c r="AZ289" s="204"/>
      <c r="BA289" s="204"/>
      <c r="BB289" s="204"/>
      <c r="BC289" s="204"/>
      <c r="BD289" s="204"/>
      <c r="BE289" s="132"/>
    </row>
    <row r="290" spans="21:57" x14ac:dyDescent="0.2">
      <c r="U290" s="203"/>
      <c r="AX290" s="204"/>
      <c r="AY290" s="204"/>
      <c r="AZ290" s="204"/>
      <c r="BA290" s="204"/>
      <c r="BB290" s="204"/>
      <c r="BC290" s="204"/>
      <c r="BD290" s="204"/>
      <c r="BE290" s="132"/>
    </row>
    <row r="291" spans="21:57" x14ac:dyDescent="0.2">
      <c r="U291" s="203"/>
      <c r="AX291" s="204"/>
      <c r="AY291" s="204"/>
      <c r="AZ291" s="204"/>
      <c r="BA291" s="204"/>
      <c r="BB291" s="204"/>
      <c r="BC291" s="204"/>
      <c r="BD291" s="204"/>
      <c r="BE291" s="132"/>
    </row>
    <row r="292" spans="21:57" x14ac:dyDescent="0.2">
      <c r="U292" s="203"/>
      <c r="AX292" s="204"/>
      <c r="AY292" s="204"/>
      <c r="AZ292" s="204"/>
      <c r="BA292" s="204"/>
      <c r="BB292" s="204"/>
      <c r="BC292" s="204"/>
      <c r="BD292" s="204"/>
      <c r="BE292" s="132"/>
    </row>
    <row r="293" spans="21:57" x14ac:dyDescent="0.2">
      <c r="U293" s="203"/>
      <c r="AX293" s="204"/>
      <c r="AY293" s="204"/>
      <c r="AZ293" s="204"/>
      <c r="BA293" s="204"/>
      <c r="BB293" s="204"/>
      <c r="BC293" s="204"/>
      <c r="BD293" s="204"/>
      <c r="BE293" s="132"/>
    </row>
    <row r="294" spans="21:57" x14ac:dyDescent="0.2">
      <c r="U294" s="203"/>
      <c r="AX294" s="204"/>
      <c r="AY294" s="204"/>
      <c r="AZ294" s="204"/>
      <c r="BA294" s="204"/>
      <c r="BB294" s="204"/>
      <c r="BC294" s="204"/>
      <c r="BD294" s="204"/>
      <c r="BE294" s="132"/>
    </row>
    <row r="295" spans="21:57" x14ac:dyDescent="0.2">
      <c r="U295" s="203"/>
      <c r="AX295" s="204"/>
      <c r="AY295" s="204"/>
      <c r="AZ295" s="204"/>
      <c r="BA295" s="204"/>
      <c r="BB295" s="204"/>
      <c r="BC295" s="204"/>
      <c r="BD295" s="204"/>
      <c r="BE295" s="132"/>
    </row>
    <row r="296" spans="21:57" x14ac:dyDescent="0.2">
      <c r="U296" s="203"/>
      <c r="AX296" s="204"/>
      <c r="AY296" s="204"/>
      <c r="AZ296" s="204"/>
      <c r="BA296" s="204"/>
      <c r="BB296" s="204"/>
      <c r="BC296" s="204"/>
      <c r="BD296" s="204"/>
      <c r="BE296" s="132"/>
    </row>
    <row r="297" spans="21:57" x14ac:dyDescent="0.2">
      <c r="U297" s="203"/>
      <c r="AX297" s="204"/>
      <c r="AY297" s="204"/>
      <c r="AZ297" s="204"/>
      <c r="BA297" s="204"/>
      <c r="BB297" s="204"/>
      <c r="BC297" s="204"/>
      <c r="BD297" s="204"/>
      <c r="BE297" s="132"/>
    </row>
    <row r="298" spans="21:57" x14ac:dyDescent="0.2">
      <c r="U298" s="203"/>
      <c r="AX298" s="204"/>
      <c r="AY298" s="204"/>
      <c r="AZ298" s="204"/>
      <c r="BA298" s="204"/>
      <c r="BB298" s="204"/>
      <c r="BC298" s="204"/>
      <c r="BD298" s="204"/>
      <c r="BE298" s="132"/>
    </row>
    <row r="299" spans="21:57" x14ac:dyDescent="0.2">
      <c r="U299" s="203"/>
      <c r="AX299" s="204"/>
      <c r="AY299" s="204"/>
      <c r="AZ299" s="204"/>
      <c r="BA299" s="204"/>
      <c r="BB299" s="204"/>
      <c r="BC299" s="204"/>
      <c r="BD299" s="204"/>
      <c r="BE299" s="132"/>
    </row>
    <row r="300" spans="21:57" x14ac:dyDescent="0.2">
      <c r="U300" s="203"/>
      <c r="AX300" s="204"/>
      <c r="AY300" s="204"/>
      <c r="AZ300" s="204"/>
      <c r="BA300" s="204"/>
      <c r="BB300" s="204"/>
      <c r="BC300" s="204"/>
      <c r="BD300" s="204"/>
      <c r="BE300" s="132"/>
    </row>
    <row r="301" spans="21:57" x14ac:dyDescent="0.2">
      <c r="U301" s="203"/>
      <c r="AX301" s="204"/>
      <c r="AY301" s="204"/>
      <c r="AZ301" s="204"/>
      <c r="BA301" s="204"/>
      <c r="BB301" s="204"/>
      <c r="BC301" s="204"/>
      <c r="BD301" s="204"/>
      <c r="BE301" s="132"/>
    </row>
    <row r="302" spans="21:57" x14ac:dyDescent="0.2">
      <c r="U302" s="203"/>
      <c r="AX302" s="204"/>
      <c r="AY302" s="204"/>
      <c r="AZ302" s="204"/>
      <c r="BA302" s="204"/>
      <c r="BB302" s="204"/>
      <c r="BC302" s="204"/>
      <c r="BD302" s="204"/>
      <c r="BE302" s="132"/>
    </row>
    <row r="303" spans="21:57" x14ac:dyDescent="0.2">
      <c r="U303" s="203"/>
      <c r="AX303" s="204"/>
      <c r="AY303" s="204"/>
      <c r="AZ303" s="204"/>
      <c r="BA303" s="204"/>
      <c r="BB303" s="204"/>
      <c r="BC303" s="204"/>
      <c r="BD303" s="204"/>
      <c r="BE303" s="132"/>
    </row>
    <row r="304" spans="21:57" x14ac:dyDescent="0.2">
      <c r="U304" s="203"/>
      <c r="AX304" s="204"/>
      <c r="AY304" s="204"/>
      <c r="AZ304" s="204"/>
      <c r="BA304" s="204"/>
      <c r="BB304" s="204"/>
      <c r="BC304" s="204"/>
      <c r="BD304" s="204"/>
      <c r="BE304" s="132"/>
    </row>
    <row r="305" spans="21:57" x14ac:dyDescent="0.2">
      <c r="U305" s="203"/>
      <c r="AX305" s="204"/>
      <c r="AY305" s="204"/>
      <c r="AZ305" s="204"/>
      <c r="BA305" s="204"/>
      <c r="BB305" s="204"/>
      <c r="BC305" s="204"/>
      <c r="BD305" s="204"/>
      <c r="BE305" s="132"/>
    </row>
    <row r="306" spans="21:57" x14ac:dyDescent="0.2">
      <c r="U306" s="203"/>
      <c r="AX306" s="204"/>
      <c r="AY306" s="204"/>
      <c r="AZ306" s="204"/>
      <c r="BA306" s="204"/>
      <c r="BB306" s="204"/>
      <c r="BC306" s="204"/>
      <c r="BD306" s="204"/>
      <c r="BE306" s="132"/>
    </row>
    <row r="307" spans="21:57" x14ac:dyDescent="0.2">
      <c r="U307" s="203"/>
      <c r="AX307" s="204"/>
      <c r="AY307" s="204"/>
      <c r="AZ307" s="204"/>
      <c r="BA307" s="204"/>
      <c r="BB307" s="204"/>
      <c r="BC307" s="204"/>
      <c r="BD307" s="204"/>
      <c r="BE307" s="132"/>
    </row>
    <row r="308" spans="21:57" x14ac:dyDescent="0.2">
      <c r="U308" s="203"/>
      <c r="AX308" s="204"/>
      <c r="AY308" s="204"/>
      <c r="AZ308" s="204"/>
      <c r="BA308" s="204"/>
      <c r="BB308" s="204"/>
      <c r="BC308" s="204"/>
      <c r="BD308" s="204"/>
      <c r="BE308" s="132"/>
    </row>
    <row r="309" spans="21:57" x14ac:dyDescent="0.2">
      <c r="U309" s="203"/>
      <c r="AX309" s="204"/>
      <c r="AY309" s="204"/>
      <c r="AZ309" s="204"/>
      <c r="BA309" s="204"/>
      <c r="BB309" s="204"/>
      <c r="BC309" s="204"/>
      <c r="BD309" s="204"/>
      <c r="BE309" s="132"/>
    </row>
    <row r="310" spans="21:57" x14ac:dyDescent="0.2">
      <c r="U310" s="203"/>
      <c r="AX310" s="204"/>
      <c r="AY310" s="204"/>
      <c r="AZ310" s="204"/>
      <c r="BA310" s="204"/>
      <c r="BB310" s="204"/>
      <c r="BC310" s="204"/>
      <c r="BD310" s="204"/>
      <c r="BE310" s="132"/>
    </row>
    <row r="311" spans="21:57" x14ac:dyDescent="0.2">
      <c r="U311" s="203"/>
      <c r="AX311" s="204"/>
      <c r="AY311" s="204"/>
      <c r="AZ311" s="204"/>
      <c r="BA311" s="204"/>
      <c r="BB311" s="204"/>
      <c r="BC311" s="204"/>
      <c r="BD311" s="204"/>
      <c r="BE311" s="132"/>
    </row>
    <row r="312" spans="21:57" x14ac:dyDescent="0.2">
      <c r="U312" s="203"/>
      <c r="AX312" s="204"/>
      <c r="AY312" s="204"/>
      <c r="AZ312" s="204"/>
      <c r="BA312" s="204"/>
      <c r="BB312" s="204"/>
      <c r="BC312" s="204"/>
      <c r="BD312" s="204"/>
      <c r="BE312" s="132"/>
    </row>
    <row r="313" spans="21:57" x14ac:dyDescent="0.2">
      <c r="U313" s="203"/>
      <c r="AX313" s="204"/>
      <c r="AY313" s="204"/>
      <c r="AZ313" s="204"/>
      <c r="BA313" s="204"/>
      <c r="BB313" s="204"/>
      <c r="BC313" s="204"/>
      <c r="BD313" s="204"/>
      <c r="BE313" s="132"/>
    </row>
    <row r="314" spans="21:57" x14ac:dyDescent="0.2">
      <c r="U314" s="203"/>
      <c r="AX314" s="204"/>
      <c r="AY314" s="204"/>
      <c r="AZ314" s="204"/>
      <c r="BA314" s="204"/>
      <c r="BB314" s="204"/>
      <c r="BC314" s="204"/>
      <c r="BD314" s="204"/>
      <c r="BE314" s="132"/>
    </row>
    <row r="315" spans="21:57" x14ac:dyDescent="0.2">
      <c r="U315" s="203"/>
      <c r="AX315" s="204"/>
      <c r="AY315" s="204"/>
      <c r="AZ315" s="204"/>
      <c r="BA315" s="204"/>
      <c r="BB315" s="204"/>
      <c r="BC315" s="204"/>
      <c r="BD315" s="204"/>
      <c r="BE315" s="132"/>
    </row>
    <row r="316" spans="21:57" x14ac:dyDescent="0.2">
      <c r="U316" s="203"/>
      <c r="AX316" s="204"/>
      <c r="AY316" s="204"/>
      <c r="AZ316" s="204"/>
      <c r="BA316" s="204"/>
      <c r="BB316" s="204"/>
      <c r="BC316" s="204"/>
      <c r="BD316" s="204"/>
      <c r="BE316" s="132"/>
    </row>
    <row r="317" spans="21:57" x14ac:dyDescent="0.2">
      <c r="U317" s="203"/>
      <c r="AX317" s="204"/>
      <c r="AY317" s="204"/>
      <c r="AZ317" s="204"/>
      <c r="BA317" s="204"/>
      <c r="BB317" s="204"/>
      <c r="BC317" s="204"/>
      <c r="BD317" s="204"/>
      <c r="BE317" s="132"/>
    </row>
    <row r="318" spans="21:57" x14ac:dyDescent="0.2">
      <c r="U318" s="203"/>
      <c r="AX318" s="204"/>
      <c r="AY318" s="204"/>
      <c r="AZ318" s="204"/>
      <c r="BA318" s="204"/>
      <c r="BB318" s="204"/>
      <c r="BC318" s="204"/>
      <c r="BD318" s="204"/>
      <c r="BE318" s="132"/>
    </row>
    <row r="319" spans="21:57" x14ac:dyDescent="0.2">
      <c r="U319" s="203"/>
      <c r="AX319" s="204"/>
      <c r="AY319" s="204"/>
      <c r="AZ319" s="204"/>
      <c r="BA319" s="204"/>
      <c r="BB319" s="204"/>
      <c r="BC319" s="204"/>
      <c r="BD319" s="204"/>
      <c r="BE319" s="132"/>
    </row>
    <row r="320" spans="21:57" x14ac:dyDescent="0.2">
      <c r="U320" s="203"/>
      <c r="AX320" s="204"/>
      <c r="AY320" s="204"/>
      <c r="AZ320" s="204"/>
      <c r="BA320" s="204"/>
      <c r="BB320" s="204"/>
      <c r="BC320" s="204"/>
      <c r="BD320" s="204"/>
      <c r="BE320" s="132"/>
    </row>
    <row r="321" spans="21:57" x14ac:dyDescent="0.2">
      <c r="U321" s="203"/>
      <c r="AX321" s="204"/>
      <c r="AY321" s="204"/>
      <c r="AZ321" s="204"/>
      <c r="BA321" s="204"/>
      <c r="BB321" s="204"/>
      <c r="BC321" s="204"/>
      <c r="BD321" s="204"/>
      <c r="BE321" s="132"/>
    </row>
    <row r="322" spans="21:57" x14ac:dyDescent="0.2">
      <c r="U322" s="203"/>
      <c r="AX322" s="204"/>
      <c r="AY322" s="204"/>
      <c r="AZ322" s="204"/>
      <c r="BA322" s="204"/>
      <c r="BB322" s="204"/>
      <c r="BC322" s="204"/>
      <c r="BD322" s="204"/>
      <c r="BE322" s="132"/>
    </row>
    <row r="323" spans="21:57" x14ac:dyDescent="0.2">
      <c r="U323" s="203"/>
      <c r="AX323" s="204"/>
      <c r="AY323" s="204"/>
      <c r="AZ323" s="204"/>
      <c r="BA323" s="204"/>
      <c r="BB323" s="204"/>
      <c r="BC323" s="204"/>
      <c r="BD323" s="204"/>
      <c r="BE323" s="132"/>
    </row>
    <row r="324" spans="21:57" x14ac:dyDescent="0.2">
      <c r="U324" s="203"/>
      <c r="AX324" s="204"/>
      <c r="AY324" s="204"/>
      <c r="AZ324" s="204"/>
      <c r="BA324" s="204"/>
      <c r="BB324" s="204"/>
      <c r="BC324" s="204"/>
      <c r="BD324" s="204"/>
      <c r="BE324" s="132"/>
    </row>
    <row r="325" spans="21:57" x14ac:dyDescent="0.2">
      <c r="U325" s="203"/>
      <c r="AX325" s="204"/>
      <c r="AY325" s="204"/>
      <c r="AZ325" s="204"/>
      <c r="BA325" s="204"/>
      <c r="BB325" s="204"/>
      <c r="BC325" s="204"/>
      <c r="BD325" s="204"/>
      <c r="BE325" s="132"/>
    </row>
    <row r="326" spans="21:57" x14ac:dyDescent="0.2">
      <c r="U326" s="203"/>
      <c r="AX326" s="204"/>
      <c r="AY326" s="204"/>
      <c r="AZ326" s="204"/>
      <c r="BA326" s="204"/>
      <c r="BB326" s="204"/>
      <c r="BC326" s="204"/>
      <c r="BD326" s="204"/>
      <c r="BE326" s="132"/>
    </row>
    <row r="327" spans="21:57" x14ac:dyDescent="0.2">
      <c r="U327" s="203"/>
      <c r="AX327" s="204"/>
      <c r="AY327" s="204"/>
      <c r="AZ327" s="204"/>
      <c r="BA327" s="204"/>
      <c r="BB327" s="204"/>
      <c r="BC327" s="204"/>
      <c r="BD327" s="204"/>
      <c r="BE327" s="132"/>
    </row>
    <row r="328" spans="21:57" x14ac:dyDescent="0.2">
      <c r="U328" s="203"/>
      <c r="AX328" s="204"/>
      <c r="AY328" s="204"/>
      <c r="AZ328" s="204"/>
      <c r="BA328" s="204"/>
      <c r="BB328" s="204"/>
      <c r="BC328" s="204"/>
      <c r="BD328" s="204"/>
      <c r="BE328" s="132"/>
    </row>
    <row r="329" spans="21:57" x14ac:dyDescent="0.2">
      <c r="U329" s="203"/>
      <c r="AX329" s="204"/>
      <c r="AY329" s="204"/>
      <c r="AZ329" s="204"/>
      <c r="BA329" s="204"/>
      <c r="BB329" s="204"/>
      <c r="BC329" s="204"/>
      <c r="BD329" s="204"/>
      <c r="BE329" s="132"/>
    </row>
    <row r="330" spans="21:57" x14ac:dyDescent="0.2">
      <c r="U330" s="203"/>
      <c r="AX330" s="204"/>
      <c r="AY330" s="204"/>
      <c r="AZ330" s="204"/>
      <c r="BA330" s="204"/>
      <c r="BB330" s="204"/>
      <c r="BC330" s="204"/>
      <c r="BD330" s="204"/>
      <c r="BE330" s="132"/>
    </row>
    <row r="331" spans="21:57" x14ac:dyDescent="0.2">
      <c r="U331" s="203"/>
      <c r="AX331" s="204"/>
      <c r="AY331" s="204"/>
      <c r="AZ331" s="204"/>
      <c r="BA331" s="204"/>
      <c r="BB331" s="204"/>
      <c r="BC331" s="204"/>
      <c r="BD331" s="204"/>
      <c r="BE331" s="132"/>
    </row>
    <row r="332" spans="21:57" x14ac:dyDescent="0.2">
      <c r="U332" s="203"/>
      <c r="AX332" s="204"/>
      <c r="AY332" s="204"/>
      <c r="AZ332" s="204"/>
      <c r="BA332" s="204"/>
      <c r="BB332" s="204"/>
      <c r="BC332" s="204"/>
      <c r="BD332" s="204"/>
      <c r="BE332" s="132"/>
    </row>
    <row r="333" spans="21:57" x14ac:dyDescent="0.2">
      <c r="U333" s="203"/>
      <c r="AX333" s="204"/>
      <c r="AY333" s="204"/>
      <c r="AZ333" s="204"/>
      <c r="BA333" s="204"/>
      <c r="BB333" s="204"/>
      <c r="BC333" s="204"/>
      <c r="BD333" s="204"/>
      <c r="BE333" s="132"/>
    </row>
    <row r="334" spans="21:57" x14ac:dyDescent="0.2">
      <c r="U334" s="203"/>
      <c r="AX334" s="204"/>
      <c r="AY334" s="204"/>
      <c r="AZ334" s="204"/>
      <c r="BA334" s="204"/>
      <c r="BB334" s="204"/>
      <c r="BC334" s="204"/>
      <c r="BD334" s="204"/>
      <c r="BE334" s="132"/>
    </row>
    <row r="335" spans="21:57" x14ac:dyDescent="0.2">
      <c r="U335" s="203"/>
      <c r="AX335" s="204"/>
      <c r="AY335" s="204"/>
      <c r="AZ335" s="204"/>
      <c r="BA335" s="204"/>
      <c r="BB335" s="204"/>
      <c r="BC335" s="204"/>
      <c r="BD335" s="204"/>
      <c r="BE335" s="132"/>
    </row>
    <row r="336" spans="21:57" x14ac:dyDescent="0.2">
      <c r="U336" s="203"/>
      <c r="AX336" s="204"/>
      <c r="AY336" s="204"/>
      <c r="AZ336" s="204"/>
      <c r="BA336" s="204"/>
      <c r="BB336" s="204"/>
      <c r="BC336" s="204"/>
      <c r="BD336" s="204"/>
      <c r="BE336" s="132"/>
    </row>
    <row r="337" spans="21:57" x14ac:dyDescent="0.2">
      <c r="U337" s="203"/>
      <c r="AX337" s="204"/>
      <c r="AY337" s="204"/>
      <c r="AZ337" s="204"/>
      <c r="BA337" s="204"/>
      <c r="BB337" s="204"/>
      <c r="BC337" s="204"/>
      <c r="BD337" s="204"/>
      <c r="BE337" s="132"/>
    </row>
    <row r="338" spans="21:57" x14ac:dyDescent="0.2">
      <c r="U338" s="203"/>
      <c r="AX338" s="204"/>
      <c r="AY338" s="204"/>
      <c r="AZ338" s="204"/>
      <c r="BA338" s="204"/>
      <c r="BB338" s="204"/>
      <c r="BC338" s="204"/>
      <c r="BD338" s="204"/>
      <c r="BE338" s="132"/>
    </row>
    <row r="339" spans="21:57" x14ac:dyDescent="0.2">
      <c r="U339" s="203"/>
      <c r="AX339" s="204"/>
      <c r="AY339" s="204"/>
      <c r="AZ339" s="204"/>
      <c r="BA339" s="204"/>
      <c r="BB339" s="204"/>
      <c r="BC339" s="204"/>
      <c r="BD339" s="204"/>
      <c r="BE339" s="132"/>
    </row>
    <row r="340" spans="21:57" x14ac:dyDescent="0.2">
      <c r="U340" s="203"/>
      <c r="AX340" s="204"/>
      <c r="AY340" s="204"/>
      <c r="AZ340" s="204"/>
      <c r="BA340" s="204"/>
      <c r="BB340" s="204"/>
      <c r="BC340" s="204"/>
      <c r="BD340" s="204"/>
      <c r="BE340" s="132"/>
    </row>
    <row r="341" spans="21:57" x14ac:dyDescent="0.2">
      <c r="U341" s="203"/>
      <c r="AX341" s="204"/>
      <c r="AY341" s="204"/>
      <c r="AZ341" s="204"/>
      <c r="BA341" s="204"/>
      <c r="BB341" s="204"/>
      <c r="BC341" s="204"/>
      <c r="BD341" s="204"/>
      <c r="BE341" s="132"/>
    </row>
    <row r="342" spans="21:57" x14ac:dyDescent="0.2">
      <c r="U342" s="203"/>
      <c r="AX342" s="204"/>
      <c r="AY342" s="204"/>
      <c r="AZ342" s="204"/>
      <c r="BA342" s="204"/>
      <c r="BB342" s="204"/>
      <c r="BC342" s="204"/>
      <c r="BD342" s="204"/>
      <c r="BE342" s="132"/>
    </row>
    <row r="343" spans="21:57" x14ac:dyDescent="0.2">
      <c r="U343" s="203"/>
      <c r="AX343" s="204"/>
      <c r="AY343" s="204"/>
      <c r="AZ343" s="204"/>
      <c r="BA343" s="204"/>
      <c r="BB343" s="204"/>
      <c r="BC343" s="204"/>
      <c r="BD343" s="204"/>
      <c r="BE343" s="132"/>
    </row>
    <row r="344" spans="21:57" x14ac:dyDescent="0.2">
      <c r="U344" s="203"/>
      <c r="AX344" s="204"/>
      <c r="AY344" s="204"/>
      <c r="AZ344" s="204"/>
      <c r="BA344" s="204"/>
      <c r="BB344" s="204"/>
      <c r="BC344" s="204"/>
      <c r="BD344" s="204"/>
      <c r="BE344" s="132"/>
    </row>
    <row r="345" spans="21:57" x14ac:dyDescent="0.2">
      <c r="U345" s="203"/>
      <c r="AX345" s="204"/>
      <c r="AY345" s="204"/>
      <c r="AZ345" s="204"/>
      <c r="BA345" s="204"/>
      <c r="BB345" s="204"/>
      <c r="BC345" s="204"/>
      <c r="BD345" s="204"/>
      <c r="BE345" s="132"/>
    </row>
    <row r="346" spans="21:57" x14ac:dyDescent="0.2">
      <c r="U346" s="203"/>
      <c r="AX346" s="204"/>
      <c r="AY346" s="204"/>
      <c r="AZ346" s="204"/>
      <c r="BA346" s="204"/>
      <c r="BB346" s="204"/>
      <c r="BC346" s="204"/>
      <c r="BD346" s="204"/>
      <c r="BE346" s="132"/>
    </row>
    <row r="347" spans="21:57" x14ac:dyDescent="0.2">
      <c r="U347" s="203"/>
      <c r="AX347" s="204"/>
      <c r="AY347" s="204"/>
      <c r="AZ347" s="204"/>
      <c r="BA347" s="204"/>
      <c r="BB347" s="204"/>
      <c r="BC347" s="204"/>
      <c r="BD347" s="204"/>
      <c r="BE347" s="132"/>
    </row>
    <row r="348" spans="21:57" x14ac:dyDescent="0.2">
      <c r="U348" s="203"/>
      <c r="AX348" s="204"/>
      <c r="AY348" s="204"/>
      <c r="AZ348" s="204"/>
      <c r="BA348" s="204"/>
      <c r="BB348" s="204"/>
      <c r="BC348" s="204"/>
      <c r="BD348" s="204"/>
      <c r="BE348" s="132"/>
    </row>
    <row r="349" spans="21:57" x14ac:dyDescent="0.2">
      <c r="U349" s="203"/>
      <c r="AX349" s="204"/>
      <c r="AY349" s="204"/>
      <c r="AZ349" s="204"/>
      <c r="BA349" s="204"/>
      <c r="BB349" s="204"/>
      <c r="BC349" s="204"/>
      <c r="BD349" s="204"/>
      <c r="BE349" s="132"/>
    </row>
    <row r="350" spans="21:57" x14ac:dyDescent="0.2">
      <c r="U350" s="203"/>
      <c r="AX350" s="204"/>
      <c r="AY350" s="204"/>
      <c r="AZ350" s="204"/>
      <c r="BA350" s="204"/>
      <c r="BB350" s="204"/>
      <c r="BC350" s="204"/>
      <c r="BD350" s="204"/>
      <c r="BE350" s="132"/>
    </row>
    <row r="351" spans="21:57" x14ac:dyDescent="0.2">
      <c r="U351" s="203"/>
      <c r="AX351" s="204"/>
      <c r="AY351" s="204"/>
      <c r="AZ351" s="204"/>
      <c r="BA351" s="204"/>
      <c r="BB351" s="204"/>
      <c r="BC351" s="204"/>
      <c r="BD351" s="204"/>
      <c r="BE351" s="132"/>
    </row>
    <row r="352" spans="21:57" x14ac:dyDescent="0.2">
      <c r="U352" s="203"/>
      <c r="AX352" s="204"/>
      <c r="AY352" s="204"/>
      <c r="AZ352" s="204"/>
      <c r="BA352" s="204"/>
      <c r="BB352" s="204"/>
      <c r="BC352" s="204"/>
      <c r="BD352" s="204"/>
      <c r="BE352" s="132"/>
    </row>
    <row r="353" spans="21:57" x14ac:dyDescent="0.2">
      <c r="U353" s="203"/>
      <c r="AX353" s="204"/>
      <c r="AY353" s="204"/>
      <c r="AZ353" s="204"/>
      <c r="BA353" s="204"/>
      <c r="BB353" s="204"/>
      <c r="BC353" s="204"/>
      <c r="BD353" s="204"/>
      <c r="BE353" s="132"/>
    </row>
    <row r="354" spans="21:57" x14ac:dyDescent="0.2">
      <c r="U354" s="203"/>
      <c r="AX354" s="204"/>
      <c r="AY354" s="204"/>
      <c r="AZ354" s="204"/>
      <c r="BA354" s="204"/>
      <c r="BB354" s="204"/>
      <c r="BC354" s="204"/>
      <c r="BD354" s="204"/>
      <c r="BE354" s="132"/>
    </row>
    <row r="355" spans="21:57" x14ac:dyDescent="0.2">
      <c r="U355" s="203"/>
      <c r="AX355" s="204"/>
      <c r="AY355" s="204"/>
      <c r="AZ355" s="204"/>
      <c r="BA355" s="204"/>
      <c r="BB355" s="204"/>
      <c r="BC355" s="204"/>
      <c r="BD355" s="204"/>
      <c r="BE355" s="132"/>
    </row>
    <row r="356" spans="21:57" x14ac:dyDescent="0.2">
      <c r="U356" s="203"/>
      <c r="AX356" s="204"/>
      <c r="AY356" s="204"/>
      <c r="AZ356" s="204"/>
      <c r="BA356" s="204"/>
      <c r="BB356" s="204"/>
      <c r="BC356" s="204"/>
      <c r="BD356" s="204"/>
      <c r="BE356" s="132"/>
    </row>
    <row r="357" spans="21:57" x14ac:dyDescent="0.2">
      <c r="U357" s="203"/>
      <c r="AX357" s="204"/>
      <c r="AY357" s="204"/>
      <c r="AZ357" s="204"/>
      <c r="BA357" s="204"/>
      <c r="BB357" s="204"/>
      <c r="BC357" s="204"/>
      <c r="BD357" s="204"/>
      <c r="BE357" s="132"/>
    </row>
    <row r="358" spans="21:57" x14ac:dyDescent="0.2">
      <c r="U358" s="203"/>
      <c r="AX358" s="204"/>
      <c r="AY358" s="204"/>
      <c r="AZ358" s="204"/>
      <c r="BA358" s="204"/>
      <c r="BB358" s="204"/>
      <c r="BC358" s="204"/>
      <c r="BD358" s="204"/>
      <c r="BE358" s="132"/>
    </row>
    <row r="359" spans="21:57" x14ac:dyDescent="0.2">
      <c r="U359" s="203"/>
      <c r="AX359" s="204"/>
      <c r="AY359" s="204"/>
      <c r="AZ359" s="204"/>
      <c r="BA359" s="204"/>
      <c r="BB359" s="204"/>
      <c r="BC359" s="204"/>
      <c r="BD359" s="204"/>
      <c r="BE359" s="132"/>
    </row>
    <row r="360" spans="21:57" x14ac:dyDescent="0.2">
      <c r="U360" s="203"/>
      <c r="AX360" s="204"/>
      <c r="AY360" s="204"/>
      <c r="AZ360" s="204"/>
      <c r="BA360" s="204"/>
      <c r="BB360" s="204"/>
      <c r="BC360" s="204"/>
      <c r="BD360" s="204"/>
      <c r="BE360" s="132"/>
    </row>
    <row r="361" spans="21:57" x14ac:dyDescent="0.2">
      <c r="U361" s="203"/>
      <c r="AX361" s="204"/>
      <c r="AY361" s="204"/>
      <c r="AZ361" s="204"/>
      <c r="BA361" s="204"/>
      <c r="BB361" s="204"/>
      <c r="BC361" s="204"/>
      <c r="BD361" s="204"/>
      <c r="BE361" s="132"/>
    </row>
    <row r="362" spans="21:57" x14ac:dyDescent="0.2">
      <c r="U362" s="203"/>
      <c r="AX362" s="204"/>
      <c r="AY362" s="204"/>
      <c r="AZ362" s="204"/>
      <c r="BA362" s="204"/>
      <c r="BB362" s="204"/>
      <c r="BC362" s="204"/>
      <c r="BD362" s="204"/>
      <c r="BE362" s="132"/>
    </row>
    <row r="363" spans="21:57" x14ac:dyDescent="0.2">
      <c r="U363" s="203"/>
      <c r="AX363" s="204"/>
      <c r="AY363" s="204"/>
      <c r="AZ363" s="204"/>
      <c r="BA363" s="204"/>
      <c r="BB363" s="204"/>
      <c r="BC363" s="204"/>
      <c r="BD363" s="204"/>
      <c r="BE363" s="132"/>
    </row>
    <row r="364" spans="21:57" x14ac:dyDescent="0.2">
      <c r="U364" s="203"/>
      <c r="AX364" s="204"/>
      <c r="AY364" s="204"/>
      <c r="AZ364" s="204"/>
      <c r="BA364" s="204"/>
      <c r="BB364" s="204"/>
      <c r="BC364" s="204"/>
      <c r="BD364" s="204"/>
      <c r="BE364" s="132"/>
    </row>
    <row r="365" spans="21:57" x14ac:dyDescent="0.2">
      <c r="U365" s="203"/>
      <c r="AX365" s="204"/>
      <c r="AY365" s="204"/>
      <c r="AZ365" s="204"/>
      <c r="BA365" s="204"/>
      <c r="BB365" s="204"/>
      <c r="BC365" s="204"/>
      <c r="BD365" s="204"/>
      <c r="BE365" s="132"/>
    </row>
    <row r="366" spans="21:57" x14ac:dyDescent="0.2">
      <c r="U366" s="203"/>
      <c r="AX366" s="204"/>
      <c r="AY366" s="204"/>
      <c r="AZ366" s="204"/>
      <c r="BA366" s="204"/>
      <c r="BB366" s="204"/>
      <c r="BC366" s="204"/>
      <c r="BD366" s="204"/>
      <c r="BE366" s="132"/>
    </row>
    <row r="367" spans="21:57" x14ac:dyDescent="0.2">
      <c r="U367" s="203"/>
      <c r="AX367" s="204"/>
      <c r="AY367" s="204"/>
      <c r="AZ367" s="204"/>
      <c r="BA367" s="204"/>
      <c r="BB367" s="204"/>
      <c r="BC367" s="204"/>
      <c r="BD367" s="204"/>
      <c r="BE367" s="132"/>
    </row>
    <row r="368" spans="21:57" x14ac:dyDescent="0.2">
      <c r="U368" s="203"/>
      <c r="AX368" s="204"/>
      <c r="AY368" s="204"/>
      <c r="AZ368" s="204"/>
      <c r="BA368" s="204"/>
      <c r="BB368" s="204"/>
      <c r="BC368" s="204"/>
      <c r="BD368" s="204"/>
      <c r="BE368" s="132"/>
    </row>
    <row r="369" spans="21:57" x14ac:dyDescent="0.2">
      <c r="U369" s="203"/>
      <c r="AX369" s="204"/>
      <c r="AY369" s="204"/>
      <c r="AZ369" s="204"/>
      <c r="BA369" s="204"/>
      <c r="BB369" s="204"/>
      <c r="BC369" s="204"/>
      <c r="BD369" s="204"/>
      <c r="BE369" s="132"/>
    </row>
    <row r="370" spans="21:57" x14ac:dyDescent="0.2">
      <c r="U370" s="203"/>
      <c r="AX370" s="204"/>
      <c r="AY370" s="204"/>
      <c r="AZ370" s="204"/>
      <c r="BA370" s="204"/>
      <c r="BB370" s="204"/>
      <c r="BC370" s="204"/>
      <c r="BD370" s="204"/>
      <c r="BE370" s="132"/>
    </row>
    <row r="371" spans="21:57" x14ac:dyDescent="0.2">
      <c r="U371" s="203"/>
      <c r="AX371" s="204"/>
      <c r="AY371" s="204"/>
      <c r="AZ371" s="204"/>
      <c r="BA371" s="204"/>
      <c r="BB371" s="204"/>
      <c r="BC371" s="204"/>
      <c r="BD371" s="204"/>
      <c r="BE371" s="132"/>
    </row>
    <row r="372" spans="21:57" x14ac:dyDescent="0.2">
      <c r="U372" s="203"/>
      <c r="AX372" s="204"/>
      <c r="AY372" s="204"/>
      <c r="AZ372" s="204"/>
      <c r="BA372" s="204"/>
      <c r="BB372" s="204"/>
      <c r="BC372" s="204"/>
      <c r="BD372" s="204"/>
      <c r="BE372" s="132"/>
    </row>
    <row r="373" spans="21:57" x14ac:dyDescent="0.2">
      <c r="U373" s="203"/>
      <c r="AX373" s="204"/>
      <c r="AY373" s="204"/>
      <c r="AZ373" s="204"/>
      <c r="BA373" s="204"/>
      <c r="BB373" s="204"/>
      <c r="BC373" s="204"/>
      <c r="BD373" s="204"/>
      <c r="BE373" s="132"/>
    </row>
    <row r="374" spans="21:57" x14ac:dyDescent="0.2">
      <c r="U374" s="203"/>
      <c r="AX374" s="204"/>
      <c r="AY374" s="204"/>
      <c r="AZ374" s="204"/>
      <c r="BA374" s="204"/>
      <c r="BB374" s="204"/>
      <c r="BC374" s="204"/>
      <c r="BD374" s="204"/>
      <c r="BE374" s="132"/>
    </row>
    <row r="375" spans="21:57" x14ac:dyDescent="0.2">
      <c r="U375" s="203"/>
      <c r="AX375" s="204"/>
      <c r="AY375" s="204"/>
      <c r="AZ375" s="204"/>
      <c r="BA375" s="204"/>
      <c r="BB375" s="204"/>
      <c r="BC375" s="204"/>
      <c r="BD375" s="204"/>
      <c r="BE375" s="132"/>
    </row>
    <row r="376" spans="21:57" x14ac:dyDescent="0.2">
      <c r="U376" s="203"/>
      <c r="AX376" s="204"/>
      <c r="AY376" s="204"/>
      <c r="AZ376" s="204"/>
      <c r="BA376" s="204"/>
      <c r="BB376" s="204"/>
      <c r="BC376" s="204"/>
      <c r="BD376" s="204"/>
      <c r="BE376" s="132"/>
    </row>
    <row r="377" spans="21:57" x14ac:dyDescent="0.2">
      <c r="U377" s="203"/>
      <c r="AX377" s="204"/>
      <c r="AY377" s="204"/>
      <c r="AZ377" s="204"/>
      <c r="BA377" s="204"/>
      <c r="BB377" s="204"/>
      <c r="BC377" s="204"/>
      <c r="BD377" s="204"/>
      <c r="BE377" s="132"/>
    </row>
    <row r="378" spans="21:57" x14ac:dyDescent="0.2">
      <c r="U378" s="203"/>
      <c r="AX378" s="204"/>
      <c r="AY378" s="204"/>
      <c r="AZ378" s="204"/>
      <c r="BA378" s="204"/>
      <c r="BB378" s="204"/>
      <c r="BC378" s="204"/>
      <c r="BD378" s="204"/>
      <c r="BE378" s="132"/>
    </row>
    <row r="379" spans="21:57" x14ac:dyDescent="0.2">
      <c r="U379" s="203"/>
      <c r="AX379" s="204"/>
      <c r="AY379" s="204"/>
      <c r="AZ379" s="204"/>
      <c r="BA379" s="204"/>
      <c r="BB379" s="204"/>
      <c r="BC379" s="204"/>
      <c r="BD379" s="204"/>
      <c r="BE379" s="132"/>
    </row>
    <row r="380" spans="21:57" x14ac:dyDescent="0.2">
      <c r="U380" s="203"/>
      <c r="AX380" s="204"/>
      <c r="AY380" s="204"/>
      <c r="AZ380" s="204"/>
      <c r="BA380" s="204"/>
      <c r="BB380" s="204"/>
      <c r="BC380" s="204"/>
      <c r="BD380" s="204"/>
      <c r="BE380" s="132"/>
    </row>
    <row r="381" spans="21:57" x14ac:dyDescent="0.2">
      <c r="U381" s="203"/>
      <c r="AX381" s="204"/>
      <c r="AY381" s="204"/>
      <c r="AZ381" s="204"/>
      <c r="BA381" s="204"/>
      <c r="BB381" s="204"/>
      <c r="BC381" s="204"/>
      <c r="BD381" s="204"/>
      <c r="BE381" s="132"/>
    </row>
    <row r="382" spans="21:57" x14ac:dyDescent="0.2">
      <c r="U382" s="203"/>
      <c r="AX382" s="204"/>
      <c r="AY382" s="204"/>
      <c r="AZ382" s="204"/>
      <c r="BA382" s="204"/>
      <c r="BB382" s="204"/>
      <c r="BC382" s="204"/>
      <c r="BD382" s="204"/>
      <c r="BE382" s="132"/>
    </row>
    <row r="383" spans="21:57" x14ac:dyDescent="0.2">
      <c r="U383" s="203"/>
      <c r="AX383" s="204"/>
      <c r="AY383" s="204"/>
      <c r="AZ383" s="204"/>
      <c r="BA383" s="204"/>
      <c r="BB383" s="204"/>
      <c r="BC383" s="204"/>
      <c r="BD383" s="204"/>
      <c r="BE383" s="132"/>
    </row>
    <row r="384" spans="21:57" x14ac:dyDescent="0.2">
      <c r="U384" s="203"/>
      <c r="AX384" s="204"/>
      <c r="AY384" s="204"/>
      <c r="AZ384" s="204"/>
      <c r="BA384" s="204"/>
      <c r="BB384" s="204"/>
      <c r="BC384" s="204"/>
      <c r="BD384" s="204"/>
      <c r="BE384" s="132"/>
    </row>
    <row r="385" spans="21:57" x14ac:dyDescent="0.2">
      <c r="U385" s="203"/>
      <c r="AX385" s="204"/>
      <c r="AY385" s="204"/>
      <c r="AZ385" s="204"/>
      <c r="BA385" s="204"/>
      <c r="BB385" s="204"/>
      <c r="BC385" s="204"/>
      <c r="BD385" s="204"/>
      <c r="BE385" s="132"/>
    </row>
    <row r="386" spans="21:57" x14ac:dyDescent="0.2">
      <c r="U386" s="203"/>
      <c r="AX386" s="204"/>
      <c r="AY386" s="204"/>
      <c r="AZ386" s="204"/>
      <c r="BA386" s="204"/>
      <c r="BB386" s="204"/>
      <c r="BC386" s="204"/>
      <c r="BD386" s="204"/>
      <c r="BE386" s="132"/>
    </row>
    <row r="387" spans="21:57" x14ac:dyDescent="0.2">
      <c r="U387" s="203"/>
      <c r="AX387" s="204"/>
      <c r="AY387" s="204"/>
      <c r="AZ387" s="204"/>
      <c r="BA387" s="204"/>
      <c r="BB387" s="204"/>
      <c r="BC387" s="204"/>
      <c r="BD387" s="204"/>
      <c r="BE387" s="132"/>
    </row>
    <row r="388" spans="21:57" x14ac:dyDescent="0.2">
      <c r="U388" s="203"/>
      <c r="AX388" s="204"/>
      <c r="AY388" s="204"/>
      <c r="AZ388" s="204"/>
      <c r="BA388" s="204"/>
      <c r="BB388" s="204"/>
      <c r="BC388" s="204"/>
      <c r="BD388" s="204"/>
      <c r="BE388" s="132"/>
    </row>
    <row r="389" spans="21:57" x14ac:dyDescent="0.2">
      <c r="U389" s="203"/>
      <c r="AX389" s="204"/>
      <c r="AY389" s="204"/>
      <c r="AZ389" s="204"/>
      <c r="BA389" s="204"/>
      <c r="BB389" s="204"/>
      <c r="BC389" s="204"/>
      <c r="BD389" s="204"/>
      <c r="BE389" s="132"/>
    </row>
    <row r="390" spans="21:57" x14ac:dyDescent="0.2">
      <c r="U390" s="203"/>
      <c r="AX390" s="204"/>
      <c r="AY390" s="204"/>
      <c r="AZ390" s="204"/>
      <c r="BA390" s="204"/>
      <c r="BB390" s="204"/>
      <c r="BC390" s="204"/>
      <c r="BD390" s="204"/>
      <c r="BE390" s="132"/>
    </row>
    <row r="391" spans="21:57" x14ac:dyDescent="0.2">
      <c r="U391" s="203"/>
      <c r="AX391" s="204"/>
      <c r="AY391" s="204"/>
      <c r="AZ391" s="204"/>
      <c r="BA391" s="204"/>
      <c r="BB391" s="204"/>
      <c r="BC391" s="204"/>
      <c r="BD391" s="204"/>
      <c r="BE391" s="132"/>
    </row>
    <row r="392" spans="21:57" x14ac:dyDescent="0.2">
      <c r="U392" s="203"/>
      <c r="AX392" s="204"/>
      <c r="AY392" s="204"/>
      <c r="AZ392" s="204"/>
      <c r="BA392" s="204"/>
      <c r="BB392" s="204"/>
      <c r="BC392" s="204"/>
      <c r="BD392" s="204"/>
      <c r="BE392" s="132"/>
    </row>
    <row r="393" spans="21:57" x14ac:dyDescent="0.2">
      <c r="U393" s="203"/>
      <c r="AX393" s="204"/>
      <c r="AY393" s="204"/>
      <c r="AZ393" s="204"/>
      <c r="BA393" s="204"/>
      <c r="BB393" s="204"/>
      <c r="BC393" s="204"/>
      <c r="BD393" s="204"/>
      <c r="BE393" s="132"/>
    </row>
    <row r="394" spans="21:57" x14ac:dyDescent="0.2">
      <c r="U394" s="203"/>
      <c r="AX394" s="204"/>
      <c r="AY394" s="204"/>
      <c r="AZ394" s="204"/>
      <c r="BA394" s="204"/>
      <c r="BB394" s="204"/>
      <c r="BC394" s="204"/>
      <c r="BD394" s="204"/>
      <c r="BE394" s="132"/>
    </row>
    <row r="395" spans="21:57" x14ac:dyDescent="0.2">
      <c r="U395" s="203"/>
      <c r="AX395" s="204"/>
      <c r="AY395" s="204"/>
      <c r="AZ395" s="204"/>
      <c r="BA395" s="204"/>
      <c r="BB395" s="204"/>
      <c r="BC395" s="204"/>
      <c r="BD395" s="204"/>
      <c r="BE395" s="132"/>
    </row>
    <row r="396" spans="21:57" x14ac:dyDescent="0.2">
      <c r="U396" s="203"/>
      <c r="AX396" s="204"/>
      <c r="AY396" s="204"/>
      <c r="AZ396" s="204"/>
      <c r="BA396" s="204"/>
      <c r="BB396" s="204"/>
      <c r="BC396" s="204"/>
      <c r="BD396" s="204"/>
      <c r="BE396" s="132"/>
    </row>
    <row r="397" spans="21:57" x14ac:dyDescent="0.2">
      <c r="U397" s="203"/>
      <c r="AX397" s="204"/>
      <c r="AY397" s="204"/>
      <c r="AZ397" s="204"/>
      <c r="BA397" s="204"/>
      <c r="BB397" s="204"/>
      <c r="BC397" s="204"/>
      <c r="BD397" s="204"/>
      <c r="BE397" s="132"/>
    </row>
    <row r="398" spans="21:57" x14ac:dyDescent="0.2">
      <c r="U398" s="203"/>
      <c r="AX398" s="204"/>
      <c r="AY398" s="204"/>
      <c r="AZ398" s="204"/>
      <c r="BA398" s="204"/>
      <c r="BB398" s="204"/>
      <c r="BC398" s="204"/>
      <c r="BD398" s="204"/>
      <c r="BE398" s="132"/>
    </row>
    <row r="399" spans="21:57" x14ac:dyDescent="0.2">
      <c r="U399" s="203"/>
      <c r="AX399" s="204"/>
      <c r="AY399" s="204"/>
      <c r="AZ399" s="204"/>
      <c r="BA399" s="204"/>
      <c r="BB399" s="204"/>
      <c r="BC399" s="204"/>
      <c r="BD399" s="204"/>
      <c r="BE399" s="132"/>
    </row>
    <row r="400" spans="21:57" x14ac:dyDescent="0.2">
      <c r="U400" s="203"/>
      <c r="AX400" s="204"/>
      <c r="AY400" s="204"/>
      <c r="AZ400" s="204"/>
      <c r="BA400" s="204"/>
      <c r="BB400" s="204"/>
      <c r="BC400" s="204"/>
      <c r="BD400" s="204"/>
      <c r="BE400" s="132"/>
    </row>
    <row r="401" spans="21:57" x14ac:dyDescent="0.2">
      <c r="U401" s="203"/>
      <c r="AX401" s="204"/>
      <c r="AY401" s="204"/>
      <c r="AZ401" s="204"/>
      <c r="BA401" s="204"/>
      <c r="BB401" s="204"/>
      <c r="BC401" s="204"/>
      <c r="BD401" s="204"/>
      <c r="BE401" s="132"/>
    </row>
    <row r="402" spans="21:57" x14ac:dyDescent="0.2">
      <c r="U402" s="203"/>
      <c r="AX402" s="204"/>
      <c r="AY402" s="204"/>
      <c r="AZ402" s="204"/>
      <c r="BA402" s="204"/>
      <c r="BB402" s="204"/>
      <c r="BC402" s="204"/>
      <c r="BD402" s="204"/>
      <c r="BE402" s="132"/>
    </row>
    <row r="403" spans="21:57" x14ac:dyDescent="0.2">
      <c r="U403" s="203"/>
      <c r="AX403" s="204"/>
      <c r="AY403" s="204"/>
      <c r="AZ403" s="204"/>
      <c r="BA403" s="204"/>
      <c r="BB403" s="204"/>
      <c r="BC403" s="204"/>
      <c r="BD403" s="204"/>
      <c r="BE403" s="132"/>
    </row>
    <row r="404" spans="21:57" x14ac:dyDescent="0.2">
      <c r="U404" s="203"/>
      <c r="AX404" s="204"/>
      <c r="AY404" s="204"/>
      <c r="AZ404" s="204"/>
      <c r="BA404" s="204"/>
      <c r="BB404" s="204"/>
      <c r="BC404" s="204"/>
      <c r="BD404" s="204"/>
      <c r="BE404" s="132"/>
    </row>
    <row r="405" spans="21:57" x14ac:dyDescent="0.2">
      <c r="U405" s="203"/>
      <c r="AX405" s="204"/>
      <c r="AY405" s="204"/>
      <c r="AZ405" s="204"/>
      <c r="BA405" s="204"/>
      <c r="BB405" s="204"/>
      <c r="BC405" s="204"/>
      <c r="BD405" s="204"/>
      <c r="BE405" s="132"/>
    </row>
    <row r="406" spans="21:57" x14ac:dyDescent="0.2">
      <c r="U406" s="203"/>
      <c r="AX406" s="204"/>
      <c r="AY406" s="204"/>
      <c r="AZ406" s="204"/>
      <c r="BA406" s="204"/>
      <c r="BB406" s="204"/>
      <c r="BC406" s="204"/>
      <c r="BD406" s="204"/>
      <c r="BE406" s="132"/>
    </row>
    <row r="407" spans="21:57" x14ac:dyDescent="0.2">
      <c r="U407" s="203"/>
      <c r="AX407" s="204"/>
      <c r="AY407" s="204"/>
      <c r="AZ407" s="204"/>
      <c r="BA407" s="204"/>
      <c r="BB407" s="204"/>
      <c r="BC407" s="204"/>
      <c r="BD407" s="204"/>
      <c r="BE407" s="132"/>
    </row>
    <row r="408" spans="21:57" x14ac:dyDescent="0.2">
      <c r="U408" s="203"/>
      <c r="AX408" s="204"/>
      <c r="AY408" s="204"/>
      <c r="AZ408" s="204"/>
      <c r="BA408" s="204"/>
      <c r="BB408" s="204"/>
      <c r="BC408" s="204"/>
      <c r="BD408" s="204"/>
      <c r="BE408" s="132"/>
    </row>
    <row r="409" spans="21:57" x14ac:dyDescent="0.2">
      <c r="U409" s="203"/>
      <c r="AX409" s="204"/>
      <c r="AY409" s="204"/>
      <c r="AZ409" s="204"/>
      <c r="BA409" s="204"/>
      <c r="BB409" s="204"/>
      <c r="BC409" s="204"/>
      <c r="BD409" s="204"/>
      <c r="BE409" s="132"/>
    </row>
    <row r="410" spans="21:57" x14ac:dyDescent="0.2">
      <c r="U410" s="203"/>
      <c r="AX410" s="204"/>
      <c r="AY410" s="204"/>
      <c r="AZ410" s="204"/>
      <c r="BA410" s="204"/>
      <c r="BB410" s="204"/>
      <c r="BC410" s="204"/>
      <c r="BD410" s="204"/>
      <c r="BE410" s="132"/>
    </row>
    <row r="411" spans="21:57" x14ac:dyDescent="0.2">
      <c r="U411" s="203"/>
      <c r="AX411" s="204"/>
      <c r="AY411" s="204"/>
      <c r="AZ411" s="204"/>
      <c r="BA411" s="204"/>
      <c r="BB411" s="204"/>
      <c r="BC411" s="204"/>
      <c r="BD411" s="204"/>
      <c r="BE411" s="132"/>
    </row>
    <row r="412" spans="21:57" x14ac:dyDescent="0.2">
      <c r="U412" s="203"/>
      <c r="AX412" s="204"/>
      <c r="AY412" s="204"/>
      <c r="AZ412" s="204"/>
      <c r="BA412" s="204"/>
      <c r="BB412" s="204"/>
      <c r="BC412" s="204"/>
      <c r="BD412" s="204"/>
      <c r="BE412" s="132"/>
    </row>
    <row r="413" spans="21:57" x14ac:dyDescent="0.2">
      <c r="U413" s="203"/>
      <c r="AX413" s="204"/>
      <c r="AY413" s="204"/>
      <c r="AZ413" s="204"/>
      <c r="BA413" s="204"/>
      <c r="BB413" s="204"/>
      <c r="BC413" s="204"/>
      <c r="BD413" s="204"/>
      <c r="BE413" s="132"/>
    </row>
    <row r="414" spans="21:57" x14ac:dyDescent="0.2">
      <c r="U414" s="203"/>
      <c r="AX414" s="204"/>
      <c r="AY414" s="204"/>
      <c r="AZ414" s="204"/>
      <c r="BA414" s="204"/>
      <c r="BB414" s="204"/>
      <c r="BC414" s="204"/>
      <c r="BD414" s="204"/>
      <c r="BE414" s="132"/>
    </row>
    <row r="415" spans="21:57" x14ac:dyDescent="0.2">
      <c r="U415" s="203"/>
      <c r="AX415" s="204"/>
      <c r="AY415" s="204"/>
      <c r="AZ415" s="204"/>
      <c r="BA415" s="204"/>
      <c r="BB415" s="204"/>
      <c r="BC415" s="204"/>
      <c r="BD415" s="204"/>
      <c r="BE415" s="132"/>
    </row>
    <row r="416" spans="21:57" x14ac:dyDescent="0.2">
      <c r="U416" s="203"/>
      <c r="AX416" s="204"/>
      <c r="AY416" s="204"/>
      <c r="AZ416" s="204"/>
      <c r="BA416" s="204"/>
      <c r="BB416" s="204"/>
      <c r="BC416" s="204"/>
      <c r="BD416" s="204"/>
      <c r="BE416" s="132"/>
    </row>
    <row r="417" spans="21:57" x14ac:dyDescent="0.2">
      <c r="U417" s="203"/>
      <c r="AX417" s="204"/>
      <c r="AY417" s="204"/>
      <c r="AZ417" s="204"/>
      <c r="BA417" s="204"/>
      <c r="BB417" s="204"/>
      <c r="BC417" s="204"/>
      <c r="BD417" s="204"/>
      <c r="BE417" s="132"/>
    </row>
    <row r="418" spans="21:57" x14ac:dyDescent="0.2">
      <c r="U418" s="203"/>
      <c r="AX418" s="204"/>
      <c r="AY418" s="204"/>
      <c r="AZ418" s="204"/>
      <c r="BA418" s="204"/>
      <c r="BB418" s="204"/>
      <c r="BC418" s="204"/>
      <c r="BD418" s="204"/>
      <c r="BE418" s="132"/>
    </row>
    <row r="419" spans="21:57" x14ac:dyDescent="0.2">
      <c r="U419" s="203"/>
      <c r="AX419" s="204"/>
      <c r="AY419" s="204"/>
      <c r="AZ419" s="204"/>
      <c r="BA419" s="204"/>
      <c r="BB419" s="204"/>
      <c r="BC419" s="204"/>
      <c r="BD419" s="204"/>
      <c r="BE419" s="132"/>
    </row>
    <row r="420" spans="21:57" x14ac:dyDescent="0.2">
      <c r="U420" s="203"/>
      <c r="AX420" s="204"/>
      <c r="AY420" s="204"/>
      <c r="AZ420" s="204"/>
      <c r="BA420" s="204"/>
      <c r="BB420" s="204"/>
      <c r="BC420" s="204"/>
      <c r="BD420" s="204"/>
      <c r="BE420" s="132"/>
    </row>
    <row r="421" spans="21:57" x14ac:dyDescent="0.2">
      <c r="U421" s="203"/>
      <c r="AX421" s="204"/>
      <c r="AY421" s="204"/>
      <c r="AZ421" s="204"/>
      <c r="BA421" s="204"/>
      <c r="BB421" s="204"/>
      <c r="BC421" s="204"/>
      <c r="BD421" s="204"/>
      <c r="BE421" s="132"/>
    </row>
    <row r="422" spans="21:57" x14ac:dyDescent="0.2">
      <c r="U422" s="203"/>
      <c r="AX422" s="204"/>
      <c r="AY422" s="204"/>
      <c r="AZ422" s="204"/>
      <c r="BA422" s="204"/>
      <c r="BB422" s="204"/>
      <c r="BC422" s="204"/>
      <c r="BD422" s="204"/>
      <c r="BE422" s="132"/>
    </row>
    <row r="423" spans="21:57" x14ac:dyDescent="0.2">
      <c r="U423" s="203"/>
      <c r="AX423" s="204"/>
      <c r="AY423" s="204"/>
      <c r="AZ423" s="204"/>
      <c r="BA423" s="204"/>
      <c r="BB423" s="204"/>
      <c r="BC423" s="204"/>
      <c r="BD423" s="204"/>
      <c r="BE423" s="132"/>
    </row>
    <row r="424" spans="21:57" x14ac:dyDescent="0.2">
      <c r="U424" s="203"/>
      <c r="AX424" s="204"/>
      <c r="AY424" s="204"/>
      <c r="AZ424" s="204"/>
      <c r="BA424" s="204"/>
      <c r="BB424" s="204"/>
      <c r="BC424" s="204"/>
      <c r="BD424" s="204"/>
      <c r="BE424" s="132"/>
    </row>
    <row r="425" spans="21:57" x14ac:dyDescent="0.2">
      <c r="U425" s="203"/>
      <c r="AX425" s="204"/>
      <c r="AY425" s="204"/>
      <c r="AZ425" s="204"/>
      <c r="BA425" s="204"/>
      <c r="BB425" s="204"/>
      <c r="BC425" s="204"/>
      <c r="BD425" s="204"/>
      <c r="BE425" s="132"/>
    </row>
    <row r="426" spans="21:57" x14ac:dyDescent="0.2">
      <c r="U426" s="203"/>
      <c r="AX426" s="204"/>
      <c r="AY426" s="204"/>
      <c r="AZ426" s="204"/>
      <c r="BA426" s="204"/>
      <c r="BB426" s="204"/>
      <c r="BC426" s="204"/>
      <c r="BD426" s="204"/>
      <c r="BE426" s="132"/>
    </row>
    <row r="427" spans="21:57" x14ac:dyDescent="0.2">
      <c r="U427" s="203"/>
      <c r="AX427" s="204"/>
      <c r="AY427" s="204"/>
      <c r="AZ427" s="204"/>
      <c r="BA427" s="204"/>
      <c r="BB427" s="204"/>
      <c r="BC427" s="204"/>
      <c r="BD427" s="204"/>
      <c r="BE427" s="132"/>
    </row>
    <row r="428" spans="21:57" x14ac:dyDescent="0.2">
      <c r="U428" s="203"/>
      <c r="AX428" s="204"/>
      <c r="AY428" s="204"/>
      <c r="AZ428" s="204"/>
      <c r="BA428" s="204"/>
      <c r="BB428" s="204"/>
      <c r="BC428" s="204"/>
      <c r="BD428" s="204"/>
      <c r="BE428" s="132"/>
    </row>
    <row r="429" spans="21:57" x14ac:dyDescent="0.2">
      <c r="U429" s="203"/>
      <c r="AX429" s="204"/>
      <c r="AY429" s="204"/>
      <c r="AZ429" s="204"/>
      <c r="BA429" s="204"/>
      <c r="BB429" s="204"/>
      <c r="BC429" s="204"/>
      <c r="BD429" s="204"/>
      <c r="BE429" s="132"/>
    </row>
    <row r="430" spans="21:57" x14ac:dyDescent="0.2">
      <c r="U430" s="203"/>
      <c r="AX430" s="204"/>
      <c r="AY430" s="204"/>
      <c r="AZ430" s="204"/>
      <c r="BA430" s="204"/>
      <c r="BB430" s="204"/>
      <c r="BC430" s="204"/>
      <c r="BD430" s="204"/>
      <c r="BE430" s="132"/>
    </row>
    <row r="431" spans="21:57" x14ac:dyDescent="0.2">
      <c r="U431" s="203"/>
      <c r="AX431" s="204"/>
      <c r="AY431" s="204"/>
      <c r="AZ431" s="204"/>
      <c r="BA431" s="204"/>
      <c r="BB431" s="204"/>
      <c r="BC431" s="204"/>
      <c r="BD431" s="204"/>
      <c r="BE431" s="132"/>
    </row>
    <row r="432" spans="21:57" x14ac:dyDescent="0.2">
      <c r="U432" s="203"/>
      <c r="AX432" s="204"/>
      <c r="AY432" s="204"/>
      <c r="AZ432" s="204"/>
      <c r="BA432" s="204"/>
      <c r="BB432" s="204"/>
      <c r="BC432" s="204"/>
      <c r="BD432" s="204"/>
      <c r="BE432" s="132"/>
    </row>
    <row r="433" spans="21:57" x14ac:dyDescent="0.2">
      <c r="U433" s="203"/>
      <c r="AX433" s="204"/>
      <c r="AY433" s="204"/>
      <c r="AZ433" s="204"/>
      <c r="BA433" s="204"/>
      <c r="BB433" s="204"/>
      <c r="BC433" s="204"/>
      <c r="BD433" s="204"/>
      <c r="BE433" s="132"/>
    </row>
    <row r="434" spans="21:57" x14ac:dyDescent="0.2">
      <c r="U434" s="203"/>
      <c r="AX434" s="204"/>
      <c r="AY434" s="204"/>
      <c r="AZ434" s="204"/>
      <c r="BA434" s="204"/>
      <c r="BB434" s="204"/>
      <c r="BC434" s="204"/>
      <c r="BD434" s="204"/>
      <c r="BE434" s="132"/>
    </row>
    <row r="435" spans="21:57" x14ac:dyDescent="0.2">
      <c r="U435" s="203"/>
      <c r="AX435" s="204"/>
      <c r="AY435" s="204"/>
      <c r="AZ435" s="204"/>
      <c r="BA435" s="204"/>
      <c r="BB435" s="204"/>
      <c r="BC435" s="204"/>
      <c r="BD435" s="204"/>
      <c r="BE435" s="132"/>
    </row>
    <row r="436" spans="21:57" x14ac:dyDescent="0.2">
      <c r="U436" s="203"/>
      <c r="AX436" s="204"/>
      <c r="AY436" s="204"/>
      <c r="AZ436" s="204"/>
      <c r="BA436" s="204"/>
      <c r="BB436" s="204"/>
      <c r="BC436" s="204"/>
      <c r="BD436" s="204"/>
      <c r="BE436" s="132"/>
    </row>
    <row r="437" spans="21:57" x14ac:dyDescent="0.2">
      <c r="U437" s="203"/>
      <c r="AX437" s="204"/>
      <c r="AY437" s="204"/>
      <c r="AZ437" s="204"/>
      <c r="BA437" s="204"/>
      <c r="BB437" s="204"/>
      <c r="BC437" s="204"/>
      <c r="BD437" s="204"/>
      <c r="BE437" s="132"/>
    </row>
    <row r="438" spans="21:57" x14ac:dyDescent="0.2">
      <c r="U438" s="203"/>
      <c r="AX438" s="204"/>
      <c r="AY438" s="204"/>
      <c r="AZ438" s="204"/>
      <c r="BA438" s="204"/>
      <c r="BB438" s="204"/>
      <c r="BC438" s="204"/>
      <c r="BD438" s="204"/>
      <c r="BE438" s="132"/>
    </row>
    <row r="439" spans="21:57" x14ac:dyDescent="0.2">
      <c r="U439" s="203"/>
      <c r="AX439" s="204"/>
      <c r="AY439" s="204"/>
      <c r="AZ439" s="204"/>
      <c r="BA439" s="204"/>
      <c r="BB439" s="204"/>
      <c r="BC439" s="204"/>
      <c r="BD439" s="204"/>
      <c r="BE439" s="132"/>
    </row>
    <row r="440" spans="21:57" x14ac:dyDescent="0.2">
      <c r="U440" s="203"/>
      <c r="AX440" s="204"/>
      <c r="AY440" s="204"/>
      <c r="AZ440" s="204"/>
      <c r="BA440" s="204"/>
      <c r="BB440" s="204"/>
      <c r="BC440" s="204"/>
      <c r="BD440" s="204"/>
      <c r="BE440" s="132"/>
    </row>
    <row r="441" spans="21:57" x14ac:dyDescent="0.2">
      <c r="U441" s="203"/>
      <c r="AX441" s="204"/>
      <c r="AY441" s="204"/>
      <c r="AZ441" s="204"/>
      <c r="BA441" s="204"/>
      <c r="BB441" s="204"/>
      <c r="BC441" s="204"/>
      <c r="BD441" s="204"/>
      <c r="BE441" s="132"/>
    </row>
    <row r="442" spans="21:57" x14ac:dyDescent="0.2">
      <c r="U442" s="203"/>
      <c r="AX442" s="204"/>
      <c r="AY442" s="204"/>
      <c r="AZ442" s="204"/>
      <c r="BA442" s="204"/>
      <c r="BB442" s="204"/>
      <c r="BC442" s="204"/>
      <c r="BD442" s="204"/>
      <c r="BE442" s="132"/>
    </row>
    <row r="443" spans="21:57" x14ac:dyDescent="0.2">
      <c r="U443" s="203"/>
      <c r="AX443" s="204"/>
      <c r="AY443" s="204"/>
      <c r="AZ443" s="204"/>
      <c r="BA443" s="204"/>
      <c r="BB443" s="204"/>
      <c r="BC443" s="204"/>
      <c r="BD443" s="204"/>
      <c r="BE443" s="132"/>
    </row>
    <row r="444" spans="21:57" x14ac:dyDescent="0.2">
      <c r="U444" s="203"/>
      <c r="AX444" s="204"/>
      <c r="AY444" s="204"/>
      <c r="AZ444" s="204"/>
      <c r="BA444" s="204"/>
      <c r="BB444" s="204"/>
      <c r="BC444" s="204"/>
      <c r="BD444" s="204"/>
      <c r="BE444" s="132"/>
    </row>
    <row r="445" spans="21:57" x14ac:dyDescent="0.2">
      <c r="U445" s="203"/>
      <c r="AX445" s="204"/>
      <c r="AY445" s="204"/>
      <c r="AZ445" s="204"/>
      <c r="BA445" s="204"/>
      <c r="BB445" s="204"/>
      <c r="BC445" s="204"/>
      <c r="BD445" s="204"/>
      <c r="BE445" s="132"/>
    </row>
    <row r="446" spans="21:57" x14ac:dyDescent="0.2">
      <c r="U446" s="203"/>
      <c r="AX446" s="204"/>
      <c r="AY446" s="204"/>
      <c r="AZ446" s="204"/>
      <c r="BA446" s="204"/>
      <c r="BB446" s="204"/>
      <c r="BC446" s="204"/>
      <c r="BD446" s="204"/>
      <c r="BE446" s="132"/>
    </row>
    <row r="447" spans="21:57" x14ac:dyDescent="0.2">
      <c r="U447" s="203"/>
      <c r="AX447" s="204"/>
      <c r="AY447" s="204"/>
      <c r="AZ447" s="204"/>
      <c r="BA447" s="204"/>
      <c r="BB447" s="204"/>
      <c r="BC447" s="204"/>
      <c r="BD447" s="204"/>
      <c r="BE447" s="132"/>
    </row>
    <row r="448" spans="21:57" x14ac:dyDescent="0.2">
      <c r="U448" s="203"/>
      <c r="AX448" s="204"/>
      <c r="AY448" s="204"/>
      <c r="AZ448" s="204"/>
      <c r="BA448" s="204"/>
      <c r="BB448" s="204"/>
      <c r="BC448" s="204"/>
      <c r="BD448" s="204"/>
      <c r="BE448" s="132"/>
    </row>
    <row r="449" spans="21:57" x14ac:dyDescent="0.2">
      <c r="U449" s="203"/>
      <c r="AX449" s="204"/>
      <c r="AY449" s="204"/>
      <c r="AZ449" s="204"/>
      <c r="BA449" s="204"/>
      <c r="BB449" s="204"/>
      <c r="BC449" s="204"/>
      <c r="BD449" s="204"/>
      <c r="BE449" s="132"/>
    </row>
    <row r="450" spans="21:57" x14ac:dyDescent="0.2">
      <c r="U450" s="203"/>
      <c r="AX450" s="204"/>
      <c r="AY450" s="204"/>
      <c r="AZ450" s="204"/>
      <c r="BA450" s="204"/>
      <c r="BB450" s="204"/>
      <c r="BC450" s="204"/>
      <c r="BD450" s="204"/>
      <c r="BE450" s="132"/>
    </row>
    <row r="451" spans="21:57" x14ac:dyDescent="0.2">
      <c r="U451" s="203"/>
      <c r="AX451" s="204"/>
      <c r="AY451" s="204"/>
      <c r="AZ451" s="204"/>
      <c r="BA451" s="204"/>
      <c r="BB451" s="204"/>
      <c r="BC451" s="204"/>
      <c r="BD451" s="204"/>
      <c r="BE451" s="132"/>
    </row>
    <row r="452" spans="21:57" x14ac:dyDescent="0.2">
      <c r="U452" s="203"/>
      <c r="AX452" s="204"/>
      <c r="AY452" s="204"/>
      <c r="AZ452" s="204"/>
      <c r="BA452" s="204"/>
      <c r="BB452" s="204"/>
      <c r="BC452" s="204"/>
      <c r="BD452" s="204"/>
      <c r="BE452" s="132"/>
    </row>
    <row r="453" spans="21:57" x14ac:dyDescent="0.2">
      <c r="U453" s="203"/>
      <c r="AX453" s="204"/>
      <c r="AY453" s="204"/>
      <c r="AZ453" s="204"/>
      <c r="BA453" s="204"/>
      <c r="BB453" s="204"/>
      <c r="BC453" s="204"/>
      <c r="BD453" s="204"/>
      <c r="BE453" s="132"/>
    </row>
    <row r="454" spans="21:57" x14ac:dyDescent="0.2">
      <c r="U454" s="203"/>
      <c r="AX454" s="204"/>
      <c r="AY454" s="204"/>
      <c r="AZ454" s="204"/>
      <c r="BA454" s="204"/>
      <c r="BB454" s="204"/>
      <c r="BC454" s="204"/>
      <c r="BD454" s="204"/>
      <c r="BE454" s="132"/>
    </row>
    <row r="455" spans="21:57" x14ac:dyDescent="0.2">
      <c r="U455" s="203"/>
      <c r="AX455" s="204"/>
      <c r="AY455" s="204"/>
      <c r="AZ455" s="204"/>
      <c r="BA455" s="204"/>
      <c r="BB455" s="204"/>
      <c r="BC455" s="204"/>
      <c r="BD455" s="204"/>
      <c r="BE455" s="132"/>
    </row>
    <row r="456" spans="21:57" x14ac:dyDescent="0.2">
      <c r="U456" s="203"/>
      <c r="AX456" s="204"/>
      <c r="AY456" s="204"/>
      <c r="AZ456" s="204"/>
      <c r="BA456" s="204"/>
      <c r="BB456" s="204"/>
      <c r="BC456" s="204"/>
      <c r="BD456" s="204"/>
      <c r="BE456" s="132"/>
    </row>
    <row r="457" spans="21:57" x14ac:dyDescent="0.2">
      <c r="U457" s="203"/>
      <c r="AX457" s="204"/>
      <c r="AY457" s="204"/>
      <c r="AZ457" s="204"/>
      <c r="BA457" s="204"/>
      <c r="BB457" s="204"/>
      <c r="BC457" s="204"/>
      <c r="BD457" s="204"/>
      <c r="BE457" s="132"/>
    </row>
    <row r="458" spans="21:57" x14ac:dyDescent="0.2">
      <c r="U458" s="203"/>
      <c r="AX458" s="204"/>
      <c r="AY458" s="204"/>
      <c r="AZ458" s="204"/>
      <c r="BA458" s="204"/>
      <c r="BB458" s="204"/>
      <c r="BC458" s="204"/>
      <c r="BD458" s="204"/>
      <c r="BE458" s="132"/>
    </row>
    <row r="459" spans="21:57" x14ac:dyDescent="0.2">
      <c r="U459" s="203"/>
      <c r="AX459" s="204"/>
      <c r="AY459" s="204"/>
      <c r="AZ459" s="204"/>
      <c r="BA459" s="204"/>
      <c r="BB459" s="204"/>
      <c r="BC459" s="204"/>
      <c r="BD459" s="204"/>
      <c r="BE459" s="132"/>
    </row>
    <row r="460" spans="21:57" x14ac:dyDescent="0.2">
      <c r="U460" s="203"/>
      <c r="AX460" s="204"/>
      <c r="AY460" s="204"/>
      <c r="AZ460" s="204"/>
      <c r="BA460" s="204"/>
      <c r="BB460" s="204"/>
      <c r="BC460" s="204"/>
      <c r="BD460" s="204"/>
      <c r="BE460" s="132"/>
    </row>
    <row r="461" spans="21:57" x14ac:dyDescent="0.2">
      <c r="U461" s="203"/>
      <c r="AX461" s="204"/>
      <c r="AY461" s="204"/>
      <c r="AZ461" s="204"/>
      <c r="BA461" s="204"/>
      <c r="BB461" s="204"/>
      <c r="BC461" s="204"/>
      <c r="BD461" s="204"/>
      <c r="BE461" s="132"/>
    </row>
    <row r="462" spans="21:57" x14ac:dyDescent="0.2">
      <c r="U462" s="203"/>
      <c r="AX462" s="204"/>
      <c r="AY462" s="204"/>
      <c r="AZ462" s="204"/>
      <c r="BA462" s="204"/>
      <c r="BB462" s="204"/>
      <c r="BC462" s="204"/>
      <c r="BD462" s="204"/>
      <c r="BE462" s="132"/>
    </row>
    <row r="463" spans="21:57" x14ac:dyDescent="0.2">
      <c r="U463" s="203"/>
      <c r="AX463" s="204"/>
      <c r="AY463" s="204"/>
      <c r="AZ463" s="204"/>
      <c r="BA463" s="204"/>
      <c r="BB463" s="204"/>
      <c r="BC463" s="204"/>
      <c r="BD463" s="204"/>
      <c r="BE463" s="132"/>
    </row>
    <row r="464" spans="21:57" x14ac:dyDescent="0.2">
      <c r="U464" s="203"/>
      <c r="AX464" s="204"/>
      <c r="AY464" s="204"/>
      <c r="AZ464" s="204"/>
      <c r="BA464" s="204"/>
      <c r="BB464" s="204"/>
      <c r="BC464" s="204"/>
      <c r="BD464" s="204"/>
      <c r="BE464" s="132"/>
    </row>
    <row r="465" spans="21:57" x14ac:dyDescent="0.2">
      <c r="U465" s="203"/>
      <c r="AX465" s="204"/>
      <c r="AY465" s="204"/>
      <c r="AZ465" s="204"/>
      <c r="BA465" s="204"/>
      <c r="BB465" s="204"/>
      <c r="BC465" s="204"/>
      <c r="BD465" s="204"/>
      <c r="BE465" s="132"/>
    </row>
    <row r="466" spans="21:57" x14ac:dyDescent="0.2">
      <c r="U466" s="203"/>
      <c r="AX466" s="204"/>
      <c r="AY466" s="204"/>
      <c r="AZ466" s="204"/>
      <c r="BA466" s="204"/>
      <c r="BB466" s="204"/>
      <c r="BC466" s="204"/>
      <c r="BD466" s="204"/>
      <c r="BE466" s="132"/>
    </row>
    <row r="467" spans="21:57" x14ac:dyDescent="0.2">
      <c r="U467" s="203"/>
      <c r="AX467" s="204"/>
      <c r="AY467" s="204"/>
      <c r="AZ467" s="204"/>
      <c r="BA467" s="204"/>
      <c r="BB467" s="204"/>
      <c r="BC467" s="204"/>
      <c r="BD467" s="204"/>
      <c r="BE467" s="132"/>
    </row>
    <row r="468" spans="21:57" x14ac:dyDescent="0.2">
      <c r="U468" s="203"/>
      <c r="AX468" s="204"/>
      <c r="AY468" s="204"/>
      <c r="AZ468" s="204"/>
      <c r="BA468" s="204"/>
      <c r="BB468" s="204"/>
      <c r="BC468" s="204"/>
      <c r="BD468" s="204"/>
      <c r="BE468" s="132"/>
    </row>
    <row r="469" spans="21:57" x14ac:dyDescent="0.2">
      <c r="U469" s="203"/>
      <c r="AX469" s="204"/>
      <c r="AY469" s="204"/>
      <c r="AZ469" s="204"/>
      <c r="BA469" s="204"/>
      <c r="BB469" s="204"/>
      <c r="BC469" s="204"/>
      <c r="BD469" s="204"/>
      <c r="BE469" s="132"/>
    </row>
    <row r="470" spans="21:57" x14ac:dyDescent="0.2">
      <c r="U470" s="203"/>
      <c r="AX470" s="204"/>
      <c r="AY470" s="204"/>
      <c r="AZ470" s="204"/>
      <c r="BA470" s="204"/>
      <c r="BB470" s="204"/>
      <c r="BC470" s="204"/>
      <c r="BD470" s="204"/>
      <c r="BE470" s="132"/>
    </row>
    <row r="471" spans="21:57" x14ac:dyDescent="0.2">
      <c r="U471" s="203"/>
      <c r="AX471" s="204"/>
      <c r="AY471" s="204"/>
      <c r="AZ471" s="204"/>
      <c r="BA471" s="204"/>
      <c r="BB471" s="204"/>
      <c r="BC471" s="204"/>
      <c r="BD471" s="204"/>
      <c r="BE471" s="132"/>
    </row>
    <row r="472" spans="21:57" x14ac:dyDescent="0.2">
      <c r="U472" s="203"/>
      <c r="AX472" s="204"/>
      <c r="AY472" s="204"/>
      <c r="AZ472" s="204"/>
      <c r="BA472" s="204"/>
      <c r="BB472" s="204"/>
      <c r="BC472" s="204"/>
      <c r="BD472" s="204"/>
      <c r="BE472" s="132"/>
    </row>
    <row r="473" spans="21:57" x14ac:dyDescent="0.2">
      <c r="U473" s="203"/>
      <c r="AX473" s="204"/>
      <c r="AY473" s="204"/>
      <c r="AZ473" s="204"/>
      <c r="BA473" s="204"/>
      <c r="BB473" s="204"/>
      <c r="BC473" s="204"/>
      <c r="BD473" s="204"/>
      <c r="BE473" s="132"/>
    </row>
    <row r="474" spans="21:57" x14ac:dyDescent="0.2">
      <c r="U474" s="203"/>
      <c r="AX474" s="204"/>
      <c r="AY474" s="204"/>
      <c r="AZ474" s="204"/>
      <c r="BA474" s="204"/>
      <c r="BB474" s="204"/>
      <c r="BC474" s="204"/>
      <c r="BD474" s="204"/>
      <c r="BE474" s="132"/>
    </row>
    <row r="475" spans="21:57" x14ac:dyDescent="0.2">
      <c r="U475" s="203"/>
      <c r="AX475" s="204"/>
      <c r="AY475" s="204"/>
      <c r="AZ475" s="204"/>
      <c r="BA475" s="204"/>
      <c r="BB475" s="204"/>
      <c r="BC475" s="204"/>
      <c r="BD475" s="204"/>
      <c r="BE475" s="132"/>
    </row>
    <row r="476" spans="21:57" x14ac:dyDescent="0.2">
      <c r="U476" s="203"/>
      <c r="AX476" s="204"/>
      <c r="AY476" s="204"/>
      <c r="AZ476" s="204"/>
      <c r="BA476" s="204"/>
      <c r="BB476" s="204"/>
      <c r="BC476" s="204"/>
      <c r="BD476" s="204"/>
      <c r="BE476" s="132"/>
    </row>
    <row r="477" spans="21:57" x14ac:dyDescent="0.2">
      <c r="U477" s="203"/>
      <c r="AX477" s="204"/>
      <c r="AY477" s="204"/>
      <c r="AZ477" s="204"/>
      <c r="BA477" s="204"/>
      <c r="BB477" s="204"/>
      <c r="BC477" s="204"/>
      <c r="BD477" s="204"/>
      <c r="BE477" s="132"/>
    </row>
    <row r="478" spans="21:57" x14ac:dyDescent="0.2">
      <c r="U478" s="203"/>
      <c r="AX478" s="204"/>
      <c r="AY478" s="204"/>
      <c r="AZ478" s="204"/>
      <c r="BA478" s="204"/>
      <c r="BB478" s="204"/>
      <c r="BC478" s="204"/>
      <c r="BD478" s="204"/>
      <c r="BE478" s="132"/>
    </row>
    <row r="479" spans="21:57" x14ac:dyDescent="0.2">
      <c r="U479" s="203"/>
      <c r="AX479" s="204"/>
      <c r="AY479" s="204"/>
      <c r="AZ479" s="204"/>
      <c r="BA479" s="204"/>
      <c r="BB479" s="204"/>
      <c r="BC479" s="204"/>
      <c r="BD479" s="204"/>
      <c r="BE479" s="132"/>
    </row>
    <row r="480" spans="21:57" x14ac:dyDescent="0.2">
      <c r="U480" s="203"/>
      <c r="AX480" s="204"/>
      <c r="AY480" s="204"/>
      <c r="AZ480" s="204"/>
      <c r="BA480" s="204"/>
      <c r="BB480" s="204"/>
      <c r="BC480" s="204"/>
      <c r="BD480" s="204"/>
      <c r="BE480" s="132"/>
    </row>
    <row r="481" spans="21:57" x14ac:dyDescent="0.2">
      <c r="U481" s="203"/>
      <c r="AX481" s="204"/>
      <c r="AY481" s="204"/>
      <c r="AZ481" s="204"/>
      <c r="BA481" s="204"/>
      <c r="BB481" s="204"/>
      <c r="BC481" s="204"/>
      <c r="BD481" s="204"/>
      <c r="BE481" s="132"/>
    </row>
    <row r="482" spans="21:57" x14ac:dyDescent="0.2">
      <c r="U482" s="203"/>
      <c r="AX482" s="204"/>
      <c r="AY482" s="204"/>
      <c r="AZ482" s="204"/>
      <c r="BA482" s="204"/>
      <c r="BB482" s="204"/>
      <c r="BC482" s="204"/>
      <c r="BD482" s="204"/>
      <c r="BE482" s="132"/>
    </row>
    <row r="483" spans="21:57" x14ac:dyDescent="0.2">
      <c r="U483" s="203"/>
      <c r="AX483" s="204"/>
      <c r="AY483" s="204"/>
      <c r="AZ483" s="204"/>
      <c r="BA483" s="204"/>
      <c r="BB483" s="204"/>
      <c r="BC483" s="204"/>
      <c r="BD483" s="204"/>
      <c r="BE483" s="132"/>
    </row>
    <row r="484" spans="21:57" x14ac:dyDescent="0.2">
      <c r="U484" s="203"/>
      <c r="AX484" s="204"/>
      <c r="AY484" s="204"/>
      <c r="AZ484" s="204"/>
      <c r="BA484" s="204"/>
      <c r="BB484" s="204"/>
      <c r="BC484" s="204"/>
      <c r="BD484" s="204"/>
      <c r="BE484" s="132"/>
    </row>
    <row r="485" spans="21:57" x14ac:dyDescent="0.2">
      <c r="U485" s="203"/>
      <c r="AX485" s="204"/>
      <c r="AY485" s="204"/>
      <c r="AZ485" s="204"/>
      <c r="BA485" s="204"/>
      <c r="BB485" s="204"/>
      <c r="BC485" s="204"/>
      <c r="BD485" s="204"/>
      <c r="BE485" s="132"/>
    </row>
    <row r="486" spans="21:57" x14ac:dyDescent="0.2">
      <c r="U486" s="203"/>
      <c r="AX486" s="204"/>
      <c r="AY486" s="204"/>
      <c r="AZ486" s="204"/>
      <c r="BA486" s="204"/>
      <c r="BB486" s="204"/>
      <c r="BC486" s="204"/>
      <c r="BD486" s="204"/>
      <c r="BE486" s="132"/>
    </row>
    <row r="487" spans="21:57" x14ac:dyDescent="0.2">
      <c r="U487" s="203"/>
      <c r="AX487" s="204"/>
      <c r="AY487" s="204"/>
      <c r="AZ487" s="204"/>
      <c r="BA487" s="204"/>
      <c r="BB487" s="204"/>
      <c r="BC487" s="204"/>
      <c r="BD487" s="204"/>
      <c r="BE487" s="132"/>
    </row>
    <row r="488" spans="21:57" x14ac:dyDescent="0.2">
      <c r="U488" s="203"/>
      <c r="AX488" s="204"/>
      <c r="AY488" s="204"/>
      <c r="AZ488" s="204"/>
      <c r="BA488" s="204"/>
      <c r="BB488" s="204"/>
      <c r="BC488" s="204"/>
      <c r="BD488" s="204"/>
      <c r="BE488" s="132"/>
    </row>
    <row r="489" spans="21:57" x14ac:dyDescent="0.2">
      <c r="U489" s="203"/>
      <c r="AX489" s="204"/>
      <c r="AY489" s="204"/>
      <c r="AZ489" s="204"/>
      <c r="BA489" s="204"/>
      <c r="BB489" s="204"/>
      <c r="BC489" s="204"/>
      <c r="BD489" s="204"/>
      <c r="BE489" s="132"/>
    </row>
    <row r="490" spans="21:57" x14ac:dyDescent="0.2">
      <c r="U490" s="203"/>
      <c r="AX490" s="204"/>
      <c r="AY490" s="204"/>
      <c r="AZ490" s="204"/>
      <c r="BA490" s="204"/>
      <c r="BB490" s="204"/>
      <c r="BC490" s="204"/>
      <c r="BD490" s="204"/>
      <c r="BE490" s="132"/>
    </row>
    <row r="491" spans="21:57" x14ac:dyDescent="0.2">
      <c r="U491" s="203"/>
      <c r="AX491" s="204"/>
      <c r="AY491" s="204"/>
      <c r="AZ491" s="204"/>
      <c r="BA491" s="204"/>
      <c r="BB491" s="204"/>
      <c r="BC491" s="204"/>
      <c r="BD491" s="204"/>
      <c r="BE491" s="132"/>
    </row>
    <row r="492" spans="21:57" x14ac:dyDescent="0.2">
      <c r="U492" s="203"/>
      <c r="AX492" s="204"/>
      <c r="AY492" s="204"/>
      <c r="AZ492" s="204"/>
      <c r="BA492" s="204"/>
      <c r="BB492" s="204"/>
      <c r="BC492" s="204"/>
      <c r="BD492" s="204"/>
      <c r="BE492" s="132"/>
    </row>
    <row r="493" spans="21:57" x14ac:dyDescent="0.2">
      <c r="U493" s="203"/>
      <c r="AX493" s="204"/>
      <c r="AY493" s="204"/>
      <c r="AZ493" s="204"/>
      <c r="BA493" s="204"/>
      <c r="BB493" s="204"/>
      <c r="BC493" s="204"/>
      <c r="BD493" s="204"/>
      <c r="BE493" s="132"/>
    </row>
    <row r="494" spans="21:57" x14ac:dyDescent="0.2">
      <c r="U494" s="203"/>
      <c r="AX494" s="204"/>
      <c r="AY494" s="204"/>
      <c r="AZ494" s="204"/>
      <c r="BA494" s="204"/>
      <c r="BB494" s="204"/>
      <c r="BC494" s="204"/>
      <c r="BD494" s="204"/>
      <c r="BE494" s="132"/>
    </row>
    <row r="495" spans="21:57" x14ac:dyDescent="0.2">
      <c r="U495" s="203"/>
      <c r="AX495" s="204"/>
      <c r="AY495" s="204"/>
      <c r="AZ495" s="204"/>
      <c r="BA495" s="204"/>
      <c r="BB495" s="204"/>
      <c r="BC495" s="204"/>
      <c r="BD495" s="204"/>
      <c r="BE495" s="132"/>
    </row>
    <row r="496" spans="21:57" x14ac:dyDescent="0.2">
      <c r="U496" s="203"/>
      <c r="AX496" s="204"/>
      <c r="AY496" s="204"/>
      <c r="AZ496" s="204"/>
      <c r="BA496" s="204"/>
      <c r="BB496" s="204"/>
      <c r="BC496" s="204"/>
      <c r="BD496" s="204"/>
      <c r="BE496" s="132"/>
    </row>
    <row r="497" spans="21:57" x14ac:dyDescent="0.2">
      <c r="U497" s="203"/>
      <c r="AX497" s="204"/>
      <c r="AY497" s="204"/>
      <c r="AZ497" s="204"/>
      <c r="BA497" s="204"/>
      <c r="BB497" s="204"/>
      <c r="BC497" s="204"/>
      <c r="BD497" s="204"/>
      <c r="BE497" s="132"/>
    </row>
    <row r="498" spans="21:57" x14ac:dyDescent="0.2">
      <c r="U498" s="203"/>
      <c r="AX498" s="204"/>
      <c r="AY498" s="204"/>
      <c r="AZ498" s="204"/>
      <c r="BA498" s="204"/>
      <c r="BB498" s="204"/>
      <c r="BC498" s="204"/>
      <c r="BD498" s="204"/>
      <c r="BE498" s="132"/>
    </row>
    <row r="499" spans="21:57" x14ac:dyDescent="0.2">
      <c r="U499" s="203"/>
      <c r="AX499" s="204"/>
      <c r="AY499" s="204"/>
      <c r="AZ499" s="204"/>
      <c r="BA499" s="204"/>
      <c r="BB499" s="204"/>
      <c r="BC499" s="204"/>
      <c r="BD499" s="204"/>
      <c r="BE499" s="132"/>
    </row>
    <row r="500" spans="21:57" x14ac:dyDescent="0.2">
      <c r="U500" s="203"/>
      <c r="AX500" s="204"/>
      <c r="AY500" s="204"/>
      <c r="AZ500" s="204"/>
      <c r="BA500" s="204"/>
      <c r="BB500" s="204"/>
      <c r="BC500" s="204"/>
      <c r="BD500" s="204"/>
      <c r="BE500" s="132"/>
    </row>
    <row r="501" spans="21:57" x14ac:dyDescent="0.2">
      <c r="U501" s="203"/>
      <c r="AX501" s="204"/>
      <c r="AY501" s="204"/>
      <c r="AZ501" s="204"/>
      <c r="BA501" s="204"/>
      <c r="BB501" s="204"/>
      <c r="BC501" s="204"/>
      <c r="BD501" s="204"/>
      <c r="BE501" s="132"/>
    </row>
    <row r="502" spans="21:57" x14ac:dyDescent="0.2">
      <c r="U502" s="203"/>
      <c r="AX502" s="204"/>
      <c r="AY502" s="204"/>
      <c r="AZ502" s="204"/>
      <c r="BA502" s="204"/>
      <c r="BB502" s="204"/>
      <c r="BC502" s="204"/>
      <c r="BD502" s="204"/>
      <c r="BE502" s="132"/>
    </row>
    <row r="503" spans="21:57" x14ac:dyDescent="0.2">
      <c r="U503" s="203"/>
      <c r="AX503" s="204"/>
      <c r="AY503" s="204"/>
      <c r="AZ503" s="204"/>
      <c r="BA503" s="204"/>
      <c r="BB503" s="204"/>
      <c r="BC503" s="204"/>
      <c r="BD503" s="204"/>
      <c r="BE503" s="132"/>
    </row>
    <row r="504" spans="21:57" x14ac:dyDescent="0.2">
      <c r="U504" s="203"/>
      <c r="AX504" s="204"/>
      <c r="AY504" s="204"/>
      <c r="AZ504" s="204"/>
      <c r="BA504" s="204"/>
      <c r="BB504" s="204"/>
      <c r="BC504" s="204"/>
      <c r="BD504" s="204"/>
      <c r="BE504" s="132"/>
    </row>
    <row r="505" spans="21:57" x14ac:dyDescent="0.2">
      <c r="U505" s="203"/>
      <c r="AX505" s="204"/>
      <c r="AY505" s="204"/>
      <c r="AZ505" s="204"/>
      <c r="BA505" s="204"/>
      <c r="BB505" s="204"/>
      <c r="BC505" s="204"/>
      <c r="BD505" s="204"/>
      <c r="BE505" s="132"/>
    </row>
    <row r="506" spans="21:57" x14ac:dyDescent="0.2">
      <c r="U506" s="203"/>
      <c r="AX506" s="204"/>
      <c r="AY506" s="204"/>
      <c r="AZ506" s="204"/>
      <c r="BA506" s="204"/>
      <c r="BB506" s="204"/>
      <c r="BC506" s="204"/>
      <c r="BD506" s="204"/>
      <c r="BE506" s="132"/>
    </row>
    <row r="507" spans="21:57" x14ac:dyDescent="0.2">
      <c r="U507" s="203"/>
      <c r="AX507" s="204"/>
      <c r="AY507" s="204"/>
      <c r="AZ507" s="204"/>
      <c r="BA507" s="204"/>
      <c r="BB507" s="204"/>
      <c r="BC507" s="204"/>
      <c r="BD507" s="204"/>
      <c r="BE507" s="132"/>
    </row>
    <row r="508" spans="21:57" x14ac:dyDescent="0.2">
      <c r="U508" s="203"/>
      <c r="AX508" s="204"/>
      <c r="AY508" s="204"/>
      <c r="AZ508" s="204"/>
      <c r="BA508" s="204"/>
      <c r="BB508" s="204"/>
      <c r="BC508" s="204"/>
      <c r="BD508" s="204"/>
      <c r="BE508" s="132"/>
    </row>
    <row r="509" spans="21:57" x14ac:dyDescent="0.2">
      <c r="U509" s="203"/>
      <c r="AX509" s="204"/>
      <c r="AY509" s="204"/>
      <c r="AZ509" s="204"/>
      <c r="BA509" s="204"/>
      <c r="BB509" s="204"/>
      <c r="BC509" s="204"/>
      <c r="BD509" s="204"/>
      <c r="BE509" s="132"/>
    </row>
    <row r="510" spans="21:57" x14ac:dyDescent="0.2">
      <c r="U510" s="203"/>
      <c r="AX510" s="204"/>
      <c r="AY510" s="204"/>
      <c r="AZ510" s="204"/>
      <c r="BA510" s="204"/>
      <c r="BB510" s="204"/>
      <c r="BC510" s="204"/>
      <c r="BD510" s="204"/>
      <c r="BE510" s="132"/>
    </row>
    <row r="511" spans="21:57" x14ac:dyDescent="0.2">
      <c r="U511" s="203"/>
      <c r="AX511" s="204"/>
      <c r="AY511" s="204"/>
      <c r="AZ511" s="204"/>
      <c r="BA511" s="204"/>
      <c r="BB511" s="204"/>
      <c r="BC511" s="204"/>
      <c r="BD511" s="204"/>
      <c r="BE511" s="132"/>
    </row>
    <row r="512" spans="21:57" x14ac:dyDescent="0.2">
      <c r="U512" s="203"/>
      <c r="AX512" s="204"/>
      <c r="AY512" s="204"/>
      <c r="AZ512" s="204"/>
      <c r="BA512" s="204"/>
      <c r="BB512" s="204"/>
      <c r="BC512" s="204"/>
      <c r="BD512" s="204"/>
      <c r="BE512" s="132"/>
    </row>
    <row r="513" spans="21:57" x14ac:dyDescent="0.2">
      <c r="U513" s="203"/>
      <c r="AX513" s="204"/>
      <c r="AY513" s="204"/>
      <c r="AZ513" s="204"/>
      <c r="BA513" s="204"/>
      <c r="BB513" s="204"/>
      <c r="BC513" s="204"/>
      <c r="BD513" s="204"/>
      <c r="BE513" s="132"/>
    </row>
    <row r="514" spans="21:57" x14ac:dyDescent="0.2">
      <c r="U514" s="203"/>
      <c r="AX514" s="204"/>
      <c r="AY514" s="204"/>
      <c r="AZ514" s="204"/>
      <c r="BA514" s="204"/>
      <c r="BB514" s="204"/>
      <c r="BC514" s="204"/>
      <c r="BD514" s="204"/>
      <c r="BE514" s="132"/>
    </row>
    <row r="515" spans="21:57" x14ac:dyDescent="0.2">
      <c r="U515" s="203"/>
      <c r="AX515" s="204"/>
      <c r="AY515" s="204"/>
      <c r="AZ515" s="204"/>
      <c r="BA515" s="204"/>
      <c r="BB515" s="204"/>
      <c r="BC515" s="204"/>
      <c r="BD515" s="204"/>
      <c r="BE515" s="132"/>
    </row>
    <row r="516" spans="21:57" x14ac:dyDescent="0.2">
      <c r="U516" s="203"/>
      <c r="AX516" s="204"/>
      <c r="AY516" s="204"/>
      <c r="AZ516" s="204"/>
      <c r="BA516" s="204"/>
      <c r="BB516" s="204"/>
      <c r="BC516" s="204"/>
      <c r="BD516" s="204"/>
      <c r="BE516" s="132"/>
    </row>
    <row r="517" spans="21:57" x14ac:dyDescent="0.2">
      <c r="U517" s="203"/>
      <c r="AX517" s="204"/>
      <c r="AY517" s="204"/>
      <c r="AZ517" s="204"/>
      <c r="BA517" s="204"/>
      <c r="BB517" s="204"/>
      <c r="BC517" s="204"/>
      <c r="BD517" s="204"/>
      <c r="BE517" s="132"/>
    </row>
    <row r="518" spans="21:57" x14ac:dyDescent="0.2">
      <c r="U518" s="203"/>
      <c r="AX518" s="204"/>
      <c r="AY518" s="204"/>
      <c r="AZ518" s="204"/>
      <c r="BA518" s="204"/>
      <c r="BB518" s="204"/>
      <c r="BC518" s="204"/>
      <c r="BD518" s="204"/>
      <c r="BE518" s="132"/>
    </row>
    <row r="519" spans="21:57" x14ac:dyDescent="0.2">
      <c r="U519" s="203"/>
      <c r="AX519" s="204"/>
      <c r="AY519" s="204"/>
      <c r="AZ519" s="204"/>
      <c r="BA519" s="204"/>
      <c r="BB519" s="204"/>
      <c r="BC519" s="204"/>
      <c r="BD519" s="204"/>
      <c r="BE519" s="132"/>
    </row>
    <row r="520" spans="21:57" x14ac:dyDescent="0.2">
      <c r="U520" s="203"/>
      <c r="AX520" s="204"/>
      <c r="AY520" s="204"/>
      <c r="AZ520" s="204"/>
      <c r="BA520" s="204"/>
      <c r="BB520" s="204"/>
      <c r="BC520" s="204"/>
      <c r="BD520" s="204"/>
      <c r="BE520" s="132"/>
    </row>
    <row r="521" spans="21:57" x14ac:dyDescent="0.2">
      <c r="U521" s="203"/>
      <c r="AX521" s="204"/>
      <c r="AY521" s="204"/>
      <c r="AZ521" s="204"/>
      <c r="BA521" s="204"/>
      <c r="BB521" s="204"/>
      <c r="BC521" s="204"/>
      <c r="BD521" s="204"/>
      <c r="BE521" s="132"/>
    </row>
    <row r="522" spans="21:57" x14ac:dyDescent="0.2">
      <c r="U522" s="203"/>
      <c r="AX522" s="204"/>
      <c r="AY522" s="204"/>
      <c r="AZ522" s="204"/>
      <c r="BA522" s="204"/>
      <c r="BB522" s="204"/>
      <c r="BC522" s="204"/>
      <c r="BD522" s="204"/>
      <c r="BE522" s="132"/>
    </row>
    <row r="523" spans="21:57" x14ac:dyDescent="0.2">
      <c r="U523" s="203"/>
      <c r="AX523" s="204"/>
      <c r="AY523" s="204"/>
      <c r="AZ523" s="204"/>
      <c r="BA523" s="204"/>
      <c r="BB523" s="204"/>
      <c r="BC523" s="204"/>
      <c r="BD523" s="204"/>
      <c r="BE523" s="132"/>
    </row>
    <row r="524" spans="21:57" x14ac:dyDescent="0.2">
      <c r="U524" s="203"/>
      <c r="AX524" s="204"/>
      <c r="AY524" s="204"/>
      <c r="AZ524" s="204"/>
      <c r="BA524" s="204"/>
      <c r="BB524" s="204"/>
      <c r="BC524" s="204"/>
      <c r="BD524" s="204"/>
      <c r="BE524" s="132"/>
    </row>
    <row r="525" spans="21:57" x14ac:dyDescent="0.2">
      <c r="U525" s="203"/>
      <c r="AX525" s="204"/>
      <c r="AY525" s="204"/>
      <c r="AZ525" s="204"/>
      <c r="BA525" s="204"/>
      <c r="BB525" s="204"/>
      <c r="BC525" s="204"/>
      <c r="BD525" s="204"/>
      <c r="BE525" s="132"/>
    </row>
    <row r="526" spans="21:57" x14ac:dyDescent="0.2">
      <c r="U526" s="203"/>
      <c r="AX526" s="204"/>
      <c r="AY526" s="204"/>
      <c r="AZ526" s="204"/>
      <c r="BA526" s="204"/>
      <c r="BB526" s="204"/>
      <c r="BC526" s="204"/>
      <c r="BD526" s="204"/>
      <c r="BE526" s="132"/>
    </row>
    <row r="527" spans="21:57" x14ac:dyDescent="0.2">
      <c r="U527" s="203"/>
      <c r="AX527" s="204"/>
      <c r="AY527" s="204"/>
      <c r="AZ527" s="204"/>
      <c r="BA527" s="204"/>
      <c r="BB527" s="204"/>
      <c r="BC527" s="204"/>
      <c r="BD527" s="204"/>
      <c r="BE527" s="132"/>
    </row>
    <row r="528" spans="21:57" x14ac:dyDescent="0.2">
      <c r="U528" s="203"/>
      <c r="AX528" s="204"/>
      <c r="AY528" s="204"/>
      <c r="AZ528" s="204"/>
      <c r="BA528" s="204"/>
      <c r="BB528" s="204"/>
      <c r="BC528" s="204"/>
      <c r="BD528" s="204"/>
      <c r="BE528" s="132"/>
    </row>
    <row r="529" spans="21:57" x14ac:dyDescent="0.2">
      <c r="U529" s="203"/>
      <c r="AX529" s="204"/>
      <c r="AY529" s="204"/>
      <c r="AZ529" s="204"/>
      <c r="BA529" s="204"/>
      <c r="BB529" s="204"/>
      <c r="BC529" s="204"/>
      <c r="BD529" s="204"/>
      <c r="BE529" s="132"/>
    </row>
    <row r="530" spans="21:57" x14ac:dyDescent="0.2">
      <c r="U530" s="203"/>
      <c r="AX530" s="204"/>
      <c r="AY530" s="204"/>
      <c r="AZ530" s="204"/>
      <c r="BA530" s="204"/>
      <c r="BB530" s="204"/>
      <c r="BC530" s="204"/>
      <c r="BD530" s="204"/>
      <c r="BE530" s="132"/>
    </row>
    <row r="531" spans="21:57" x14ac:dyDescent="0.2">
      <c r="U531" s="203"/>
      <c r="AX531" s="204"/>
      <c r="AY531" s="204"/>
      <c r="AZ531" s="204"/>
      <c r="BA531" s="204"/>
      <c r="BB531" s="204"/>
      <c r="BC531" s="204"/>
      <c r="BD531" s="204"/>
      <c r="BE531" s="132"/>
    </row>
    <row r="532" spans="21:57" x14ac:dyDescent="0.2">
      <c r="U532" s="203"/>
      <c r="AX532" s="204"/>
      <c r="AY532" s="204"/>
      <c r="AZ532" s="204"/>
      <c r="BA532" s="204"/>
      <c r="BB532" s="204"/>
      <c r="BC532" s="204"/>
      <c r="BD532" s="204"/>
      <c r="BE532" s="132"/>
    </row>
    <row r="533" spans="21:57" x14ac:dyDescent="0.2">
      <c r="U533" s="203"/>
      <c r="AX533" s="204"/>
      <c r="AY533" s="204"/>
      <c r="AZ533" s="204"/>
      <c r="BA533" s="204"/>
      <c r="BB533" s="204"/>
      <c r="BC533" s="204"/>
      <c r="BD533" s="204"/>
      <c r="BE533" s="132"/>
    </row>
    <row r="534" spans="21:57" x14ac:dyDescent="0.2">
      <c r="U534" s="203"/>
      <c r="AX534" s="204"/>
      <c r="AY534" s="204"/>
      <c r="AZ534" s="204"/>
      <c r="BA534" s="204"/>
      <c r="BB534" s="204"/>
      <c r="BC534" s="204"/>
      <c r="BD534" s="204"/>
      <c r="BE534" s="132"/>
    </row>
    <row r="535" spans="21:57" x14ac:dyDescent="0.2">
      <c r="U535" s="203"/>
      <c r="AX535" s="204"/>
      <c r="AY535" s="204"/>
      <c r="AZ535" s="204"/>
      <c r="BA535" s="204"/>
      <c r="BB535" s="204"/>
      <c r="BC535" s="204"/>
      <c r="BD535" s="204"/>
      <c r="BE535" s="132"/>
    </row>
    <row r="536" spans="21:57" x14ac:dyDescent="0.2">
      <c r="U536" s="203"/>
      <c r="AX536" s="204"/>
      <c r="AY536" s="204"/>
      <c r="AZ536" s="204"/>
      <c r="BA536" s="204"/>
      <c r="BB536" s="204"/>
      <c r="BC536" s="204"/>
      <c r="BD536" s="204"/>
      <c r="BE536" s="132"/>
    </row>
    <row r="537" spans="21:57" x14ac:dyDescent="0.2">
      <c r="U537" s="203"/>
      <c r="AX537" s="204"/>
      <c r="AY537" s="204"/>
      <c r="AZ537" s="204"/>
      <c r="BA537" s="204"/>
      <c r="BB537" s="204"/>
      <c r="BC537" s="204"/>
      <c r="BD537" s="204"/>
      <c r="BE537" s="132"/>
    </row>
    <row r="538" spans="21:57" x14ac:dyDescent="0.2">
      <c r="U538" s="203"/>
      <c r="AX538" s="204"/>
      <c r="AY538" s="204"/>
      <c r="AZ538" s="204"/>
      <c r="BA538" s="204"/>
      <c r="BB538" s="204"/>
      <c r="BC538" s="204"/>
      <c r="BD538" s="204"/>
      <c r="BE538" s="132"/>
    </row>
    <row r="539" spans="21:57" x14ac:dyDescent="0.2">
      <c r="U539" s="203"/>
      <c r="AX539" s="204"/>
      <c r="AY539" s="204"/>
      <c r="AZ539" s="204"/>
      <c r="BA539" s="204"/>
      <c r="BB539" s="204"/>
      <c r="BC539" s="204"/>
      <c r="BD539" s="204"/>
      <c r="BE539" s="132"/>
    </row>
    <row r="540" spans="21:57" x14ac:dyDescent="0.2">
      <c r="U540" s="203"/>
      <c r="AX540" s="204"/>
      <c r="AY540" s="204"/>
      <c r="AZ540" s="204"/>
      <c r="BA540" s="204"/>
      <c r="BB540" s="204"/>
      <c r="BC540" s="204"/>
      <c r="BD540" s="204"/>
      <c r="BE540" s="132"/>
    </row>
    <row r="541" spans="21:57" x14ac:dyDescent="0.2">
      <c r="U541" s="203"/>
      <c r="AX541" s="204"/>
      <c r="AY541" s="204"/>
      <c r="AZ541" s="204"/>
      <c r="BA541" s="204"/>
      <c r="BB541" s="204"/>
      <c r="BC541" s="204"/>
      <c r="BD541" s="204"/>
      <c r="BE541" s="132"/>
    </row>
    <row r="542" spans="21:57" x14ac:dyDescent="0.2">
      <c r="U542" s="203"/>
      <c r="AX542" s="204"/>
      <c r="AY542" s="204"/>
      <c r="AZ542" s="204"/>
      <c r="BA542" s="204"/>
      <c r="BB542" s="204"/>
      <c r="BC542" s="204"/>
      <c r="BD542" s="204"/>
      <c r="BE542" s="132"/>
    </row>
    <row r="543" spans="21:57" x14ac:dyDescent="0.2">
      <c r="U543" s="203"/>
      <c r="AX543" s="204"/>
      <c r="AY543" s="204"/>
      <c r="AZ543" s="204"/>
      <c r="BA543" s="204"/>
      <c r="BB543" s="204"/>
      <c r="BC543" s="204"/>
      <c r="BD543" s="204"/>
      <c r="BE543" s="132"/>
    </row>
    <row r="544" spans="21:57" x14ac:dyDescent="0.2">
      <c r="U544" s="203"/>
      <c r="AX544" s="204"/>
      <c r="AY544" s="204"/>
      <c r="AZ544" s="204"/>
      <c r="BA544" s="204"/>
      <c r="BB544" s="204"/>
      <c r="BC544" s="204"/>
      <c r="BD544" s="204"/>
      <c r="BE544" s="132"/>
    </row>
    <row r="545" spans="21:57" x14ac:dyDescent="0.2">
      <c r="U545" s="203"/>
      <c r="AX545" s="204"/>
      <c r="AY545" s="204"/>
      <c r="AZ545" s="204"/>
      <c r="BA545" s="204"/>
      <c r="BB545" s="204"/>
      <c r="BC545" s="204"/>
      <c r="BD545" s="204"/>
      <c r="BE545" s="132"/>
    </row>
    <row r="546" spans="21:57" x14ac:dyDescent="0.2">
      <c r="U546" s="203"/>
      <c r="AX546" s="204"/>
      <c r="AY546" s="204"/>
      <c r="AZ546" s="204"/>
      <c r="BA546" s="204"/>
      <c r="BB546" s="204"/>
      <c r="BC546" s="204"/>
      <c r="BD546" s="204"/>
      <c r="BE546" s="132"/>
    </row>
    <row r="547" spans="21:57" x14ac:dyDescent="0.2">
      <c r="U547" s="203"/>
      <c r="AX547" s="204"/>
      <c r="AY547" s="204"/>
      <c r="AZ547" s="204"/>
      <c r="BA547" s="204"/>
      <c r="BB547" s="204"/>
      <c r="BC547" s="204"/>
      <c r="BD547" s="204"/>
      <c r="BE547" s="132"/>
    </row>
    <row r="548" spans="21:57" x14ac:dyDescent="0.2">
      <c r="U548" s="203"/>
      <c r="AX548" s="204"/>
      <c r="AY548" s="204"/>
      <c r="AZ548" s="204"/>
      <c r="BA548" s="204"/>
      <c r="BB548" s="204"/>
      <c r="BC548" s="204"/>
      <c r="BD548" s="204"/>
      <c r="BE548" s="132"/>
    </row>
    <row r="549" spans="21:57" x14ac:dyDescent="0.2">
      <c r="U549" s="203"/>
      <c r="AX549" s="204"/>
      <c r="AY549" s="204"/>
      <c r="AZ549" s="204"/>
      <c r="BA549" s="204"/>
      <c r="BB549" s="204"/>
      <c r="BC549" s="204"/>
      <c r="BD549" s="204"/>
      <c r="BE549" s="132"/>
    </row>
    <row r="550" spans="21:57" x14ac:dyDescent="0.2">
      <c r="U550" s="203"/>
      <c r="AX550" s="204"/>
      <c r="AY550" s="204"/>
      <c r="AZ550" s="204"/>
      <c r="BA550" s="204"/>
      <c r="BB550" s="204"/>
      <c r="BC550" s="204"/>
      <c r="BD550" s="204"/>
      <c r="BE550" s="132"/>
    </row>
    <row r="551" spans="21:57" x14ac:dyDescent="0.2">
      <c r="U551" s="203"/>
      <c r="AX551" s="204"/>
      <c r="AY551" s="204"/>
      <c r="AZ551" s="204"/>
      <c r="BA551" s="204"/>
      <c r="BB551" s="204"/>
      <c r="BC551" s="204"/>
      <c r="BD551" s="204"/>
      <c r="BE551" s="132"/>
    </row>
    <row r="552" spans="21:57" x14ac:dyDescent="0.2">
      <c r="U552" s="203"/>
      <c r="AX552" s="204"/>
      <c r="AY552" s="204"/>
      <c r="AZ552" s="204"/>
      <c r="BA552" s="204"/>
      <c r="BB552" s="204"/>
      <c r="BC552" s="204"/>
      <c r="BD552" s="204"/>
      <c r="BE552" s="132"/>
    </row>
    <row r="553" spans="21:57" x14ac:dyDescent="0.2">
      <c r="U553" s="203"/>
      <c r="AX553" s="204"/>
      <c r="AY553" s="204"/>
      <c r="AZ553" s="204"/>
      <c r="BA553" s="204"/>
      <c r="BB553" s="204"/>
      <c r="BC553" s="204"/>
      <c r="BD553" s="204"/>
      <c r="BE553" s="132"/>
    </row>
    <row r="554" spans="21:57" x14ac:dyDescent="0.2">
      <c r="U554" s="203"/>
      <c r="AX554" s="204"/>
      <c r="AY554" s="204"/>
      <c r="AZ554" s="204"/>
      <c r="BA554" s="204"/>
      <c r="BB554" s="204"/>
      <c r="BC554" s="204"/>
      <c r="BD554" s="204"/>
      <c r="BE554" s="132"/>
    </row>
    <row r="555" spans="21:57" x14ac:dyDescent="0.2">
      <c r="U555" s="203"/>
      <c r="AX555" s="204"/>
      <c r="AY555" s="204"/>
      <c r="AZ555" s="204"/>
      <c r="BA555" s="204"/>
      <c r="BB555" s="204"/>
      <c r="BC555" s="204"/>
      <c r="BD555" s="204"/>
      <c r="BE555" s="132"/>
    </row>
    <row r="556" spans="21:57" x14ac:dyDescent="0.2">
      <c r="U556" s="203"/>
      <c r="AX556" s="204"/>
      <c r="AY556" s="204"/>
      <c r="AZ556" s="204"/>
      <c r="BA556" s="204"/>
      <c r="BB556" s="204"/>
      <c r="BC556" s="204"/>
      <c r="BD556" s="204"/>
      <c r="BE556" s="132"/>
    </row>
    <row r="557" spans="21:57" x14ac:dyDescent="0.2">
      <c r="U557" s="203"/>
      <c r="AX557" s="204"/>
      <c r="AY557" s="204"/>
      <c r="AZ557" s="204"/>
      <c r="BA557" s="204"/>
      <c r="BB557" s="204"/>
      <c r="BC557" s="204"/>
      <c r="BD557" s="204"/>
      <c r="BE557" s="132"/>
    </row>
    <row r="558" spans="21:57" x14ac:dyDescent="0.2">
      <c r="U558" s="203"/>
      <c r="AX558" s="204"/>
      <c r="AY558" s="204"/>
      <c r="AZ558" s="204"/>
      <c r="BA558" s="204"/>
      <c r="BB558" s="204"/>
      <c r="BC558" s="204"/>
      <c r="BD558" s="204"/>
      <c r="BE558" s="132"/>
    </row>
    <row r="559" spans="21:57" x14ac:dyDescent="0.2">
      <c r="U559" s="203"/>
      <c r="AX559" s="204"/>
      <c r="AY559" s="204"/>
      <c r="AZ559" s="204"/>
      <c r="BA559" s="204"/>
      <c r="BB559" s="204"/>
      <c r="BC559" s="204"/>
      <c r="BD559" s="204"/>
      <c r="BE559" s="132"/>
    </row>
    <row r="560" spans="21:57" x14ac:dyDescent="0.2">
      <c r="U560" s="203"/>
      <c r="AX560" s="204"/>
      <c r="AY560" s="204"/>
      <c r="AZ560" s="204"/>
      <c r="BA560" s="204"/>
      <c r="BB560" s="204"/>
      <c r="BC560" s="204"/>
      <c r="BD560" s="204"/>
      <c r="BE560" s="132"/>
    </row>
    <row r="561" spans="21:57" x14ac:dyDescent="0.2">
      <c r="U561" s="203"/>
      <c r="AX561" s="204"/>
      <c r="AY561" s="204"/>
      <c r="AZ561" s="204"/>
      <c r="BA561" s="204"/>
      <c r="BB561" s="204"/>
      <c r="BC561" s="204"/>
      <c r="BD561" s="204"/>
      <c r="BE561" s="132"/>
    </row>
    <row r="562" spans="21:57" x14ac:dyDescent="0.2">
      <c r="U562" s="203"/>
      <c r="AX562" s="204"/>
      <c r="AY562" s="204"/>
      <c r="AZ562" s="204"/>
      <c r="BA562" s="204"/>
      <c r="BB562" s="204"/>
      <c r="BC562" s="204"/>
      <c r="BD562" s="204"/>
      <c r="BE562" s="132"/>
    </row>
    <row r="563" spans="21:57" x14ac:dyDescent="0.2">
      <c r="U563" s="203"/>
      <c r="AX563" s="204"/>
      <c r="AY563" s="204"/>
      <c r="AZ563" s="204"/>
      <c r="BA563" s="204"/>
      <c r="BB563" s="204"/>
      <c r="BC563" s="204"/>
      <c r="BD563" s="204"/>
      <c r="BE563" s="132"/>
    </row>
    <row r="564" spans="21:57" x14ac:dyDescent="0.2">
      <c r="U564" s="203"/>
      <c r="AX564" s="204"/>
      <c r="AY564" s="204"/>
      <c r="AZ564" s="204"/>
      <c r="BA564" s="204"/>
      <c r="BB564" s="204"/>
      <c r="BC564" s="204"/>
      <c r="BD564" s="204"/>
      <c r="BE564" s="132"/>
    </row>
    <row r="565" spans="21:57" x14ac:dyDescent="0.2">
      <c r="U565" s="203"/>
      <c r="AX565" s="204"/>
      <c r="AY565" s="204"/>
      <c r="AZ565" s="204"/>
      <c r="BA565" s="204"/>
      <c r="BB565" s="204"/>
      <c r="BC565" s="204"/>
      <c r="BD565" s="204"/>
      <c r="BE565" s="132"/>
    </row>
    <row r="566" spans="21:57" x14ac:dyDescent="0.2">
      <c r="U566" s="203"/>
      <c r="AX566" s="204"/>
      <c r="AY566" s="204"/>
      <c r="AZ566" s="204"/>
      <c r="BA566" s="204"/>
      <c r="BB566" s="204"/>
      <c r="BC566" s="204"/>
      <c r="BD566" s="204"/>
      <c r="BE566" s="132"/>
    </row>
    <row r="567" spans="21:57" x14ac:dyDescent="0.2">
      <c r="U567" s="203"/>
      <c r="AX567" s="204"/>
      <c r="AY567" s="204"/>
      <c r="AZ567" s="204"/>
      <c r="BA567" s="204"/>
      <c r="BB567" s="204"/>
      <c r="BC567" s="204"/>
      <c r="BD567" s="204"/>
      <c r="BE567" s="132"/>
    </row>
    <row r="568" spans="21:57" x14ac:dyDescent="0.2">
      <c r="U568" s="203"/>
      <c r="AX568" s="204"/>
      <c r="AY568" s="204"/>
      <c r="AZ568" s="204"/>
      <c r="BA568" s="204"/>
      <c r="BB568" s="204"/>
      <c r="BC568" s="204"/>
      <c r="BD568" s="204"/>
      <c r="BE568" s="132"/>
    </row>
    <row r="569" spans="21:57" x14ac:dyDescent="0.2">
      <c r="U569" s="203"/>
      <c r="AX569" s="204"/>
      <c r="AY569" s="204"/>
      <c r="AZ569" s="204"/>
      <c r="BA569" s="204"/>
      <c r="BB569" s="204"/>
      <c r="BC569" s="204"/>
      <c r="BD569" s="204"/>
      <c r="BE569" s="132"/>
    </row>
    <row r="570" spans="21:57" x14ac:dyDescent="0.2">
      <c r="U570" s="203"/>
      <c r="AX570" s="204"/>
      <c r="AY570" s="204"/>
      <c r="AZ570" s="204"/>
      <c r="BA570" s="204"/>
      <c r="BB570" s="204"/>
      <c r="BC570" s="204"/>
      <c r="BD570" s="204"/>
      <c r="BE570" s="132"/>
    </row>
    <row r="571" spans="21:57" x14ac:dyDescent="0.2">
      <c r="U571" s="203"/>
      <c r="AX571" s="204"/>
      <c r="AY571" s="204"/>
      <c r="AZ571" s="204"/>
      <c r="BA571" s="204"/>
      <c r="BB571" s="204"/>
      <c r="BC571" s="204"/>
      <c r="BD571" s="204"/>
      <c r="BE571" s="132"/>
    </row>
    <row r="572" spans="21:57" x14ac:dyDescent="0.2">
      <c r="U572" s="203"/>
      <c r="AX572" s="204"/>
      <c r="AY572" s="204"/>
      <c r="AZ572" s="204"/>
      <c r="BA572" s="204"/>
      <c r="BB572" s="204"/>
      <c r="BC572" s="204"/>
      <c r="BD572" s="204"/>
      <c r="BE572" s="132"/>
    </row>
    <row r="573" spans="21:57" x14ac:dyDescent="0.2">
      <c r="U573" s="203"/>
      <c r="AX573" s="204"/>
      <c r="AY573" s="204"/>
      <c r="AZ573" s="204"/>
      <c r="BA573" s="204"/>
      <c r="BB573" s="204"/>
      <c r="BC573" s="204"/>
      <c r="BD573" s="204"/>
      <c r="BE573" s="132"/>
    </row>
    <row r="574" spans="21:57" x14ac:dyDescent="0.2">
      <c r="U574" s="203"/>
      <c r="AX574" s="204"/>
      <c r="AY574" s="204"/>
      <c r="AZ574" s="204"/>
      <c r="BA574" s="204"/>
      <c r="BB574" s="204"/>
      <c r="BC574" s="204"/>
      <c r="BD574" s="204"/>
      <c r="BE574" s="132"/>
    </row>
    <row r="575" spans="21:57" x14ac:dyDescent="0.2">
      <c r="U575" s="203"/>
      <c r="AX575" s="204"/>
      <c r="AY575" s="204"/>
      <c r="AZ575" s="204"/>
      <c r="BA575" s="204"/>
      <c r="BB575" s="204"/>
      <c r="BC575" s="204"/>
      <c r="BD575" s="204"/>
      <c r="BE575" s="132"/>
    </row>
    <row r="576" spans="21:57" x14ac:dyDescent="0.2">
      <c r="U576" s="203"/>
      <c r="AX576" s="204"/>
      <c r="AY576" s="204"/>
      <c r="AZ576" s="204"/>
      <c r="BA576" s="204"/>
      <c r="BB576" s="204"/>
      <c r="BC576" s="204"/>
      <c r="BD576" s="204"/>
      <c r="BE576" s="132"/>
    </row>
    <row r="577" spans="21:57" x14ac:dyDescent="0.2">
      <c r="U577" s="203"/>
      <c r="AX577" s="204"/>
      <c r="AY577" s="204"/>
      <c r="AZ577" s="204"/>
      <c r="BA577" s="204"/>
      <c r="BB577" s="204"/>
      <c r="BC577" s="204"/>
      <c r="BD577" s="204"/>
      <c r="BE577" s="132"/>
    </row>
    <row r="578" spans="21:57" x14ac:dyDescent="0.2">
      <c r="U578" s="203"/>
      <c r="AX578" s="204"/>
      <c r="AY578" s="204"/>
      <c r="AZ578" s="204"/>
      <c r="BA578" s="204"/>
      <c r="BB578" s="204"/>
      <c r="BC578" s="204"/>
      <c r="BD578" s="204"/>
      <c r="BE578" s="132"/>
    </row>
    <row r="579" spans="21:57" x14ac:dyDescent="0.2">
      <c r="U579" s="203"/>
      <c r="AX579" s="204"/>
      <c r="AY579" s="204"/>
      <c r="AZ579" s="204"/>
      <c r="BA579" s="204"/>
      <c r="BB579" s="204"/>
      <c r="BC579" s="204"/>
      <c r="BD579" s="204"/>
      <c r="BE579" s="132"/>
    </row>
    <row r="580" spans="21:57" x14ac:dyDescent="0.2">
      <c r="U580" s="203"/>
      <c r="AX580" s="204"/>
      <c r="AY580" s="204"/>
      <c r="AZ580" s="204"/>
      <c r="BA580" s="204"/>
      <c r="BB580" s="204"/>
      <c r="BC580" s="204"/>
      <c r="BD580" s="204"/>
      <c r="BE580" s="132"/>
    </row>
    <row r="581" spans="21:57" x14ac:dyDescent="0.2">
      <c r="U581" s="203"/>
      <c r="AX581" s="204"/>
      <c r="AY581" s="204"/>
      <c r="AZ581" s="204"/>
      <c r="BA581" s="204"/>
      <c r="BB581" s="204"/>
      <c r="BC581" s="204"/>
      <c r="BD581" s="204"/>
      <c r="BE581" s="132"/>
    </row>
    <row r="582" spans="21:57" x14ac:dyDescent="0.2">
      <c r="U582" s="203"/>
      <c r="AX582" s="204"/>
      <c r="AY582" s="204"/>
      <c r="AZ582" s="204"/>
      <c r="BA582" s="204"/>
      <c r="BB582" s="204"/>
      <c r="BC582" s="204"/>
      <c r="BD582" s="204"/>
      <c r="BE582" s="132"/>
    </row>
    <row r="583" spans="21:57" x14ac:dyDescent="0.2">
      <c r="U583" s="203"/>
      <c r="AX583" s="204"/>
      <c r="AY583" s="204"/>
      <c r="AZ583" s="204"/>
      <c r="BA583" s="204"/>
      <c r="BB583" s="204"/>
      <c r="BC583" s="204"/>
      <c r="BD583" s="204"/>
      <c r="BE583" s="132"/>
    </row>
    <row r="584" spans="21:57" x14ac:dyDescent="0.2">
      <c r="U584" s="203"/>
      <c r="AX584" s="204"/>
      <c r="AY584" s="204"/>
      <c r="AZ584" s="204"/>
      <c r="BA584" s="204"/>
      <c r="BB584" s="204"/>
      <c r="BC584" s="204"/>
      <c r="BD584" s="204"/>
      <c r="BE584" s="132"/>
    </row>
    <row r="585" spans="21:57" x14ac:dyDescent="0.2">
      <c r="U585" s="203"/>
      <c r="AX585" s="204"/>
      <c r="AY585" s="204"/>
      <c r="AZ585" s="204"/>
      <c r="BA585" s="204"/>
      <c r="BB585" s="204"/>
      <c r="BC585" s="204"/>
      <c r="BD585" s="204"/>
      <c r="BE585" s="132"/>
    </row>
    <row r="586" spans="21:57" x14ac:dyDescent="0.2">
      <c r="U586" s="203"/>
      <c r="AX586" s="204"/>
      <c r="AY586" s="204"/>
      <c r="AZ586" s="204"/>
      <c r="BA586" s="204"/>
      <c r="BB586" s="204"/>
      <c r="BC586" s="204"/>
      <c r="BD586" s="204"/>
      <c r="BE586" s="132"/>
    </row>
    <row r="587" spans="21:57" x14ac:dyDescent="0.2">
      <c r="U587" s="203"/>
      <c r="AX587" s="204"/>
      <c r="AY587" s="204"/>
      <c r="AZ587" s="204"/>
      <c r="BA587" s="204"/>
      <c r="BB587" s="204"/>
      <c r="BC587" s="204"/>
      <c r="BD587" s="204"/>
      <c r="BE587" s="132"/>
    </row>
    <row r="588" spans="21:57" x14ac:dyDescent="0.2">
      <c r="U588" s="203"/>
      <c r="AX588" s="204"/>
      <c r="AY588" s="204"/>
      <c r="AZ588" s="204"/>
      <c r="BA588" s="204"/>
      <c r="BB588" s="204"/>
      <c r="BC588" s="204"/>
      <c r="BD588" s="204"/>
      <c r="BE588" s="132"/>
    </row>
    <row r="589" spans="21:57" x14ac:dyDescent="0.2">
      <c r="U589" s="203"/>
      <c r="AX589" s="204"/>
      <c r="AY589" s="204"/>
      <c r="AZ589" s="204"/>
      <c r="BA589" s="204"/>
      <c r="BB589" s="204"/>
      <c r="BC589" s="204"/>
      <c r="BD589" s="204"/>
      <c r="BE589" s="132"/>
    </row>
    <row r="590" spans="21:57" x14ac:dyDescent="0.2">
      <c r="U590" s="203"/>
      <c r="AX590" s="204"/>
      <c r="AY590" s="204"/>
      <c r="AZ590" s="204"/>
      <c r="BA590" s="204"/>
      <c r="BB590" s="204"/>
      <c r="BC590" s="204"/>
      <c r="BD590" s="204"/>
      <c r="BE590" s="132"/>
    </row>
    <row r="591" spans="21:57" x14ac:dyDescent="0.2">
      <c r="U591" s="203"/>
      <c r="AX591" s="204"/>
      <c r="AY591" s="204"/>
      <c r="AZ591" s="204"/>
      <c r="BA591" s="204"/>
      <c r="BB591" s="204"/>
      <c r="BC591" s="204"/>
      <c r="BD591" s="204"/>
      <c r="BE591" s="132"/>
    </row>
    <row r="592" spans="21:57" x14ac:dyDescent="0.2">
      <c r="U592" s="203"/>
      <c r="AX592" s="204"/>
      <c r="AY592" s="204"/>
      <c r="AZ592" s="204"/>
      <c r="BA592" s="204"/>
      <c r="BB592" s="204"/>
      <c r="BC592" s="204"/>
      <c r="BD592" s="204"/>
      <c r="BE592" s="132"/>
    </row>
    <row r="593" spans="21:57" x14ac:dyDescent="0.2">
      <c r="U593" s="203"/>
      <c r="AX593" s="204"/>
      <c r="AY593" s="204"/>
      <c r="AZ593" s="204"/>
      <c r="BA593" s="204"/>
      <c r="BB593" s="204"/>
      <c r="BC593" s="204"/>
      <c r="BD593" s="204"/>
      <c r="BE593" s="132"/>
    </row>
    <row r="594" spans="21:57" x14ac:dyDescent="0.2">
      <c r="U594" s="203"/>
      <c r="AX594" s="204"/>
      <c r="AY594" s="204"/>
      <c r="AZ594" s="204"/>
      <c r="BA594" s="204"/>
      <c r="BB594" s="204"/>
      <c r="BC594" s="204"/>
      <c r="BD594" s="204"/>
      <c r="BE594" s="132"/>
    </row>
    <row r="595" spans="21:57" x14ac:dyDescent="0.2">
      <c r="U595" s="203"/>
      <c r="AX595" s="204"/>
      <c r="AY595" s="204"/>
      <c r="AZ595" s="204"/>
      <c r="BA595" s="204"/>
      <c r="BB595" s="204"/>
      <c r="BC595" s="204"/>
      <c r="BD595" s="204"/>
      <c r="BE595" s="132"/>
    </row>
    <row r="596" spans="21:57" x14ac:dyDescent="0.2">
      <c r="U596" s="203"/>
      <c r="AX596" s="204"/>
      <c r="AY596" s="204"/>
      <c r="AZ596" s="204"/>
      <c r="BA596" s="204"/>
      <c r="BB596" s="204"/>
      <c r="BC596" s="204"/>
      <c r="BD596" s="204"/>
      <c r="BE596" s="132"/>
    </row>
    <row r="597" spans="21:57" x14ac:dyDescent="0.2">
      <c r="U597" s="203"/>
      <c r="AX597" s="204"/>
      <c r="AY597" s="204"/>
      <c r="AZ597" s="204"/>
      <c r="BA597" s="204"/>
      <c r="BB597" s="204"/>
      <c r="BC597" s="204"/>
      <c r="BD597" s="204"/>
      <c r="BE597" s="132"/>
    </row>
    <row r="598" spans="21:57" x14ac:dyDescent="0.2">
      <c r="U598" s="203"/>
      <c r="AX598" s="204"/>
      <c r="AY598" s="204"/>
      <c r="AZ598" s="204"/>
      <c r="BA598" s="204"/>
      <c r="BB598" s="204"/>
      <c r="BC598" s="204"/>
      <c r="BD598" s="204"/>
      <c r="BE598" s="132"/>
    </row>
    <row r="599" spans="21:57" x14ac:dyDescent="0.2">
      <c r="U599" s="203"/>
      <c r="AX599" s="204"/>
      <c r="AY599" s="204"/>
      <c r="AZ599" s="204"/>
      <c r="BA599" s="204"/>
      <c r="BB599" s="204"/>
      <c r="BC599" s="204"/>
      <c r="BD599" s="204"/>
      <c r="BE599" s="132"/>
    </row>
    <row r="600" spans="21:57" x14ac:dyDescent="0.2">
      <c r="U600" s="203"/>
      <c r="AX600" s="204"/>
      <c r="AY600" s="204"/>
      <c r="AZ600" s="204"/>
      <c r="BA600" s="204"/>
      <c r="BB600" s="204"/>
      <c r="BC600" s="204"/>
      <c r="BD600" s="204"/>
      <c r="BE600" s="132"/>
    </row>
    <row r="601" spans="21:57" x14ac:dyDescent="0.2">
      <c r="U601" s="203"/>
      <c r="AX601" s="204"/>
      <c r="AY601" s="204"/>
      <c r="AZ601" s="204"/>
      <c r="BA601" s="204"/>
      <c r="BB601" s="204"/>
      <c r="BC601" s="204"/>
      <c r="BD601" s="204"/>
      <c r="BE601" s="132"/>
    </row>
    <row r="602" spans="21:57" x14ac:dyDescent="0.2">
      <c r="U602" s="203"/>
      <c r="AX602" s="204"/>
      <c r="AY602" s="204"/>
      <c r="AZ602" s="204"/>
      <c r="BA602" s="204"/>
      <c r="BB602" s="204"/>
      <c r="BC602" s="204"/>
      <c r="BD602" s="204"/>
      <c r="BE602" s="132"/>
    </row>
    <row r="603" spans="21:57" x14ac:dyDescent="0.2">
      <c r="U603" s="203"/>
      <c r="AX603" s="204"/>
      <c r="AY603" s="204"/>
      <c r="AZ603" s="204"/>
      <c r="BA603" s="204"/>
      <c r="BB603" s="204"/>
      <c r="BC603" s="204"/>
      <c r="BD603" s="204"/>
      <c r="BE603" s="132"/>
    </row>
    <row r="604" spans="21:57" x14ac:dyDescent="0.2">
      <c r="U604" s="203"/>
      <c r="AX604" s="204"/>
      <c r="AY604" s="204"/>
      <c r="AZ604" s="204"/>
      <c r="BA604" s="204"/>
      <c r="BB604" s="204"/>
      <c r="BC604" s="204"/>
      <c r="BD604" s="204"/>
      <c r="BE604" s="132"/>
    </row>
    <row r="605" spans="21:57" x14ac:dyDescent="0.2">
      <c r="U605" s="203"/>
      <c r="AX605" s="204"/>
      <c r="AY605" s="204"/>
      <c r="AZ605" s="204"/>
      <c r="BA605" s="204"/>
      <c r="BB605" s="204"/>
      <c r="BC605" s="204"/>
      <c r="BD605" s="204"/>
      <c r="BE605" s="132"/>
    </row>
    <row r="606" spans="21:57" x14ac:dyDescent="0.2">
      <c r="U606" s="203"/>
      <c r="AX606" s="204"/>
      <c r="AY606" s="204"/>
      <c r="AZ606" s="204"/>
      <c r="BA606" s="204"/>
      <c r="BB606" s="204"/>
      <c r="BC606" s="204"/>
      <c r="BD606" s="204"/>
      <c r="BE606" s="132"/>
    </row>
    <row r="607" spans="21:57" x14ac:dyDescent="0.2">
      <c r="U607" s="203"/>
      <c r="AX607" s="204"/>
      <c r="AY607" s="204"/>
      <c r="AZ607" s="204"/>
      <c r="BA607" s="204"/>
      <c r="BB607" s="204"/>
      <c r="BC607" s="204"/>
      <c r="BD607" s="204"/>
      <c r="BE607" s="132"/>
    </row>
    <row r="608" spans="21:57" x14ac:dyDescent="0.2">
      <c r="U608" s="203"/>
      <c r="AX608" s="204"/>
      <c r="AY608" s="204"/>
      <c r="AZ608" s="204"/>
      <c r="BA608" s="204"/>
      <c r="BB608" s="204"/>
      <c r="BC608" s="204"/>
      <c r="BD608" s="204"/>
      <c r="BE608" s="132"/>
    </row>
    <row r="609" spans="21:57" x14ac:dyDescent="0.2">
      <c r="U609" s="203"/>
      <c r="AX609" s="204"/>
      <c r="AY609" s="204"/>
      <c r="AZ609" s="204"/>
      <c r="BA609" s="204"/>
      <c r="BB609" s="204"/>
      <c r="BC609" s="204"/>
      <c r="BD609" s="204"/>
      <c r="BE609" s="132"/>
    </row>
    <row r="610" spans="21:57" x14ac:dyDescent="0.2">
      <c r="U610" s="203"/>
      <c r="AX610" s="204"/>
      <c r="AY610" s="204"/>
      <c r="AZ610" s="204"/>
      <c r="BA610" s="204"/>
      <c r="BB610" s="204"/>
      <c r="BC610" s="204"/>
      <c r="BD610" s="204"/>
      <c r="BE610" s="132"/>
    </row>
    <row r="611" spans="21:57" x14ac:dyDescent="0.2">
      <c r="U611" s="203"/>
      <c r="AX611" s="204"/>
      <c r="AY611" s="204"/>
      <c r="AZ611" s="204"/>
      <c r="BA611" s="204"/>
      <c r="BB611" s="204"/>
      <c r="BC611" s="204"/>
      <c r="BD611" s="204"/>
      <c r="BE611" s="132"/>
    </row>
    <row r="612" spans="21:57" x14ac:dyDescent="0.2">
      <c r="U612" s="203"/>
      <c r="AX612" s="204"/>
      <c r="AY612" s="204"/>
      <c r="AZ612" s="204"/>
      <c r="BA612" s="204"/>
      <c r="BB612" s="204"/>
      <c r="BC612" s="204"/>
      <c r="BD612" s="204"/>
      <c r="BE612" s="132"/>
    </row>
    <row r="613" spans="21:57" x14ac:dyDescent="0.2">
      <c r="U613" s="203"/>
      <c r="AX613" s="204"/>
      <c r="AY613" s="204"/>
      <c r="AZ613" s="204"/>
      <c r="BA613" s="204"/>
      <c r="BB613" s="204"/>
      <c r="BC613" s="204"/>
      <c r="BD613" s="204"/>
      <c r="BE613" s="132"/>
    </row>
    <row r="614" spans="21:57" x14ac:dyDescent="0.2">
      <c r="U614" s="203"/>
      <c r="AX614" s="204"/>
      <c r="AY614" s="204"/>
      <c r="AZ614" s="204"/>
      <c r="BA614" s="204"/>
      <c r="BB614" s="204"/>
      <c r="BC614" s="204"/>
      <c r="BD614" s="204"/>
      <c r="BE614" s="132"/>
    </row>
    <row r="615" spans="21:57" x14ac:dyDescent="0.2">
      <c r="U615" s="203"/>
      <c r="AX615" s="204"/>
      <c r="AY615" s="204"/>
      <c r="AZ615" s="204"/>
      <c r="BA615" s="204"/>
      <c r="BB615" s="204"/>
      <c r="BC615" s="204"/>
      <c r="BD615" s="204"/>
      <c r="BE615" s="132"/>
    </row>
    <row r="616" spans="21:57" x14ac:dyDescent="0.2">
      <c r="U616" s="203"/>
      <c r="AX616" s="204"/>
      <c r="AY616" s="204"/>
      <c r="AZ616" s="204"/>
      <c r="BA616" s="204"/>
      <c r="BB616" s="204"/>
      <c r="BC616" s="204"/>
      <c r="BD616" s="204"/>
      <c r="BE616" s="132"/>
    </row>
    <row r="617" spans="21:57" x14ac:dyDescent="0.2">
      <c r="U617" s="203"/>
      <c r="AX617" s="204"/>
      <c r="AY617" s="204"/>
      <c r="AZ617" s="204"/>
      <c r="BA617" s="204"/>
      <c r="BB617" s="204"/>
      <c r="BC617" s="204"/>
      <c r="BD617" s="204"/>
      <c r="BE617" s="132"/>
    </row>
    <row r="618" spans="21:57" x14ac:dyDescent="0.2">
      <c r="U618" s="203"/>
      <c r="AX618" s="204"/>
      <c r="AY618" s="204"/>
      <c r="AZ618" s="204"/>
      <c r="BA618" s="204"/>
      <c r="BB618" s="204"/>
      <c r="BC618" s="204"/>
      <c r="BD618" s="204"/>
      <c r="BE618" s="132"/>
    </row>
    <row r="619" spans="21:57" x14ac:dyDescent="0.2">
      <c r="U619" s="203"/>
      <c r="AX619" s="204"/>
      <c r="AY619" s="204"/>
      <c r="AZ619" s="204"/>
      <c r="BA619" s="204"/>
      <c r="BB619" s="204"/>
      <c r="BC619" s="204"/>
      <c r="BD619" s="204"/>
      <c r="BE619" s="132"/>
    </row>
    <row r="620" spans="21:57" x14ac:dyDescent="0.2">
      <c r="U620" s="203"/>
      <c r="AX620" s="204"/>
      <c r="AY620" s="204"/>
      <c r="AZ620" s="204"/>
      <c r="BA620" s="204"/>
      <c r="BB620" s="204"/>
      <c r="BC620" s="204"/>
      <c r="BD620" s="204"/>
      <c r="BE620" s="132"/>
    </row>
    <row r="621" spans="21:57" x14ac:dyDescent="0.2">
      <c r="U621" s="203"/>
      <c r="AX621" s="204"/>
      <c r="AY621" s="204"/>
      <c r="AZ621" s="204"/>
      <c r="BA621" s="204"/>
      <c r="BB621" s="204"/>
      <c r="BC621" s="204"/>
      <c r="BD621" s="204"/>
      <c r="BE621" s="132"/>
    </row>
    <row r="622" spans="21:57" x14ac:dyDescent="0.2">
      <c r="U622" s="203"/>
      <c r="AX622" s="204"/>
      <c r="AY622" s="204"/>
      <c r="AZ622" s="204"/>
      <c r="BA622" s="204"/>
      <c r="BB622" s="204"/>
      <c r="BC622" s="204"/>
      <c r="BD622" s="204"/>
      <c r="BE622" s="132"/>
    </row>
    <row r="623" spans="21:57" x14ac:dyDescent="0.2">
      <c r="U623" s="203"/>
      <c r="AX623" s="204"/>
      <c r="AY623" s="204"/>
      <c r="AZ623" s="204"/>
      <c r="BA623" s="204"/>
      <c r="BB623" s="204"/>
      <c r="BC623" s="204"/>
      <c r="BD623" s="204"/>
      <c r="BE623" s="132"/>
    </row>
    <row r="624" spans="21:57" x14ac:dyDescent="0.2">
      <c r="U624" s="203"/>
      <c r="AX624" s="204"/>
      <c r="AY624" s="204"/>
      <c r="AZ624" s="204"/>
      <c r="BA624" s="204"/>
      <c r="BB624" s="204"/>
      <c r="BC624" s="204"/>
      <c r="BD624" s="204"/>
      <c r="BE624" s="132"/>
    </row>
    <row r="625" spans="21:57" x14ac:dyDescent="0.2">
      <c r="U625" s="203"/>
      <c r="AX625" s="204"/>
      <c r="AY625" s="204"/>
      <c r="AZ625" s="204"/>
      <c r="BA625" s="204"/>
      <c r="BB625" s="204"/>
      <c r="BC625" s="204"/>
      <c r="BD625" s="204"/>
      <c r="BE625" s="132"/>
    </row>
    <row r="626" spans="21:57" x14ac:dyDescent="0.2">
      <c r="U626" s="203"/>
      <c r="AX626" s="204"/>
      <c r="AY626" s="204"/>
      <c r="AZ626" s="204"/>
      <c r="BA626" s="204"/>
      <c r="BB626" s="204"/>
      <c r="BC626" s="204"/>
      <c r="BD626" s="204"/>
      <c r="BE626" s="132"/>
    </row>
    <row r="627" spans="21:57" x14ac:dyDescent="0.2">
      <c r="U627" s="203"/>
      <c r="AX627" s="204"/>
      <c r="AY627" s="204"/>
      <c r="AZ627" s="204"/>
      <c r="BA627" s="204"/>
      <c r="BB627" s="204"/>
      <c r="BC627" s="204"/>
      <c r="BD627" s="204"/>
      <c r="BE627" s="132"/>
    </row>
    <row r="628" spans="21:57" x14ac:dyDescent="0.2">
      <c r="U628" s="203"/>
      <c r="AX628" s="204"/>
      <c r="AY628" s="204"/>
      <c r="AZ628" s="204"/>
      <c r="BA628" s="204"/>
      <c r="BB628" s="204"/>
      <c r="BC628" s="204"/>
      <c r="BD628" s="204"/>
      <c r="BE628" s="132"/>
    </row>
    <row r="629" spans="21:57" x14ac:dyDescent="0.2">
      <c r="U629" s="203"/>
      <c r="AX629" s="204"/>
      <c r="AY629" s="204"/>
      <c r="AZ629" s="204"/>
      <c r="BA629" s="204"/>
      <c r="BB629" s="204"/>
      <c r="BC629" s="204"/>
      <c r="BD629" s="204"/>
      <c r="BE629" s="132"/>
    </row>
    <row r="630" spans="21:57" x14ac:dyDescent="0.2">
      <c r="U630" s="203"/>
      <c r="AX630" s="204"/>
      <c r="AY630" s="204"/>
      <c r="AZ630" s="204"/>
      <c r="BA630" s="204"/>
      <c r="BB630" s="204"/>
      <c r="BC630" s="204"/>
      <c r="BD630" s="204"/>
      <c r="BE630" s="132"/>
    </row>
    <row r="631" spans="21:57" x14ac:dyDescent="0.2">
      <c r="U631" s="203"/>
      <c r="AX631" s="204"/>
      <c r="AY631" s="204"/>
      <c r="AZ631" s="204"/>
      <c r="BA631" s="204"/>
      <c r="BB631" s="204"/>
      <c r="BC631" s="204"/>
      <c r="BD631" s="204"/>
      <c r="BE631" s="132"/>
    </row>
    <row r="632" spans="21:57" x14ac:dyDescent="0.2">
      <c r="U632" s="203"/>
      <c r="AX632" s="204"/>
      <c r="AY632" s="204"/>
      <c r="AZ632" s="204"/>
      <c r="BA632" s="204"/>
      <c r="BB632" s="204"/>
      <c r="BC632" s="204"/>
      <c r="BD632" s="204"/>
      <c r="BE632" s="132"/>
    </row>
    <row r="633" spans="21:57" x14ac:dyDescent="0.2">
      <c r="U633" s="203"/>
      <c r="AX633" s="204"/>
      <c r="AY633" s="204"/>
      <c r="AZ633" s="204"/>
      <c r="BA633" s="204"/>
      <c r="BB633" s="204"/>
      <c r="BC633" s="204"/>
      <c r="BD633" s="204"/>
      <c r="BE633" s="132"/>
    </row>
    <row r="634" spans="21:57" x14ac:dyDescent="0.2">
      <c r="U634" s="203"/>
      <c r="AX634" s="204"/>
      <c r="AY634" s="204"/>
      <c r="AZ634" s="204"/>
      <c r="BA634" s="204"/>
      <c r="BB634" s="204"/>
      <c r="BC634" s="204"/>
      <c r="BD634" s="204"/>
      <c r="BE634" s="132"/>
    </row>
    <row r="635" spans="21:57" x14ac:dyDescent="0.2">
      <c r="U635" s="203"/>
      <c r="AX635" s="204"/>
      <c r="AY635" s="204"/>
      <c r="AZ635" s="204"/>
      <c r="BA635" s="204"/>
      <c r="BB635" s="204"/>
      <c r="BC635" s="204"/>
      <c r="BD635" s="204"/>
      <c r="BE635" s="132"/>
    </row>
    <row r="636" spans="21:57" x14ac:dyDescent="0.2">
      <c r="U636" s="203"/>
      <c r="AX636" s="204"/>
      <c r="AY636" s="204"/>
      <c r="AZ636" s="204"/>
      <c r="BA636" s="204"/>
      <c r="BB636" s="204"/>
      <c r="BC636" s="204"/>
      <c r="BD636" s="204"/>
      <c r="BE636" s="132"/>
    </row>
    <row r="637" spans="21:57" x14ac:dyDescent="0.2">
      <c r="U637" s="203"/>
      <c r="AX637" s="204"/>
      <c r="AY637" s="204"/>
      <c r="AZ637" s="204"/>
      <c r="BA637" s="204"/>
      <c r="BB637" s="204"/>
      <c r="BC637" s="204"/>
      <c r="BD637" s="204"/>
      <c r="BE637" s="132"/>
    </row>
    <row r="638" spans="21:57" x14ac:dyDescent="0.2">
      <c r="U638" s="203"/>
      <c r="AX638" s="204"/>
      <c r="AY638" s="204"/>
      <c r="AZ638" s="204"/>
      <c r="BA638" s="204"/>
      <c r="BB638" s="204"/>
      <c r="BC638" s="204"/>
      <c r="BD638" s="204"/>
      <c r="BE638" s="132"/>
    </row>
    <row r="639" spans="21:57" x14ac:dyDescent="0.2">
      <c r="U639" s="203"/>
      <c r="AX639" s="204"/>
      <c r="AY639" s="204"/>
      <c r="AZ639" s="204"/>
      <c r="BA639" s="204"/>
      <c r="BB639" s="204"/>
      <c r="BC639" s="204"/>
      <c r="BD639" s="204"/>
      <c r="BE639" s="132"/>
    </row>
    <row r="640" spans="21:57" x14ac:dyDescent="0.2">
      <c r="U640" s="203"/>
      <c r="AX640" s="204"/>
      <c r="AY640" s="204"/>
      <c r="AZ640" s="204"/>
      <c r="BA640" s="204"/>
      <c r="BB640" s="204"/>
      <c r="BC640" s="204"/>
      <c r="BD640" s="204"/>
      <c r="BE640" s="132"/>
    </row>
    <row r="641" spans="21:57" x14ac:dyDescent="0.2">
      <c r="U641" s="203"/>
      <c r="AX641" s="204"/>
      <c r="AY641" s="204"/>
      <c r="AZ641" s="204"/>
      <c r="BA641" s="204"/>
      <c r="BB641" s="204"/>
      <c r="BC641" s="204"/>
      <c r="BD641" s="204"/>
      <c r="BE641" s="132"/>
    </row>
    <row r="642" spans="21:57" x14ac:dyDescent="0.2">
      <c r="U642" s="203"/>
      <c r="AX642" s="204"/>
      <c r="AY642" s="204"/>
      <c r="AZ642" s="204"/>
      <c r="BA642" s="204"/>
      <c r="BB642" s="204"/>
      <c r="BC642" s="204"/>
      <c r="BD642" s="204"/>
      <c r="BE642" s="132"/>
    </row>
    <row r="643" spans="21:57" x14ac:dyDescent="0.2">
      <c r="U643" s="203"/>
      <c r="AX643" s="204"/>
      <c r="AY643" s="204"/>
      <c r="AZ643" s="204"/>
      <c r="BA643" s="204"/>
      <c r="BB643" s="204"/>
      <c r="BC643" s="204"/>
      <c r="BD643" s="204"/>
      <c r="BE643" s="132"/>
    </row>
    <row r="644" spans="21:57" x14ac:dyDescent="0.2">
      <c r="U644" s="203"/>
      <c r="AX644" s="204"/>
      <c r="AY644" s="204"/>
      <c r="AZ644" s="204"/>
      <c r="BA644" s="204"/>
      <c r="BB644" s="204"/>
      <c r="BC644" s="204"/>
      <c r="BD644" s="204"/>
      <c r="BE644" s="132"/>
    </row>
    <row r="645" spans="21:57" x14ac:dyDescent="0.2">
      <c r="U645" s="203"/>
      <c r="AX645" s="204"/>
      <c r="AY645" s="204"/>
      <c r="AZ645" s="204"/>
      <c r="BA645" s="204"/>
      <c r="BB645" s="204"/>
      <c r="BC645" s="204"/>
      <c r="BD645" s="204"/>
      <c r="BE645" s="132"/>
    </row>
    <row r="646" spans="21:57" x14ac:dyDescent="0.2">
      <c r="U646" s="203"/>
      <c r="AX646" s="204"/>
      <c r="AY646" s="204"/>
      <c r="AZ646" s="204"/>
      <c r="BA646" s="204"/>
      <c r="BB646" s="204"/>
      <c r="BC646" s="204"/>
      <c r="BD646" s="204"/>
      <c r="BE646" s="132"/>
    </row>
    <row r="647" spans="21:57" x14ac:dyDescent="0.2">
      <c r="U647" s="203"/>
      <c r="AX647" s="204"/>
      <c r="AY647" s="204"/>
      <c r="AZ647" s="204"/>
      <c r="BA647" s="204"/>
      <c r="BB647" s="204"/>
      <c r="BC647" s="204"/>
      <c r="BD647" s="204"/>
      <c r="BE647" s="132"/>
    </row>
    <row r="648" spans="21:57" x14ac:dyDescent="0.2">
      <c r="U648" s="203"/>
      <c r="AX648" s="204"/>
      <c r="AY648" s="204"/>
      <c r="AZ648" s="204"/>
      <c r="BA648" s="204"/>
      <c r="BB648" s="204"/>
      <c r="BC648" s="204"/>
      <c r="BD648" s="204"/>
      <c r="BE648" s="132"/>
    </row>
    <row r="649" spans="21:57" x14ac:dyDescent="0.2">
      <c r="U649" s="203"/>
      <c r="AX649" s="204"/>
      <c r="AY649" s="204"/>
      <c r="AZ649" s="204"/>
      <c r="BA649" s="204"/>
      <c r="BB649" s="204"/>
      <c r="BC649" s="204"/>
      <c r="BD649" s="204"/>
      <c r="BE649" s="132"/>
    </row>
    <row r="650" spans="21:57" x14ac:dyDescent="0.2">
      <c r="U650" s="203"/>
      <c r="AX650" s="204"/>
      <c r="AY650" s="204"/>
      <c r="AZ650" s="204"/>
      <c r="BA650" s="204"/>
      <c r="BB650" s="204"/>
      <c r="BC650" s="204"/>
      <c r="BD650" s="204"/>
      <c r="BE650" s="132"/>
    </row>
    <row r="651" spans="21:57" x14ac:dyDescent="0.2">
      <c r="U651" s="203"/>
      <c r="AX651" s="204"/>
      <c r="AY651" s="204"/>
      <c r="AZ651" s="204"/>
      <c r="BA651" s="204"/>
      <c r="BB651" s="204"/>
      <c r="BC651" s="204"/>
      <c r="BD651" s="204"/>
      <c r="BE651" s="132"/>
    </row>
    <row r="652" spans="21:57" x14ac:dyDescent="0.2">
      <c r="U652" s="203"/>
      <c r="AX652" s="204"/>
      <c r="AY652" s="204"/>
      <c r="AZ652" s="204"/>
      <c r="BA652" s="204"/>
      <c r="BB652" s="204"/>
      <c r="BC652" s="204"/>
      <c r="BD652" s="204"/>
      <c r="BE652" s="132"/>
    </row>
    <row r="653" spans="21:57" x14ac:dyDescent="0.2">
      <c r="U653" s="203"/>
      <c r="AX653" s="204"/>
      <c r="AY653" s="204"/>
      <c r="AZ653" s="204"/>
      <c r="BA653" s="204"/>
      <c r="BB653" s="204"/>
      <c r="BC653" s="204"/>
      <c r="BD653" s="204"/>
      <c r="BE653" s="132"/>
    </row>
    <row r="654" spans="21:57" x14ac:dyDescent="0.2">
      <c r="U654" s="203"/>
      <c r="AX654" s="204"/>
      <c r="AY654" s="204"/>
      <c r="AZ654" s="204"/>
      <c r="BA654" s="204"/>
      <c r="BB654" s="204"/>
      <c r="BC654" s="204"/>
      <c r="BD654" s="204"/>
      <c r="BE654" s="132"/>
    </row>
    <row r="655" spans="21:57" x14ac:dyDescent="0.2">
      <c r="U655" s="203"/>
      <c r="AX655" s="204"/>
      <c r="AY655" s="204"/>
      <c r="AZ655" s="204"/>
      <c r="BA655" s="204"/>
      <c r="BB655" s="204"/>
      <c r="BC655" s="204"/>
      <c r="BD655" s="204"/>
      <c r="BE655" s="132"/>
    </row>
    <row r="656" spans="21:57" x14ac:dyDescent="0.2">
      <c r="U656" s="203"/>
      <c r="AX656" s="204"/>
      <c r="AY656" s="204"/>
      <c r="AZ656" s="204"/>
      <c r="BA656" s="204"/>
      <c r="BB656" s="204"/>
      <c r="BC656" s="204"/>
      <c r="BD656" s="204"/>
      <c r="BE656" s="132"/>
    </row>
    <row r="657" spans="21:57" x14ac:dyDescent="0.2">
      <c r="U657" s="203"/>
      <c r="AX657" s="204"/>
      <c r="AY657" s="204"/>
      <c r="AZ657" s="204"/>
      <c r="BA657" s="204"/>
      <c r="BB657" s="204"/>
      <c r="BC657" s="204"/>
      <c r="BD657" s="204"/>
      <c r="BE657" s="132"/>
    </row>
    <row r="658" spans="21:57" x14ac:dyDescent="0.2">
      <c r="U658" s="203"/>
      <c r="AX658" s="204"/>
      <c r="AY658" s="204"/>
      <c r="AZ658" s="204"/>
      <c r="BA658" s="204"/>
      <c r="BB658" s="204"/>
      <c r="BC658" s="204"/>
      <c r="BD658" s="204"/>
      <c r="BE658" s="132"/>
    </row>
    <row r="659" spans="21:57" x14ac:dyDescent="0.2">
      <c r="U659" s="203"/>
      <c r="AX659" s="204"/>
      <c r="AY659" s="204"/>
      <c r="AZ659" s="204"/>
      <c r="BA659" s="204"/>
      <c r="BB659" s="204"/>
      <c r="BC659" s="204"/>
      <c r="BD659" s="204"/>
      <c r="BE659" s="132"/>
    </row>
    <row r="660" spans="21:57" x14ac:dyDescent="0.2">
      <c r="U660" s="203"/>
      <c r="AX660" s="204"/>
      <c r="AY660" s="204"/>
      <c r="AZ660" s="204"/>
      <c r="BA660" s="204"/>
      <c r="BB660" s="204"/>
      <c r="BC660" s="204"/>
      <c r="BD660" s="204"/>
      <c r="BE660" s="132"/>
    </row>
    <row r="661" spans="21:57" x14ac:dyDescent="0.2">
      <c r="U661" s="203"/>
      <c r="AX661" s="204"/>
      <c r="AY661" s="204"/>
      <c r="AZ661" s="204"/>
      <c r="BA661" s="204"/>
      <c r="BB661" s="204"/>
      <c r="BC661" s="204"/>
      <c r="BD661" s="204"/>
      <c r="BE661" s="132"/>
    </row>
    <row r="662" spans="21:57" x14ac:dyDescent="0.2">
      <c r="U662" s="203"/>
      <c r="AX662" s="204"/>
      <c r="AY662" s="204"/>
      <c r="AZ662" s="204"/>
      <c r="BA662" s="204"/>
      <c r="BB662" s="204"/>
      <c r="BC662" s="204"/>
      <c r="BD662" s="204"/>
      <c r="BE662" s="132"/>
    </row>
    <row r="663" spans="21:57" x14ac:dyDescent="0.2">
      <c r="U663" s="203"/>
      <c r="AX663" s="204"/>
      <c r="AY663" s="204"/>
      <c r="AZ663" s="204"/>
      <c r="BA663" s="204"/>
      <c r="BB663" s="204"/>
      <c r="BC663" s="204"/>
      <c r="BD663" s="204"/>
      <c r="BE663" s="132"/>
    </row>
    <row r="664" spans="21:57" x14ac:dyDescent="0.2">
      <c r="U664" s="203"/>
      <c r="AX664" s="204"/>
      <c r="AY664" s="204"/>
      <c r="AZ664" s="204"/>
      <c r="BA664" s="204"/>
      <c r="BB664" s="204"/>
      <c r="BC664" s="204"/>
      <c r="BD664" s="204"/>
      <c r="BE664" s="132"/>
    </row>
    <row r="665" spans="21:57" x14ac:dyDescent="0.2">
      <c r="U665" s="203"/>
      <c r="AX665" s="204"/>
      <c r="AY665" s="204"/>
      <c r="AZ665" s="204"/>
      <c r="BA665" s="204"/>
      <c r="BB665" s="204"/>
      <c r="BC665" s="204"/>
      <c r="BD665" s="204"/>
      <c r="BE665" s="132"/>
    </row>
    <row r="666" spans="21:57" x14ac:dyDescent="0.2">
      <c r="U666" s="203"/>
      <c r="AX666" s="204"/>
      <c r="AY666" s="204"/>
      <c r="AZ666" s="204"/>
      <c r="BA666" s="204"/>
      <c r="BB666" s="204"/>
      <c r="BC666" s="204"/>
      <c r="BD666" s="204"/>
      <c r="BE666" s="132"/>
    </row>
    <row r="667" spans="21:57" x14ac:dyDescent="0.2">
      <c r="U667" s="203"/>
      <c r="AX667" s="204"/>
      <c r="AY667" s="204"/>
      <c r="AZ667" s="204"/>
      <c r="BA667" s="204"/>
      <c r="BB667" s="204"/>
      <c r="BC667" s="204"/>
      <c r="BD667" s="204"/>
      <c r="BE667" s="132"/>
    </row>
    <row r="668" spans="21:57" x14ac:dyDescent="0.2">
      <c r="U668" s="203"/>
      <c r="AX668" s="204"/>
      <c r="AY668" s="204"/>
      <c r="AZ668" s="204"/>
      <c r="BA668" s="204"/>
      <c r="BB668" s="204"/>
      <c r="BC668" s="204"/>
      <c r="BD668" s="204"/>
      <c r="BE668" s="132"/>
    </row>
    <row r="669" spans="21:57" x14ac:dyDescent="0.2">
      <c r="U669" s="203"/>
      <c r="AX669" s="204"/>
      <c r="AY669" s="204"/>
      <c r="AZ669" s="204"/>
      <c r="BA669" s="204"/>
      <c r="BB669" s="204"/>
      <c r="BC669" s="204"/>
      <c r="BD669" s="204"/>
      <c r="BE669" s="132"/>
    </row>
    <row r="670" spans="21:57" x14ac:dyDescent="0.2">
      <c r="U670" s="203"/>
      <c r="AX670" s="204"/>
      <c r="AY670" s="204"/>
      <c r="AZ670" s="204"/>
      <c r="BA670" s="204"/>
      <c r="BB670" s="204"/>
      <c r="BC670" s="204"/>
      <c r="BD670" s="204"/>
      <c r="BE670" s="132"/>
    </row>
    <row r="671" spans="21:57" x14ac:dyDescent="0.2">
      <c r="U671" s="203"/>
      <c r="AX671" s="204"/>
      <c r="AY671" s="204"/>
      <c r="AZ671" s="204"/>
      <c r="BA671" s="204"/>
      <c r="BB671" s="204"/>
      <c r="BC671" s="204"/>
      <c r="BD671" s="204"/>
      <c r="BE671" s="132"/>
    </row>
    <row r="672" spans="21:57" x14ac:dyDescent="0.2">
      <c r="U672" s="203"/>
      <c r="AX672" s="204"/>
      <c r="AY672" s="204"/>
      <c r="AZ672" s="204"/>
      <c r="BA672" s="204"/>
      <c r="BB672" s="204"/>
      <c r="BC672" s="204"/>
      <c r="BD672" s="204"/>
      <c r="BE672" s="132"/>
    </row>
    <row r="673" spans="21:57" x14ac:dyDescent="0.2">
      <c r="U673" s="203"/>
      <c r="AX673" s="204"/>
      <c r="AY673" s="204"/>
      <c r="AZ673" s="204"/>
      <c r="BA673" s="204"/>
      <c r="BB673" s="204"/>
      <c r="BC673" s="204"/>
      <c r="BD673" s="204"/>
      <c r="BE673" s="132"/>
    </row>
    <row r="674" spans="21:57" x14ac:dyDescent="0.2">
      <c r="U674" s="203"/>
      <c r="AX674" s="204"/>
      <c r="AY674" s="204"/>
      <c r="AZ674" s="204"/>
      <c r="BA674" s="204"/>
      <c r="BB674" s="204"/>
      <c r="BC674" s="204"/>
      <c r="BD674" s="204"/>
      <c r="BE674" s="132"/>
    </row>
    <row r="675" spans="21:57" x14ac:dyDescent="0.2">
      <c r="U675" s="203"/>
      <c r="AX675" s="204"/>
      <c r="AY675" s="204"/>
      <c r="AZ675" s="204"/>
      <c r="BA675" s="204"/>
      <c r="BB675" s="204"/>
      <c r="BC675" s="204"/>
      <c r="BD675" s="204"/>
      <c r="BE675" s="132"/>
    </row>
    <row r="676" spans="21:57" x14ac:dyDescent="0.2">
      <c r="U676" s="203"/>
      <c r="AX676" s="204"/>
      <c r="AY676" s="204"/>
      <c r="AZ676" s="204"/>
      <c r="BA676" s="204"/>
      <c r="BB676" s="204"/>
      <c r="BC676" s="204"/>
      <c r="BD676" s="204"/>
      <c r="BE676" s="132"/>
    </row>
    <row r="677" spans="21:57" x14ac:dyDescent="0.2">
      <c r="U677" s="203"/>
      <c r="AX677" s="204"/>
      <c r="AY677" s="204"/>
      <c r="AZ677" s="204"/>
      <c r="BA677" s="204"/>
      <c r="BB677" s="204"/>
      <c r="BC677" s="204"/>
      <c r="BD677" s="204"/>
      <c r="BE677" s="132"/>
    </row>
    <row r="678" spans="21:57" x14ac:dyDescent="0.2">
      <c r="U678" s="203"/>
      <c r="AX678" s="204"/>
      <c r="AY678" s="204"/>
      <c r="AZ678" s="204"/>
      <c r="BA678" s="204"/>
      <c r="BB678" s="204"/>
      <c r="BC678" s="204"/>
      <c r="BD678" s="204"/>
      <c r="BE678" s="132"/>
    </row>
    <row r="679" spans="21:57" x14ac:dyDescent="0.2">
      <c r="U679" s="203"/>
      <c r="AX679" s="204"/>
      <c r="AY679" s="204"/>
      <c r="AZ679" s="204"/>
      <c r="BA679" s="204"/>
      <c r="BB679" s="204"/>
      <c r="BC679" s="204"/>
      <c r="BD679" s="204"/>
      <c r="BE679" s="132"/>
    </row>
    <row r="680" spans="21:57" x14ac:dyDescent="0.2">
      <c r="U680" s="203"/>
      <c r="AX680" s="204"/>
      <c r="AY680" s="204"/>
      <c r="AZ680" s="204"/>
      <c r="BA680" s="204"/>
      <c r="BB680" s="204"/>
      <c r="BC680" s="204"/>
      <c r="BD680" s="204"/>
      <c r="BE680" s="132"/>
    </row>
    <row r="681" spans="21:57" x14ac:dyDescent="0.2">
      <c r="U681" s="203"/>
      <c r="AX681" s="204"/>
      <c r="AY681" s="204"/>
      <c r="AZ681" s="204"/>
      <c r="BA681" s="204"/>
      <c r="BB681" s="204"/>
      <c r="BC681" s="204"/>
      <c r="BD681" s="204"/>
      <c r="BE681" s="132"/>
    </row>
    <row r="682" spans="21:57" x14ac:dyDescent="0.2">
      <c r="U682" s="203"/>
      <c r="AX682" s="204"/>
      <c r="AY682" s="204"/>
      <c r="AZ682" s="204"/>
      <c r="BA682" s="204"/>
      <c r="BB682" s="204"/>
      <c r="BC682" s="204"/>
      <c r="BD682" s="204"/>
      <c r="BE682" s="132"/>
    </row>
    <row r="683" spans="21:57" x14ac:dyDescent="0.2">
      <c r="U683" s="203"/>
      <c r="AX683" s="204"/>
      <c r="AY683" s="204"/>
      <c r="AZ683" s="204"/>
      <c r="BA683" s="204"/>
      <c r="BB683" s="204"/>
      <c r="BC683" s="204"/>
      <c r="BD683" s="204"/>
      <c r="BE683" s="132"/>
    </row>
    <row r="684" spans="21:57" x14ac:dyDescent="0.2">
      <c r="U684" s="203"/>
      <c r="AX684" s="204"/>
      <c r="AY684" s="204"/>
      <c r="AZ684" s="204"/>
      <c r="BA684" s="204"/>
      <c r="BB684" s="204"/>
      <c r="BC684" s="204"/>
      <c r="BD684" s="204"/>
      <c r="BE684" s="132"/>
    </row>
    <row r="685" spans="21:57" x14ac:dyDescent="0.2">
      <c r="U685" s="203"/>
      <c r="AX685" s="204"/>
      <c r="AY685" s="204"/>
      <c r="AZ685" s="204"/>
      <c r="BA685" s="204"/>
      <c r="BB685" s="204"/>
      <c r="BC685" s="204"/>
      <c r="BD685" s="204"/>
      <c r="BE685" s="132"/>
    </row>
    <row r="686" spans="21:57" x14ac:dyDescent="0.2">
      <c r="U686" s="203"/>
      <c r="AX686" s="204"/>
      <c r="AY686" s="204"/>
      <c r="AZ686" s="204"/>
      <c r="BA686" s="204"/>
      <c r="BB686" s="204"/>
      <c r="BC686" s="204"/>
      <c r="BD686" s="204"/>
      <c r="BE686" s="132"/>
    </row>
    <row r="687" spans="21:57" x14ac:dyDescent="0.2">
      <c r="U687" s="203"/>
      <c r="AX687" s="204"/>
      <c r="AY687" s="204"/>
      <c r="AZ687" s="204"/>
      <c r="BA687" s="204"/>
      <c r="BB687" s="204"/>
      <c r="BC687" s="204"/>
      <c r="BD687" s="204"/>
      <c r="BE687" s="132"/>
    </row>
    <row r="688" spans="21:57" x14ac:dyDescent="0.2">
      <c r="U688" s="203"/>
      <c r="AX688" s="204"/>
      <c r="AY688" s="204"/>
      <c r="AZ688" s="204"/>
      <c r="BA688" s="204"/>
      <c r="BB688" s="204"/>
      <c r="BC688" s="204"/>
      <c r="BD688" s="204"/>
      <c r="BE688" s="132"/>
    </row>
    <row r="689" spans="21:57" x14ac:dyDescent="0.2">
      <c r="U689" s="203"/>
      <c r="AX689" s="204"/>
      <c r="AY689" s="204"/>
      <c r="AZ689" s="204"/>
      <c r="BA689" s="204"/>
      <c r="BB689" s="204"/>
      <c r="BC689" s="204"/>
      <c r="BD689" s="204"/>
      <c r="BE689" s="132"/>
    </row>
    <row r="690" spans="21:57" x14ac:dyDescent="0.2">
      <c r="U690" s="203"/>
      <c r="AX690" s="204"/>
      <c r="AY690" s="204"/>
      <c r="AZ690" s="204"/>
      <c r="BA690" s="204"/>
      <c r="BB690" s="204"/>
      <c r="BC690" s="204"/>
      <c r="BD690" s="204"/>
      <c r="BE690" s="132"/>
    </row>
    <row r="691" spans="21:57" x14ac:dyDescent="0.2">
      <c r="U691" s="203"/>
      <c r="AX691" s="204"/>
      <c r="AY691" s="204"/>
      <c r="AZ691" s="204"/>
      <c r="BA691" s="204"/>
      <c r="BB691" s="204"/>
      <c r="BC691" s="204"/>
      <c r="BD691" s="204"/>
      <c r="BE691" s="132"/>
    </row>
    <row r="692" spans="21:57" x14ac:dyDescent="0.2">
      <c r="U692" s="203"/>
      <c r="AX692" s="204"/>
      <c r="AY692" s="204"/>
      <c r="AZ692" s="204"/>
      <c r="BA692" s="204"/>
      <c r="BB692" s="204"/>
      <c r="BC692" s="204"/>
      <c r="BD692" s="204"/>
      <c r="BE692" s="132"/>
    </row>
    <row r="693" spans="21:57" x14ac:dyDescent="0.2">
      <c r="U693" s="203"/>
      <c r="AX693" s="204"/>
      <c r="AY693" s="204"/>
      <c r="AZ693" s="204"/>
      <c r="BA693" s="204"/>
      <c r="BB693" s="204"/>
      <c r="BC693" s="204"/>
      <c r="BD693" s="204"/>
      <c r="BE693" s="132"/>
    </row>
    <row r="694" spans="21:57" x14ac:dyDescent="0.2">
      <c r="U694" s="203"/>
      <c r="AX694" s="204"/>
      <c r="AY694" s="204"/>
      <c r="AZ694" s="204"/>
      <c r="BA694" s="204"/>
      <c r="BB694" s="204"/>
      <c r="BC694" s="204"/>
      <c r="BD694" s="204"/>
      <c r="BE694" s="132"/>
    </row>
    <row r="695" spans="21:57" x14ac:dyDescent="0.2">
      <c r="U695" s="203"/>
      <c r="AX695" s="204"/>
      <c r="AY695" s="204"/>
      <c r="AZ695" s="204"/>
      <c r="BA695" s="204"/>
      <c r="BB695" s="204"/>
      <c r="BC695" s="204"/>
      <c r="BD695" s="204"/>
      <c r="BE695" s="132"/>
    </row>
    <row r="696" spans="21:57" x14ac:dyDescent="0.2">
      <c r="U696" s="203"/>
      <c r="AX696" s="204"/>
      <c r="AY696" s="204"/>
      <c r="AZ696" s="204"/>
      <c r="BA696" s="204"/>
      <c r="BB696" s="204"/>
      <c r="BC696" s="204"/>
      <c r="BD696" s="204"/>
      <c r="BE696" s="132"/>
    </row>
    <row r="697" spans="21:57" x14ac:dyDescent="0.2">
      <c r="U697" s="203"/>
      <c r="AX697" s="204"/>
      <c r="AY697" s="204"/>
      <c r="AZ697" s="204"/>
      <c r="BA697" s="204"/>
      <c r="BB697" s="204"/>
      <c r="BC697" s="204"/>
      <c r="BD697" s="204"/>
      <c r="BE697" s="132"/>
    </row>
    <row r="698" spans="21:57" x14ac:dyDescent="0.2">
      <c r="U698" s="203"/>
      <c r="AX698" s="204"/>
      <c r="AY698" s="204"/>
      <c r="AZ698" s="204"/>
      <c r="BA698" s="204"/>
      <c r="BB698" s="204"/>
      <c r="BC698" s="204"/>
      <c r="BD698" s="204"/>
      <c r="BE698" s="132"/>
    </row>
    <row r="699" spans="21:57" x14ac:dyDescent="0.2">
      <c r="U699" s="203"/>
      <c r="AX699" s="204"/>
      <c r="AY699" s="204"/>
      <c r="AZ699" s="204"/>
      <c r="BA699" s="204"/>
      <c r="BB699" s="204"/>
      <c r="BC699" s="204"/>
      <c r="BD699" s="204"/>
      <c r="BE699" s="132"/>
    </row>
    <row r="700" spans="21:57" x14ac:dyDescent="0.2">
      <c r="U700" s="203"/>
      <c r="AX700" s="204"/>
      <c r="AY700" s="204"/>
      <c r="AZ700" s="204"/>
      <c r="BA700" s="204"/>
      <c r="BB700" s="204"/>
      <c r="BC700" s="204"/>
      <c r="BD700" s="204"/>
      <c r="BE700" s="132"/>
    </row>
    <row r="701" spans="21:57" x14ac:dyDescent="0.2">
      <c r="U701" s="203"/>
      <c r="AX701" s="204"/>
      <c r="AY701" s="204"/>
      <c r="AZ701" s="204"/>
      <c r="BA701" s="204"/>
      <c r="BB701" s="204"/>
      <c r="BC701" s="204"/>
      <c r="BD701" s="204"/>
      <c r="BE701" s="132"/>
    </row>
    <row r="702" spans="21:57" x14ac:dyDescent="0.2">
      <c r="U702" s="203"/>
      <c r="AX702" s="204"/>
      <c r="AY702" s="204"/>
      <c r="AZ702" s="204"/>
      <c r="BA702" s="204"/>
      <c r="BB702" s="204"/>
      <c r="BC702" s="204"/>
      <c r="BD702" s="204"/>
      <c r="BE702" s="132"/>
    </row>
    <row r="703" spans="21:57" x14ac:dyDescent="0.2">
      <c r="U703" s="203"/>
      <c r="AX703" s="204"/>
      <c r="AY703" s="204"/>
      <c r="AZ703" s="204"/>
      <c r="BA703" s="204"/>
      <c r="BB703" s="204"/>
      <c r="BC703" s="204"/>
      <c r="BD703" s="204"/>
      <c r="BE703" s="132"/>
    </row>
    <row r="704" spans="21:57" x14ac:dyDescent="0.2">
      <c r="U704" s="203"/>
      <c r="AX704" s="204"/>
      <c r="AY704" s="204"/>
      <c r="AZ704" s="204"/>
      <c r="BA704" s="204"/>
      <c r="BB704" s="204"/>
      <c r="BC704" s="204"/>
      <c r="BD704" s="204"/>
      <c r="BE704" s="132"/>
    </row>
    <row r="705" spans="21:57" x14ac:dyDescent="0.2">
      <c r="U705" s="203"/>
      <c r="AX705" s="204"/>
      <c r="AY705" s="204"/>
      <c r="AZ705" s="204"/>
      <c r="BA705" s="204"/>
      <c r="BB705" s="204"/>
      <c r="BC705" s="204"/>
      <c r="BD705" s="204"/>
      <c r="BE705" s="132"/>
    </row>
    <row r="706" spans="21:57" x14ac:dyDescent="0.2">
      <c r="U706" s="203"/>
      <c r="AX706" s="204"/>
      <c r="AY706" s="204"/>
      <c r="AZ706" s="204"/>
      <c r="BA706" s="204"/>
      <c r="BB706" s="204"/>
      <c r="BC706" s="204"/>
      <c r="BD706" s="204"/>
      <c r="BE706" s="132"/>
    </row>
    <row r="707" spans="21:57" x14ac:dyDescent="0.2">
      <c r="U707" s="203"/>
      <c r="AX707" s="204"/>
      <c r="AY707" s="204"/>
      <c r="AZ707" s="204"/>
      <c r="BA707" s="204"/>
      <c r="BB707" s="204"/>
      <c r="BC707" s="204"/>
      <c r="BD707" s="204"/>
      <c r="BE707" s="132"/>
    </row>
    <row r="708" spans="21:57" x14ac:dyDescent="0.2">
      <c r="U708" s="203"/>
      <c r="AX708" s="204"/>
      <c r="AY708" s="204"/>
      <c r="AZ708" s="204"/>
      <c r="BA708" s="204"/>
      <c r="BB708" s="204"/>
      <c r="BC708" s="204"/>
      <c r="BD708" s="204"/>
      <c r="BE708" s="132"/>
    </row>
    <row r="709" spans="21:57" x14ac:dyDescent="0.2">
      <c r="U709" s="203"/>
      <c r="AX709" s="204"/>
      <c r="AY709" s="204"/>
      <c r="AZ709" s="204"/>
      <c r="BA709" s="204"/>
      <c r="BB709" s="204"/>
      <c r="BC709" s="204"/>
      <c r="BD709" s="204"/>
      <c r="BE709" s="132"/>
    </row>
    <row r="710" spans="21:57" x14ac:dyDescent="0.2">
      <c r="U710" s="203"/>
      <c r="AX710" s="204"/>
      <c r="AY710" s="204"/>
      <c r="AZ710" s="204"/>
      <c r="BA710" s="204"/>
      <c r="BB710" s="204"/>
      <c r="BC710" s="204"/>
      <c r="BD710" s="204"/>
      <c r="BE710" s="132"/>
    </row>
    <row r="711" spans="21:57" x14ac:dyDescent="0.2">
      <c r="U711" s="203"/>
      <c r="AX711" s="204"/>
      <c r="AY711" s="204"/>
      <c r="AZ711" s="204"/>
      <c r="BA711" s="204"/>
      <c r="BB711" s="204"/>
      <c r="BC711" s="204"/>
      <c r="BD711" s="204"/>
      <c r="BE711" s="132"/>
    </row>
    <row r="712" spans="21:57" x14ac:dyDescent="0.2">
      <c r="U712" s="203"/>
      <c r="AX712" s="204"/>
      <c r="AY712" s="204"/>
      <c r="AZ712" s="204"/>
      <c r="BA712" s="204"/>
      <c r="BB712" s="204"/>
      <c r="BC712" s="204"/>
      <c r="BD712" s="204"/>
      <c r="BE712" s="132"/>
    </row>
    <row r="713" spans="21:57" x14ac:dyDescent="0.2">
      <c r="U713" s="203"/>
      <c r="AX713" s="204"/>
      <c r="AY713" s="204"/>
      <c r="AZ713" s="204"/>
      <c r="BA713" s="204"/>
      <c r="BB713" s="204"/>
      <c r="BC713" s="204"/>
      <c r="BD713" s="204"/>
      <c r="BE713" s="132"/>
    </row>
    <row r="714" spans="21:57" x14ac:dyDescent="0.2">
      <c r="U714" s="203"/>
      <c r="AX714" s="204"/>
      <c r="AY714" s="204"/>
      <c r="AZ714" s="204"/>
      <c r="BA714" s="204"/>
      <c r="BB714" s="204"/>
      <c r="BC714" s="204"/>
      <c r="BD714" s="204"/>
      <c r="BE714" s="132"/>
    </row>
    <row r="715" spans="21:57" x14ac:dyDescent="0.2">
      <c r="U715" s="203"/>
      <c r="AX715" s="204"/>
      <c r="AY715" s="204"/>
      <c r="AZ715" s="204"/>
      <c r="BA715" s="204"/>
      <c r="BB715" s="204"/>
      <c r="BC715" s="204"/>
      <c r="BD715" s="204"/>
      <c r="BE715" s="132"/>
    </row>
    <row r="716" spans="21:57" x14ac:dyDescent="0.2">
      <c r="U716" s="203"/>
      <c r="AX716" s="204"/>
      <c r="AY716" s="204"/>
      <c r="AZ716" s="204"/>
      <c r="BA716" s="204"/>
      <c r="BB716" s="204"/>
      <c r="BC716" s="204"/>
      <c r="BD716" s="204"/>
      <c r="BE716" s="132"/>
    </row>
    <row r="717" spans="21:57" x14ac:dyDescent="0.2">
      <c r="U717" s="203"/>
      <c r="AX717" s="204"/>
      <c r="AY717" s="204"/>
      <c r="AZ717" s="204"/>
      <c r="BA717" s="204"/>
      <c r="BB717" s="204"/>
      <c r="BC717" s="204"/>
      <c r="BD717" s="204"/>
      <c r="BE717" s="132"/>
    </row>
    <row r="718" spans="21:57" x14ac:dyDescent="0.2">
      <c r="U718" s="203"/>
      <c r="AX718" s="204"/>
      <c r="AY718" s="204"/>
      <c r="AZ718" s="204"/>
      <c r="BA718" s="204"/>
      <c r="BB718" s="204"/>
      <c r="BC718" s="204"/>
      <c r="BD718" s="204"/>
      <c r="BE718" s="132"/>
    </row>
    <row r="719" spans="21:57" x14ac:dyDescent="0.2">
      <c r="U719" s="203"/>
      <c r="AX719" s="204"/>
      <c r="AY719" s="204"/>
      <c r="AZ719" s="204"/>
      <c r="BA719" s="204"/>
      <c r="BB719" s="204"/>
      <c r="BC719" s="204"/>
      <c r="BD719" s="204"/>
      <c r="BE719" s="132"/>
    </row>
    <row r="720" spans="21:57" x14ac:dyDescent="0.2">
      <c r="U720" s="203"/>
      <c r="AX720" s="204"/>
      <c r="AY720" s="204"/>
      <c r="AZ720" s="204"/>
      <c r="BA720" s="204"/>
      <c r="BB720" s="204"/>
      <c r="BC720" s="204"/>
      <c r="BD720" s="204"/>
      <c r="BE720" s="132"/>
    </row>
    <row r="721" spans="21:57" x14ac:dyDescent="0.2">
      <c r="U721" s="205"/>
      <c r="AX721" s="204"/>
      <c r="AY721" s="204"/>
      <c r="AZ721" s="204"/>
      <c r="BA721" s="204"/>
      <c r="BB721" s="204"/>
      <c r="BC721" s="204"/>
      <c r="BD721" s="204"/>
      <c r="BE721" s="132"/>
    </row>
    <row r="722" spans="21:57" x14ac:dyDescent="0.2">
      <c r="AX722" s="204"/>
      <c r="AY722" s="204"/>
      <c r="AZ722" s="204"/>
      <c r="BA722" s="204"/>
      <c r="BB722" s="204"/>
      <c r="BC722" s="204"/>
      <c r="BD722" s="204"/>
      <c r="BE722" s="132"/>
    </row>
    <row r="723" spans="21:57" x14ac:dyDescent="0.2">
      <c r="AX723" s="204"/>
      <c r="AY723" s="204"/>
      <c r="AZ723" s="204"/>
      <c r="BA723" s="204"/>
      <c r="BB723" s="204"/>
      <c r="BC723" s="204"/>
      <c r="BD723" s="204"/>
      <c r="BE723" s="132"/>
    </row>
    <row r="724" spans="21:57" x14ac:dyDescent="0.2">
      <c r="AX724" s="204"/>
      <c r="AY724" s="204"/>
      <c r="AZ724" s="204"/>
      <c r="BA724" s="204"/>
      <c r="BB724" s="204"/>
      <c r="BC724" s="204"/>
      <c r="BD724" s="204"/>
      <c r="BE724" s="132"/>
    </row>
    <row r="725" spans="21:57" x14ac:dyDescent="0.2">
      <c r="AX725" s="204"/>
      <c r="AY725" s="204"/>
      <c r="AZ725" s="204"/>
      <c r="BA725" s="204"/>
      <c r="BB725" s="204"/>
      <c r="BC725" s="204"/>
      <c r="BD725" s="204"/>
      <c r="BE725" s="132"/>
    </row>
    <row r="726" spans="21:57" x14ac:dyDescent="0.2">
      <c r="AX726" s="204"/>
      <c r="AY726" s="204"/>
      <c r="AZ726" s="204"/>
      <c r="BA726" s="204"/>
      <c r="BB726" s="204"/>
      <c r="BC726" s="204"/>
      <c r="BD726" s="204"/>
      <c r="BE726" s="132"/>
    </row>
    <row r="727" spans="21:57" x14ac:dyDescent="0.2">
      <c r="AX727" s="204"/>
      <c r="AY727" s="204"/>
      <c r="AZ727" s="204"/>
      <c r="BA727" s="204"/>
      <c r="BB727" s="204"/>
      <c r="BC727" s="204"/>
      <c r="BD727" s="204"/>
      <c r="BE727" s="132"/>
    </row>
    <row r="728" spans="21:57" x14ac:dyDescent="0.2">
      <c r="AX728" s="204"/>
      <c r="AY728" s="204"/>
      <c r="AZ728" s="204"/>
      <c r="BA728" s="204"/>
      <c r="BB728" s="204"/>
      <c r="BC728" s="204"/>
      <c r="BD728" s="204"/>
      <c r="BE728" s="132"/>
    </row>
    <row r="729" spans="21:57" x14ac:dyDescent="0.2">
      <c r="AX729" s="204"/>
      <c r="AY729" s="204"/>
      <c r="AZ729" s="204"/>
      <c r="BA729" s="204"/>
      <c r="BB729" s="204"/>
      <c r="BC729" s="204"/>
      <c r="BD729" s="204"/>
      <c r="BE729" s="132"/>
    </row>
    <row r="730" spans="21:57" x14ac:dyDescent="0.2">
      <c r="AX730" s="204"/>
      <c r="AY730" s="204"/>
      <c r="AZ730" s="204"/>
      <c r="BA730" s="204"/>
      <c r="BB730" s="204"/>
      <c r="BC730" s="204"/>
      <c r="BD730" s="204"/>
      <c r="BE730" s="132"/>
    </row>
    <row r="731" spans="21:57" x14ac:dyDescent="0.2">
      <c r="AX731" s="204"/>
      <c r="AY731" s="204"/>
      <c r="AZ731" s="204"/>
      <c r="BA731" s="204"/>
      <c r="BB731" s="204"/>
      <c r="BC731" s="204"/>
      <c r="BD731" s="204"/>
      <c r="BE731" s="132"/>
    </row>
    <row r="732" spans="21:57" x14ac:dyDescent="0.2">
      <c r="AX732" s="204"/>
      <c r="AY732" s="204"/>
      <c r="AZ732" s="204"/>
      <c r="BA732" s="204"/>
      <c r="BB732" s="204"/>
      <c r="BC732" s="204"/>
      <c r="BD732" s="204"/>
      <c r="BE732" s="132"/>
    </row>
    <row r="733" spans="21:57" x14ac:dyDescent="0.2">
      <c r="AX733" s="204"/>
      <c r="AY733" s="204"/>
      <c r="AZ733" s="204"/>
      <c r="BA733" s="204"/>
      <c r="BB733" s="204"/>
      <c r="BC733" s="204"/>
      <c r="BD733" s="204"/>
      <c r="BE733" s="132"/>
    </row>
    <row r="734" spans="21:57" x14ac:dyDescent="0.2">
      <c r="AX734" s="204"/>
      <c r="AY734" s="204"/>
      <c r="AZ734" s="204"/>
      <c r="BA734" s="204"/>
      <c r="BB734" s="204"/>
      <c r="BC734" s="204"/>
      <c r="BD734" s="204"/>
      <c r="BE734" s="132"/>
    </row>
    <row r="735" spans="21:57" x14ac:dyDescent="0.2">
      <c r="AX735" s="204"/>
      <c r="AY735" s="204"/>
      <c r="AZ735" s="204"/>
      <c r="BA735" s="204"/>
      <c r="BB735" s="204"/>
      <c r="BC735" s="204"/>
      <c r="BD735" s="204"/>
      <c r="BE735" s="132"/>
    </row>
    <row r="736" spans="21:57" x14ac:dyDescent="0.2">
      <c r="AX736" s="204"/>
      <c r="AY736" s="204"/>
      <c r="AZ736" s="204"/>
      <c r="BA736" s="204"/>
      <c r="BB736" s="204"/>
      <c r="BC736" s="204"/>
      <c r="BD736" s="204"/>
      <c r="BE736" s="132"/>
    </row>
    <row r="737" spans="50:57" x14ac:dyDescent="0.2">
      <c r="AX737" s="204"/>
      <c r="AY737" s="204"/>
      <c r="AZ737" s="204"/>
      <c r="BA737" s="204"/>
      <c r="BB737" s="204"/>
      <c r="BC737" s="204"/>
      <c r="BD737" s="204"/>
      <c r="BE737" s="132"/>
    </row>
    <row r="738" spans="50:57" x14ac:dyDescent="0.2">
      <c r="AX738" s="204"/>
      <c r="AY738" s="204"/>
      <c r="AZ738" s="204"/>
      <c r="BA738" s="204"/>
      <c r="BB738" s="204"/>
      <c r="BC738" s="204"/>
      <c r="BD738" s="204"/>
      <c r="BE738" s="132"/>
    </row>
    <row r="739" spans="50:57" x14ac:dyDescent="0.2">
      <c r="AX739" s="204"/>
      <c r="AY739" s="204"/>
      <c r="AZ739" s="204"/>
      <c r="BA739" s="204"/>
      <c r="BB739" s="204"/>
      <c r="BC739" s="204"/>
      <c r="BD739" s="204"/>
      <c r="BE739" s="132"/>
    </row>
    <row r="740" spans="50:57" x14ac:dyDescent="0.2">
      <c r="AX740" s="204"/>
      <c r="AY740" s="204"/>
      <c r="AZ740" s="204"/>
      <c r="BA740" s="204"/>
      <c r="BB740" s="204"/>
      <c r="BC740" s="204"/>
      <c r="BD740" s="204"/>
      <c r="BE740" s="132"/>
    </row>
    <row r="741" spans="50:57" x14ac:dyDescent="0.2">
      <c r="AX741" s="204"/>
      <c r="AY741" s="204"/>
      <c r="AZ741" s="204"/>
      <c r="BA741" s="204"/>
      <c r="BB741" s="204"/>
      <c r="BC741" s="204"/>
      <c r="BD741" s="204"/>
      <c r="BE741" s="132"/>
    </row>
    <row r="742" spans="50:57" x14ac:dyDescent="0.2">
      <c r="AX742" s="204"/>
      <c r="AY742" s="204"/>
      <c r="AZ742" s="204"/>
      <c r="BA742" s="204"/>
      <c r="BB742" s="204"/>
      <c r="BC742" s="204"/>
      <c r="BD742" s="204"/>
      <c r="BE742" s="132"/>
    </row>
    <row r="743" spans="50:57" x14ac:dyDescent="0.2">
      <c r="AX743" s="204"/>
      <c r="AY743" s="204"/>
      <c r="AZ743" s="204"/>
      <c r="BA743" s="204"/>
      <c r="BB743" s="204"/>
      <c r="BC743" s="204"/>
      <c r="BD743" s="204"/>
      <c r="BE743" s="132"/>
    </row>
    <row r="744" spans="50:57" x14ac:dyDescent="0.2">
      <c r="AX744" s="204"/>
      <c r="AY744" s="204"/>
      <c r="AZ744" s="204"/>
      <c r="BA744" s="204"/>
      <c r="BB744" s="204"/>
      <c r="BC744" s="204"/>
      <c r="BD744" s="204"/>
      <c r="BE744" s="132"/>
    </row>
    <row r="745" spans="50:57" x14ac:dyDescent="0.2">
      <c r="AX745" s="204"/>
      <c r="AY745" s="204"/>
      <c r="AZ745" s="204"/>
      <c r="BA745" s="204"/>
      <c r="BB745" s="204"/>
      <c r="BC745" s="204"/>
      <c r="BD745" s="204"/>
      <c r="BE745" s="132"/>
    </row>
    <row r="746" spans="50:57" x14ac:dyDescent="0.2">
      <c r="AX746" s="204"/>
      <c r="AY746" s="204"/>
      <c r="AZ746" s="204"/>
      <c r="BA746" s="204"/>
      <c r="BB746" s="204"/>
      <c r="BC746" s="204"/>
      <c r="BD746" s="204"/>
      <c r="BE746" s="132"/>
    </row>
    <row r="747" spans="50:57" x14ac:dyDescent="0.2">
      <c r="AX747" s="204"/>
      <c r="AY747" s="204"/>
      <c r="AZ747" s="204"/>
      <c r="BA747" s="204"/>
      <c r="BB747" s="204"/>
      <c r="BC747" s="204"/>
      <c r="BD747" s="204"/>
      <c r="BE747" s="132"/>
    </row>
    <row r="748" spans="50:57" x14ac:dyDescent="0.2">
      <c r="AX748" s="204"/>
      <c r="AY748" s="204"/>
      <c r="AZ748" s="204"/>
      <c r="BA748" s="204"/>
      <c r="BB748" s="204"/>
      <c r="BC748" s="204"/>
      <c r="BD748" s="204"/>
      <c r="BE748" s="132"/>
    </row>
    <row r="749" spans="50:57" x14ac:dyDescent="0.2">
      <c r="AX749" s="204"/>
      <c r="AY749" s="204"/>
      <c r="AZ749" s="204"/>
      <c r="BA749" s="204"/>
      <c r="BB749" s="204"/>
      <c r="BC749" s="204"/>
      <c r="BD749" s="204"/>
      <c r="BE749" s="132"/>
    </row>
    <row r="750" spans="50:57" x14ac:dyDescent="0.2">
      <c r="AX750" s="204"/>
      <c r="AY750" s="204"/>
      <c r="AZ750" s="204"/>
      <c r="BA750" s="204"/>
      <c r="BB750" s="204"/>
      <c r="BC750" s="204"/>
      <c r="BD750" s="204"/>
      <c r="BE750" s="132"/>
    </row>
    <row r="751" spans="50:57" x14ac:dyDescent="0.2">
      <c r="AX751" s="204"/>
      <c r="AY751" s="204"/>
      <c r="AZ751" s="204"/>
      <c r="BA751" s="204"/>
      <c r="BB751" s="204"/>
      <c r="BC751" s="204"/>
      <c r="BD751" s="204"/>
      <c r="BE751" s="132"/>
    </row>
    <row r="752" spans="50:57" x14ac:dyDescent="0.2">
      <c r="AX752" s="204"/>
      <c r="AY752" s="204"/>
      <c r="AZ752" s="204"/>
      <c r="BA752" s="204"/>
      <c r="BB752" s="204"/>
      <c r="BC752" s="204"/>
      <c r="BD752" s="204"/>
      <c r="BE752" s="132"/>
    </row>
    <row r="753" spans="50:57" x14ac:dyDescent="0.2">
      <c r="AX753" s="204"/>
      <c r="AY753" s="204"/>
      <c r="AZ753" s="204"/>
      <c r="BA753" s="204"/>
      <c r="BB753" s="204"/>
      <c r="BC753" s="204"/>
      <c r="BD753" s="204"/>
      <c r="BE753" s="132"/>
    </row>
    <row r="754" spans="50:57" x14ac:dyDescent="0.2">
      <c r="AX754" s="204"/>
      <c r="AY754" s="204"/>
      <c r="AZ754" s="204"/>
      <c r="BA754" s="204"/>
      <c r="BB754" s="204"/>
      <c r="BC754" s="204"/>
      <c r="BD754" s="204"/>
      <c r="BE754" s="132"/>
    </row>
    <row r="755" spans="50:57" x14ac:dyDescent="0.2">
      <c r="AX755" s="204"/>
      <c r="AY755" s="204"/>
      <c r="AZ755" s="204"/>
      <c r="BA755" s="204"/>
      <c r="BB755" s="204"/>
      <c r="BC755" s="204"/>
      <c r="BD755" s="204"/>
      <c r="BE755" s="132"/>
    </row>
    <row r="756" spans="50:57" x14ac:dyDescent="0.2">
      <c r="AX756" s="204"/>
      <c r="AY756" s="204"/>
      <c r="AZ756" s="204"/>
      <c r="BA756" s="204"/>
      <c r="BB756" s="204"/>
      <c r="BC756" s="204"/>
      <c r="BD756" s="204"/>
      <c r="BE756" s="132"/>
    </row>
    <row r="757" spans="50:57" x14ac:dyDescent="0.2">
      <c r="AX757" s="204"/>
      <c r="AY757" s="204"/>
      <c r="AZ757" s="204"/>
      <c r="BA757" s="204"/>
      <c r="BB757" s="204"/>
      <c r="BC757" s="204"/>
      <c r="BD757" s="204"/>
      <c r="BE757" s="132"/>
    </row>
    <row r="758" spans="50:57" x14ac:dyDescent="0.2">
      <c r="AX758" s="204"/>
      <c r="AY758" s="204"/>
      <c r="AZ758" s="204"/>
      <c r="BA758" s="204"/>
      <c r="BB758" s="204"/>
      <c r="BC758" s="204"/>
      <c r="BD758" s="204"/>
      <c r="BE758" s="132"/>
    </row>
    <row r="759" spans="50:57" x14ac:dyDescent="0.2">
      <c r="AX759" s="204"/>
      <c r="AY759" s="204"/>
      <c r="AZ759" s="204"/>
      <c r="BA759" s="204"/>
      <c r="BB759" s="204"/>
      <c r="BC759" s="204"/>
      <c r="BD759" s="204"/>
      <c r="BE759" s="132"/>
    </row>
    <row r="760" spans="50:57" x14ac:dyDescent="0.2">
      <c r="AX760" s="204"/>
      <c r="AY760" s="204"/>
      <c r="AZ760" s="204"/>
      <c r="BA760" s="204"/>
      <c r="BB760" s="204"/>
      <c r="BC760" s="204"/>
      <c r="BD760" s="204"/>
      <c r="BE760" s="132"/>
    </row>
    <row r="761" spans="50:57" x14ac:dyDescent="0.2">
      <c r="AX761" s="204"/>
      <c r="AY761" s="204"/>
      <c r="AZ761" s="204"/>
      <c r="BA761" s="204"/>
      <c r="BB761" s="204"/>
      <c r="BC761" s="204"/>
      <c r="BD761" s="204"/>
      <c r="BE761" s="132"/>
    </row>
    <row r="762" spans="50:57" x14ac:dyDescent="0.2">
      <c r="AX762" s="204"/>
      <c r="AY762" s="204"/>
      <c r="AZ762" s="204"/>
      <c r="BA762" s="204"/>
      <c r="BB762" s="204"/>
      <c r="BC762" s="204"/>
      <c r="BD762" s="204"/>
      <c r="BE762" s="132"/>
    </row>
    <row r="763" spans="50:57" x14ac:dyDescent="0.2">
      <c r="AX763" s="204"/>
      <c r="AY763" s="204"/>
      <c r="AZ763" s="204"/>
      <c r="BA763" s="204"/>
      <c r="BB763" s="204"/>
      <c r="BC763" s="204"/>
      <c r="BD763" s="204"/>
      <c r="BE763" s="132"/>
    </row>
    <row r="764" spans="50:57" x14ac:dyDescent="0.2">
      <c r="AX764" s="204"/>
      <c r="AY764" s="204"/>
      <c r="AZ764" s="204"/>
      <c r="BA764" s="204"/>
      <c r="BB764" s="204"/>
      <c r="BC764" s="204"/>
      <c r="BD764" s="204"/>
      <c r="BE764" s="132"/>
    </row>
    <row r="765" spans="50:57" x14ac:dyDescent="0.2">
      <c r="AX765" s="204"/>
      <c r="AY765" s="204"/>
      <c r="AZ765" s="204"/>
      <c r="BA765" s="204"/>
      <c r="BB765" s="204"/>
      <c r="BC765" s="204"/>
      <c r="BD765" s="204"/>
      <c r="BE765" s="132"/>
    </row>
    <row r="766" spans="50:57" x14ac:dyDescent="0.2">
      <c r="AX766" s="204"/>
      <c r="AY766" s="204"/>
      <c r="AZ766" s="204"/>
      <c r="BA766" s="204"/>
      <c r="BB766" s="204"/>
      <c r="BC766" s="204"/>
      <c r="BD766" s="204"/>
      <c r="BE766" s="132"/>
    </row>
    <row r="767" spans="50:57" x14ac:dyDescent="0.2">
      <c r="AX767" s="204"/>
      <c r="AY767" s="204"/>
      <c r="AZ767" s="204"/>
      <c r="BA767" s="204"/>
      <c r="BB767" s="204"/>
      <c r="BC767" s="204"/>
      <c r="BD767" s="204"/>
      <c r="BE767" s="132"/>
    </row>
    <row r="768" spans="50:57" x14ac:dyDescent="0.2">
      <c r="AX768" s="204"/>
      <c r="AY768" s="204"/>
      <c r="AZ768" s="204"/>
      <c r="BA768" s="204"/>
      <c r="BB768" s="204"/>
      <c r="BC768" s="204"/>
      <c r="BD768" s="204"/>
      <c r="BE768" s="132"/>
    </row>
    <row r="769" spans="50:57" x14ac:dyDescent="0.2">
      <c r="AX769" s="204"/>
      <c r="AY769" s="204"/>
      <c r="AZ769" s="204"/>
      <c r="BA769" s="204"/>
      <c r="BB769" s="204"/>
      <c r="BC769" s="204"/>
      <c r="BD769" s="204"/>
      <c r="BE769" s="132"/>
    </row>
    <row r="770" spans="50:57" x14ac:dyDescent="0.2">
      <c r="AX770" s="204"/>
      <c r="AY770" s="204"/>
      <c r="AZ770" s="204"/>
      <c r="BA770" s="204"/>
      <c r="BB770" s="204"/>
      <c r="BC770" s="204"/>
      <c r="BD770" s="204"/>
      <c r="BE770" s="132"/>
    </row>
    <row r="771" spans="50:57" x14ac:dyDescent="0.2">
      <c r="AX771" s="204"/>
      <c r="AY771" s="204"/>
      <c r="AZ771" s="204"/>
      <c r="BA771" s="204"/>
      <c r="BB771" s="204"/>
      <c r="BC771" s="204"/>
      <c r="BD771" s="204"/>
      <c r="BE771" s="132"/>
    </row>
    <row r="772" spans="50:57" x14ac:dyDescent="0.2">
      <c r="AX772" s="204"/>
      <c r="AY772" s="204"/>
      <c r="AZ772" s="204"/>
      <c r="BA772" s="204"/>
      <c r="BB772" s="204"/>
      <c r="BC772" s="204"/>
      <c r="BD772" s="204"/>
      <c r="BE772" s="132"/>
    </row>
    <row r="773" spans="50:57" x14ac:dyDescent="0.2">
      <c r="AX773" s="204"/>
      <c r="AY773" s="204"/>
      <c r="AZ773" s="204"/>
      <c r="BA773" s="204"/>
      <c r="BB773" s="204"/>
      <c r="BC773" s="204"/>
      <c r="BD773" s="204"/>
      <c r="BE773" s="132"/>
    </row>
    <row r="774" spans="50:57" x14ac:dyDescent="0.2">
      <c r="AX774" s="204"/>
      <c r="AY774" s="204"/>
      <c r="AZ774" s="204"/>
      <c r="BA774" s="204"/>
      <c r="BB774" s="204"/>
      <c r="BC774" s="204"/>
      <c r="BD774" s="204"/>
      <c r="BE774" s="132"/>
    </row>
    <row r="775" spans="50:57" x14ac:dyDescent="0.2">
      <c r="AX775" s="204"/>
      <c r="AY775" s="204"/>
      <c r="AZ775" s="204"/>
      <c r="BA775" s="204"/>
      <c r="BB775" s="204"/>
      <c r="BC775" s="204"/>
      <c r="BD775" s="204"/>
      <c r="BE775" s="132"/>
    </row>
    <row r="776" spans="50:57" x14ac:dyDescent="0.2">
      <c r="AX776" s="204"/>
      <c r="AY776" s="204"/>
      <c r="AZ776" s="204"/>
      <c r="BA776" s="204"/>
      <c r="BB776" s="204"/>
      <c r="BC776" s="204"/>
      <c r="BD776" s="204"/>
      <c r="BE776" s="132"/>
    </row>
    <row r="777" spans="50:57" x14ac:dyDescent="0.2">
      <c r="AX777" s="204"/>
      <c r="AY777" s="204"/>
      <c r="AZ777" s="204"/>
      <c r="BA777" s="204"/>
      <c r="BB777" s="204"/>
      <c r="BC777" s="204"/>
      <c r="BD777" s="204"/>
      <c r="BE777" s="132"/>
    </row>
    <row r="778" spans="50:57" x14ac:dyDescent="0.2">
      <c r="AX778" s="204"/>
      <c r="AY778" s="204"/>
      <c r="AZ778" s="204"/>
      <c r="BA778" s="204"/>
      <c r="BB778" s="204"/>
      <c r="BC778" s="204"/>
      <c r="BD778" s="204"/>
      <c r="BE778" s="132"/>
    </row>
    <row r="779" spans="50:57" x14ac:dyDescent="0.2">
      <c r="AX779" s="204"/>
      <c r="AY779" s="204"/>
      <c r="AZ779" s="204"/>
      <c r="BA779" s="204"/>
      <c r="BB779" s="204"/>
      <c r="BC779" s="204"/>
      <c r="BD779" s="204"/>
      <c r="BE779" s="132"/>
    </row>
    <row r="780" spans="50:57" x14ac:dyDescent="0.2">
      <c r="AX780" s="204"/>
      <c r="AY780" s="204"/>
      <c r="AZ780" s="204"/>
      <c r="BA780" s="204"/>
      <c r="BB780" s="204"/>
      <c r="BC780" s="204"/>
      <c r="BD780" s="204"/>
      <c r="BE780" s="132"/>
    </row>
    <row r="781" spans="50:57" x14ac:dyDescent="0.2">
      <c r="AX781" s="204"/>
      <c r="AY781" s="204"/>
      <c r="AZ781" s="204"/>
      <c r="BA781" s="204"/>
      <c r="BB781" s="204"/>
      <c r="BC781" s="204"/>
      <c r="BD781" s="204"/>
      <c r="BE781" s="132"/>
    </row>
    <row r="782" spans="50:57" x14ac:dyDescent="0.2">
      <c r="AX782" s="204"/>
      <c r="AY782" s="204"/>
      <c r="AZ782" s="204"/>
      <c r="BA782" s="204"/>
      <c r="BB782" s="204"/>
      <c r="BC782" s="204"/>
      <c r="BD782" s="204"/>
      <c r="BE782" s="132"/>
    </row>
    <row r="783" spans="50:57" x14ac:dyDescent="0.2">
      <c r="AX783" s="204"/>
      <c r="AY783" s="204"/>
      <c r="AZ783" s="204"/>
      <c r="BA783" s="204"/>
      <c r="BB783" s="204"/>
      <c r="BC783" s="204"/>
      <c r="BD783" s="204"/>
      <c r="BE783" s="132"/>
    </row>
    <row r="784" spans="50:57" x14ac:dyDescent="0.2">
      <c r="AX784" s="204"/>
      <c r="AY784" s="204"/>
      <c r="AZ784" s="204"/>
      <c r="BA784" s="204"/>
      <c r="BB784" s="204"/>
      <c r="BC784" s="204"/>
      <c r="BD784" s="204"/>
      <c r="BE784" s="132"/>
    </row>
    <row r="785" spans="50:57" x14ac:dyDescent="0.2">
      <c r="AX785" s="204"/>
      <c r="AY785" s="204"/>
      <c r="AZ785" s="204"/>
      <c r="BA785" s="204"/>
      <c r="BB785" s="204"/>
      <c r="BC785" s="204"/>
      <c r="BD785" s="204"/>
      <c r="BE785" s="132"/>
    </row>
    <row r="786" spans="50:57" x14ac:dyDescent="0.2">
      <c r="AX786" s="204"/>
      <c r="AY786" s="204"/>
      <c r="AZ786" s="204"/>
      <c r="BA786" s="204"/>
      <c r="BB786" s="204"/>
      <c r="BC786" s="204"/>
      <c r="BD786" s="204"/>
      <c r="BE786" s="132"/>
    </row>
    <row r="787" spans="50:57" x14ac:dyDescent="0.2">
      <c r="AX787" s="204"/>
      <c r="AY787" s="204"/>
      <c r="AZ787" s="204"/>
      <c r="BA787" s="204"/>
      <c r="BB787" s="204"/>
      <c r="BC787" s="204"/>
      <c r="BD787" s="204"/>
      <c r="BE787" s="132"/>
    </row>
    <row r="788" spans="50:57" x14ac:dyDescent="0.2">
      <c r="AX788" s="204"/>
      <c r="AY788" s="204"/>
      <c r="AZ788" s="204"/>
      <c r="BA788" s="204"/>
      <c r="BB788" s="204"/>
      <c r="BC788" s="204"/>
      <c r="BD788" s="204"/>
      <c r="BE788" s="132"/>
    </row>
    <row r="789" spans="50:57" x14ac:dyDescent="0.2">
      <c r="AX789" s="204"/>
      <c r="AY789" s="204"/>
      <c r="AZ789" s="204"/>
      <c r="BA789" s="204"/>
      <c r="BB789" s="204"/>
      <c r="BC789" s="204"/>
      <c r="BD789" s="204"/>
      <c r="BE789" s="132"/>
    </row>
    <row r="790" spans="50:57" x14ac:dyDescent="0.2">
      <c r="AX790" s="204"/>
      <c r="AY790" s="204"/>
      <c r="AZ790" s="204"/>
      <c r="BA790" s="204"/>
      <c r="BB790" s="204"/>
      <c r="BC790" s="204"/>
      <c r="BD790" s="204"/>
      <c r="BE790" s="132"/>
    </row>
    <row r="791" spans="50:57" x14ac:dyDescent="0.2">
      <c r="AX791" s="204"/>
      <c r="AY791" s="204"/>
      <c r="AZ791" s="204"/>
      <c r="BA791" s="204"/>
      <c r="BB791" s="204"/>
      <c r="BC791" s="204"/>
      <c r="BD791" s="204"/>
      <c r="BE791" s="132"/>
    </row>
    <row r="792" spans="50:57" x14ac:dyDescent="0.2">
      <c r="AX792" s="204"/>
      <c r="AY792" s="204"/>
      <c r="AZ792" s="204"/>
      <c r="BA792" s="204"/>
      <c r="BB792" s="204"/>
      <c r="BC792" s="204"/>
      <c r="BD792" s="204"/>
      <c r="BE792" s="132"/>
    </row>
    <row r="793" spans="50:57" x14ac:dyDescent="0.2">
      <c r="AX793" s="204"/>
      <c r="AY793" s="204"/>
      <c r="AZ793" s="204"/>
      <c r="BA793" s="204"/>
      <c r="BB793" s="204"/>
      <c r="BC793" s="204"/>
      <c r="BD793" s="204"/>
      <c r="BE793" s="132"/>
    </row>
    <row r="794" spans="50:57" x14ac:dyDescent="0.2">
      <c r="AX794" s="204"/>
      <c r="AY794" s="204"/>
      <c r="AZ794" s="204"/>
      <c r="BA794" s="204"/>
      <c r="BB794" s="204"/>
      <c r="BC794" s="204"/>
      <c r="BD794" s="204"/>
      <c r="BE794" s="132"/>
    </row>
    <row r="795" spans="50:57" x14ac:dyDescent="0.2">
      <c r="AX795" s="204"/>
      <c r="AY795" s="204"/>
      <c r="AZ795" s="204"/>
      <c r="BA795" s="204"/>
      <c r="BB795" s="204"/>
      <c r="BC795" s="204"/>
      <c r="BD795" s="204"/>
      <c r="BE795" s="132"/>
    </row>
    <row r="796" spans="50:57" x14ac:dyDescent="0.2">
      <c r="AX796" s="204"/>
      <c r="AY796" s="204"/>
      <c r="AZ796" s="204"/>
      <c r="BA796" s="204"/>
      <c r="BB796" s="204"/>
      <c r="BC796" s="204"/>
      <c r="BD796" s="204"/>
      <c r="BE796" s="132"/>
    </row>
    <row r="797" spans="50:57" x14ac:dyDescent="0.2">
      <c r="AX797" s="204"/>
      <c r="AY797" s="204"/>
      <c r="AZ797" s="204"/>
      <c r="BA797" s="204"/>
      <c r="BB797" s="204"/>
      <c r="BC797" s="204"/>
      <c r="BD797" s="204"/>
      <c r="BE797" s="132"/>
    </row>
    <row r="798" spans="50:57" x14ac:dyDescent="0.2">
      <c r="AX798" s="204"/>
      <c r="AY798" s="204"/>
      <c r="AZ798" s="204"/>
      <c r="BA798" s="204"/>
      <c r="BB798" s="204"/>
      <c r="BC798" s="204"/>
      <c r="BD798" s="204"/>
      <c r="BE798" s="132"/>
    </row>
    <row r="799" spans="50:57" x14ac:dyDescent="0.2">
      <c r="AX799" s="204"/>
      <c r="AY799" s="204"/>
      <c r="AZ799" s="204"/>
      <c r="BA799" s="204"/>
      <c r="BB799" s="204"/>
      <c r="BC799" s="204"/>
      <c r="BD799" s="204"/>
      <c r="BE799" s="132"/>
    </row>
    <row r="800" spans="50:57" x14ac:dyDescent="0.2">
      <c r="AX800" s="204"/>
      <c r="AY800" s="204"/>
      <c r="AZ800" s="204"/>
      <c r="BA800" s="204"/>
      <c r="BB800" s="204"/>
      <c r="BC800" s="204"/>
      <c r="BD800" s="204"/>
      <c r="BE800" s="132"/>
    </row>
    <row r="801" spans="50:57" x14ac:dyDescent="0.2">
      <c r="AX801" s="204"/>
      <c r="AY801" s="204"/>
      <c r="AZ801" s="204"/>
      <c r="BA801" s="204"/>
      <c r="BB801" s="204"/>
      <c r="BC801" s="204"/>
      <c r="BD801" s="204"/>
      <c r="BE801" s="132"/>
    </row>
    <row r="802" spans="50:57" x14ac:dyDescent="0.2">
      <c r="AX802" s="204"/>
      <c r="AY802" s="204"/>
      <c r="AZ802" s="204"/>
      <c r="BA802" s="204"/>
      <c r="BB802" s="204"/>
      <c r="BC802" s="204"/>
      <c r="BD802" s="204"/>
      <c r="BE802" s="132"/>
    </row>
    <row r="803" spans="50:57" x14ac:dyDescent="0.2">
      <c r="AX803" s="204"/>
      <c r="AY803" s="204"/>
      <c r="AZ803" s="204"/>
      <c r="BA803" s="204"/>
      <c r="BB803" s="204"/>
      <c r="BC803" s="204"/>
      <c r="BD803" s="204"/>
      <c r="BE803" s="132"/>
    </row>
    <row r="804" spans="50:57" x14ac:dyDescent="0.2">
      <c r="AX804" s="204"/>
      <c r="AY804" s="204"/>
      <c r="AZ804" s="204"/>
      <c r="BA804" s="204"/>
      <c r="BB804" s="204"/>
      <c r="BC804" s="204"/>
      <c r="BD804" s="204"/>
      <c r="BE804" s="132"/>
    </row>
    <row r="805" spans="50:57" x14ac:dyDescent="0.2">
      <c r="AX805" s="204"/>
      <c r="AY805" s="204"/>
      <c r="AZ805" s="204"/>
      <c r="BA805" s="204"/>
      <c r="BB805" s="204"/>
      <c r="BC805" s="204"/>
      <c r="BD805" s="204"/>
      <c r="BE805" s="132"/>
    </row>
    <row r="806" spans="50:57" x14ac:dyDescent="0.2">
      <c r="AX806" s="204"/>
      <c r="AY806" s="204"/>
      <c r="AZ806" s="204"/>
      <c r="BA806" s="204"/>
      <c r="BB806" s="204"/>
      <c r="BC806" s="204"/>
      <c r="BD806" s="204"/>
      <c r="BE806" s="132"/>
    </row>
    <row r="807" spans="50:57" x14ac:dyDescent="0.2">
      <c r="AX807" s="204"/>
      <c r="AY807" s="204"/>
      <c r="AZ807" s="204"/>
      <c r="BA807" s="204"/>
      <c r="BB807" s="204"/>
      <c r="BC807" s="204"/>
      <c r="BD807" s="204"/>
      <c r="BE807" s="132"/>
    </row>
    <row r="808" spans="50:57" x14ac:dyDescent="0.2">
      <c r="AX808" s="204"/>
      <c r="AY808" s="204"/>
      <c r="AZ808" s="204"/>
      <c r="BA808" s="204"/>
      <c r="BB808" s="204"/>
      <c r="BC808" s="204"/>
      <c r="BD808" s="204"/>
      <c r="BE808" s="132"/>
    </row>
    <row r="809" spans="50:57" x14ac:dyDescent="0.2">
      <c r="AX809" s="204"/>
      <c r="AY809" s="204"/>
      <c r="AZ809" s="204"/>
      <c r="BA809" s="204"/>
      <c r="BB809" s="204"/>
      <c r="BC809" s="204"/>
      <c r="BD809" s="204"/>
      <c r="BE809" s="132"/>
    </row>
    <row r="810" spans="50:57" x14ac:dyDescent="0.2">
      <c r="AX810" s="204"/>
      <c r="AY810" s="204"/>
      <c r="AZ810" s="204"/>
      <c r="BA810" s="204"/>
      <c r="BB810" s="204"/>
      <c r="BC810" s="204"/>
      <c r="BD810" s="204"/>
      <c r="BE810" s="132"/>
    </row>
    <row r="811" spans="50:57" x14ac:dyDescent="0.2">
      <c r="AX811" s="204"/>
      <c r="AY811" s="204"/>
      <c r="AZ811" s="204"/>
      <c r="BA811" s="204"/>
      <c r="BB811" s="204"/>
      <c r="BC811" s="204"/>
      <c r="BD811" s="204"/>
      <c r="BE811" s="132"/>
    </row>
    <row r="812" spans="50:57" x14ac:dyDescent="0.2">
      <c r="AX812" s="204"/>
      <c r="AY812" s="204"/>
      <c r="AZ812" s="204"/>
      <c r="BA812" s="204"/>
      <c r="BB812" s="204"/>
      <c r="BC812" s="204"/>
      <c r="BD812" s="204"/>
      <c r="BE812" s="132"/>
    </row>
    <row r="813" spans="50:57" x14ac:dyDescent="0.2">
      <c r="AX813" s="204"/>
      <c r="AY813" s="204"/>
      <c r="AZ813" s="204"/>
      <c r="BA813" s="204"/>
      <c r="BB813" s="204"/>
      <c r="BC813" s="204"/>
      <c r="BD813" s="204"/>
      <c r="BE813" s="132"/>
    </row>
    <row r="814" spans="50:57" x14ac:dyDescent="0.2">
      <c r="AX814" s="204"/>
      <c r="AY814" s="204"/>
      <c r="AZ814" s="204"/>
      <c r="BA814" s="204"/>
      <c r="BB814" s="204"/>
      <c r="BC814" s="204"/>
      <c r="BD814" s="204"/>
      <c r="BE814" s="132"/>
    </row>
    <row r="815" spans="50:57" x14ac:dyDescent="0.2">
      <c r="AX815" s="204"/>
      <c r="AY815" s="204"/>
      <c r="AZ815" s="204"/>
      <c r="BA815" s="204"/>
      <c r="BB815" s="204"/>
      <c r="BC815" s="204"/>
      <c r="BD815" s="204"/>
      <c r="BE815" s="132"/>
    </row>
    <row r="816" spans="50:57" x14ac:dyDescent="0.2">
      <c r="AX816" s="204"/>
      <c r="AY816" s="204"/>
      <c r="AZ816" s="204"/>
      <c r="BA816" s="204"/>
      <c r="BB816" s="204"/>
      <c r="BC816" s="204"/>
      <c r="BD816" s="204"/>
      <c r="BE816" s="132"/>
    </row>
    <row r="817" spans="50:57" x14ac:dyDescent="0.2">
      <c r="AX817" s="204"/>
      <c r="AY817" s="204"/>
      <c r="AZ817" s="204"/>
      <c r="BA817" s="204"/>
      <c r="BB817" s="204"/>
      <c r="BC817" s="204"/>
      <c r="BD817" s="204"/>
      <c r="BE817" s="132"/>
    </row>
    <row r="818" spans="50:57" x14ac:dyDescent="0.2">
      <c r="AX818" s="204"/>
      <c r="AY818" s="204"/>
      <c r="AZ818" s="204"/>
      <c r="BA818" s="204"/>
      <c r="BB818" s="204"/>
      <c r="BC818" s="204"/>
      <c r="BD818" s="204"/>
      <c r="BE818" s="132"/>
    </row>
    <row r="819" spans="50:57" x14ac:dyDescent="0.2">
      <c r="AX819" s="204"/>
      <c r="AY819" s="204"/>
      <c r="AZ819" s="204"/>
      <c r="BA819" s="204"/>
      <c r="BB819" s="204"/>
      <c r="BC819" s="204"/>
      <c r="BD819" s="204"/>
      <c r="BE819" s="132"/>
    </row>
    <row r="820" spans="50:57" x14ac:dyDescent="0.2">
      <c r="AX820" s="204"/>
      <c r="AY820" s="204"/>
      <c r="AZ820" s="204"/>
      <c r="BA820" s="204"/>
      <c r="BB820" s="204"/>
      <c r="BC820" s="204"/>
      <c r="BD820" s="204"/>
      <c r="BE820" s="132"/>
    </row>
    <row r="821" spans="50:57" x14ac:dyDescent="0.2">
      <c r="AX821" s="204"/>
      <c r="AY821" s="204"/>
      <c r="AZ821" s="204"/>
      <c r="BA821" s="204"/>
      <c r="BB821" s="204"/>
      <c r="BC821" s="204"/>
      <c r="BD821" s="204"/>
      <c r="BE821" s="132"/>
    </row>
    <row r="822" spans="50:57" x14ac:dyDescent="0.2">
      <c r="AX822" s="204"/>
      <c r="AY822" s="204"/>
      <c r="AZ822" s="204"/>
      <c r="BA822" s="204"/>
      <c r="BB822" s="204"/>
      <c r="BC822" s="204"/>
      <c r="BD822" s="204"/>
      <c r="BE822" s="132"/>
    </row>
    <row r="823" spans="50:57" x14ac:dyDescent="0.2">
      <c r="AX823" s="204"/>
      <c r="AY823" s="204"/>
      <c r="AZ823" s="204"/>
      <c r="BA823" s="204"/>
      <c r="BB823" s="204"/>
      <c r="BC823" s="204"/>
      <c r="BD823" s="204"/>
      <c r="BE823" s="132"/>
    </row>
    <row r="824" spans="50:57" x14ac:dyDescent="0.2">
      <c r="AX824" s="204"/>
      <c r="AY824" s="204"/>
      <c r="AZ824" s="204"/>
      <c r="BA824" s="204"/>
      <c r="BB824" s="204"/>
      <c r="BC824" s="204"/>
      <c r="BD824" s="204"/>
      <c r="BE824" s="132"/>
    </row>
    <row r="825" spans="50:57" x14ac:dyDescent="0.2">
      <c r="AX825" s="204"/>
      <c r="AY825" s="204"/>
      <c r="AZ825" s="204"/>
      <c r="BA825" s="204"/>
      <c r="BB825" s="204"/>
      <c r="BC825" s="204"/>
      <c r="BD825" s="204"/>
      <c r="BE825" s="132"/>
    </row>
    <row r="826" spans="50:57" x14ac:dyDescent="0.2">
      <c r="AX826" s="204"/>
      <c r="AY826" s="204"/>
      <c r="AZ826" s="204"/>
      <c r="BA826" s="204"/>
      <c r="BB826" s="204"/>
      <c r="BC826" s="204"/>
      <c r="BD826" s="204"/>
      <c r="BE826" s="132"/>
    </row>
    <row r="827" spans="50:57" x14ac:dyDescent="0.2">
      <c r="AX827" s="204"/>
      <c r="AY827" s="204"/>
      <c r="AZ827" s="204"/>
      <c r="BA827" s="204"/>
      <c r="BB827" s="204"/>
      <c r="BC827" s="204"/>
      <c r="BD827" s="204"/>
      <c r="BE827" s="132"/>
    </row>
    <row r="828" spans="50:57" x14ac:dyDescent="0.2">
      <c r="AX828" s="204"/>
      <c r="AY828" s="204"/>
      <c r="AZ828" s="204"/>
      <c r="BA828" s="204"/>
      <c r="BB828" s="204"/>
      <c r="BC828" s="204"/>
      <c r="BD828" s="204"/>
      <c r="BE828" s="132"/>
    </row>
    <row r="829" spans="50:57" x14ac:dyDescent="0.2">
      <c r="AX829" s="204"/>
      <c r="AY829" s="204"/>
      <c r="AZ829" s="204"/>
      <c r="BA829" s="204"/>
      <c r="BB829" s="204"/>
      <c r="BC829" s="204"/>
      <c r="BD829" s="204"/>
      <c r="BE829" s="132"/>
    </row>
    <row r="830" spans="50:57" x14ac:dyDescent="0.2">
      <c r="AX830" s="204"/>
      <c r="AY830" s="204"/>
      <c r="AZ830" s="204"/>
      <c r="BA830" s="204"/>
      <c r="BB830" s="204"/>
      <c r="BC830" s="204"/>
      <c r="BD830" s="204"/>
      <c r="BE830" s="132"/>
    </row>
    <row r="831" spans="50:57" x14ac:dyDescent="0.2">
      <c r="AX831" s="204"/>
      <c r="AY831" s="204"/>
      <c r="AZ831" s="204"/>
      <c r="BA831" s="204"/>
      <c r="BB831" s="204"/>
      <c r="BC831" s="204"/>
      <c r="BD831" s="204"/>
      <c r="BE831" s="132"/>
    </row>
    <row r="832" spans="50:57" x14ac:dyDescent="0.2">
      <c r="AX832" s="204"/>
      <c r="AY832" s="204"/>
      <c r="AZ832" s="204"/>
      <c r="BA832" s="204"/>
      <c r="BB832" s="204"/>
      <c r="BC832" s="204"/>
      <c r="BD832" s="204"/>
      <c r="BE832" s="132"/>
    </row>
    <row r="833" spans="50:57" x14ac:dyDescent="0.2">
      <c r="AX833" s="204"/>
      <c r="AY833" s="204"/>
      <c r="AZ833" s="204"/>
      <c r="BA833" s="204"/>
      <c r="BB833" s="204"/>
      <c r="BC833" s="204"/>
      <c r="BD833" s="204"/>
      <c r="BE833" s="132"/>
    </row>
    <row r="834" spans="50:57" x14ac:dyDescent="0.2">
      <c r="AX834" s="204"/>
      <c r="AY834" s="204"/>
      <c r="AZ834" s="204"/>
      <c r="BA834" s="204"/>
      <c r="BB834" s="204"/>
      <c r="BC834" s="204"/>
      <c r="BD834" s="204"/>
      <c r="BE834" s="132"/>
    </row>
    <row r="835" spans="50:57" x14ac:dyDescent="0.2">
      <c r="AX835" s="204"/>
      <c r="AY835" s="204"/>
      <c r="AZ835" s="204"/>
      <c r="BA835" s="204"/>
      <c r="BB835" s="204"/>
      <c r="BC835" s="204"/>
      <c r="BD835" s="204"/>
      <c r="BE835" s="132"/>
    </row>
    <row r="836" spans="50:57" x14ac:dyDescent="0.2">
      <c r="AX836" s="204"/>
      <c r="AY836" s="204"/>
      <c r="AZ836" s="204"/>
      <c r="BA836" s="204"/>
      <c r="BB836" s="204"/>
      <c r="BC836" s="204"/>
      <c r="BD836" s="204"/>
      <c r="BE836" s="132"/>
    </row>
    <row r="837" spans="50:57" x14ac:dyDescent="0.2">
      <c r="AX837" s="204"/>
      <c r="AY837" s="204"/>
      <c r="AZ837" s="204"/>
      <c r="BA837" s="204"/>
      <c r="BB837" s="204"/>
      <c r="BC837" s="204"/>
      <c r="BD837" s="204"/>
      <c r="BE837" s="132"/>
    </row>
    <row r="838" spans="50:57" x14ac:dyDescent="0.2">
      <c r="AX838" s="204"/>
      <c r="AY838" s="204"/>
      <c r="AZ838" s="204"/>
      <c r="BA838" s="204"/>
      <c r="BB838" s="204"/>
      <c r="BC838" s="204"/>
      <c r="BD838" s="204"/>
      <c r="BE838" s="132"/>
    </row>
    <row r="839" spans="50:57" x14ac:dyDescent="0.2">
      <c r="AX839" s="204"/>
      <c r="AY839" s="204"/>
      <c r="AZ839" s="204"/>
      <c r="BA839" s="204"/>
      <c r="BB839" s="204"/>
      <c r="BC839" s="204"/>
      <c r="BD839" s="204"/>
      <c r="BE839" s="132"/>
    </row>
    <row r="840" spans="50:57" x14ac:dyDescent="0.2">
      <c r="AX840" s="204"/>
      <c r="AY840" s="204"/>
      <c r="AZ840" s="204"/>
      <c r="BA840" s="204"/>
      <c r="BB840" s="204"/>
      <c r="BC840" s="204"/>
      <c r="BD840" s="204"/>
      <c r="BE840" s="132"/>
    </row>
    <row r="841" spans="50:57" x14ac:dyDescent="0.2">
      <c r="AX841" s="204"/>
      <c r="AY841" s="204"/>
      <c r="AZ841" s="204"/>
      <c r="BA841" s="204"/>
      <c r="BB841" s="204"/>
      <c r="BC841" s="204"/>
      <c r="BD841" s="204"/>
      <c r="BE841" s="132"/>
    </row>
    <row r="842" spans="50:57" x14ac:dyDescent="0.2">
      <c r="AX842" s="204"/>
      <c r="AY842" s="204"/>
      <c r="AZ842" s="204"/>
      <c r="BA842" s="204"/>
      <c r="BB842" s="204"/>
      <c r="BC842" s="204"/>
      <c r="BD842" s="204"/>
      <c r="BE842" s="132"/>
    </row>
    <row r="843" spans="50:57" x14ac:dyDescent="0.2">
      <c r="AX843" s="204"/>
      <c r="AY843" s="204"/>
      <c r="AZ843" s="204"/>
      <c r="BA843" s="204"/>
      <c r="BB843" s="204"/>
      <c r="BC843" s="204"/>
      <c r="BD843" s="204"/>
      <c r="BE843" s="132"/>
    </row>
    <row r="844" spans="50:57" x14ac:dyDescent="0.2">
      <c r="AX844" s="204"/>
      <c r="AY844" s="204"/>
      <c r="AZ844" s="204"/>
      <c r="BA844" s="204"/>
      <c r="BB844" s="204"/>
      <c r="BC844" s="204"/>
      <c r="BD844" s="204"/>
      <c r="BE844" s="132"/>
    </row>
    <row r="845" spans="50:57" x14ac:dyDescent="0.2">
      <c r="AX845" s="204"/>
      <c r="AY845" s="204"/>
      <c r="AZ845" s="204"/>
      <c r="BA845" s="204"/>
      <c r="BB845" s="204"/>
      <c r="BC845" s="204"/>
      <c r="BD845" s="204"/>
      <c r="BE845" s="132"/>
    </row>
    <row r="846" spans="50:57" x14ac:dyDescent="0.2">
      <c r="AX846" s="204"/>
      <c r="AY846" s="204"/>
      <c r="AZ846" s="204"/>
      <c r="BA846" s="204"/>
      <c r="BB846" s="204"/>
      <c r="BC846" s="204"/>
      <c r="BD846" s="204"/>
      <c r="BE846" s="132"/>
    </row>
    <row r="847" spans="50:57" x14ac:dyDescent="0.2">
      <c r="AX847" s="204"/>
      <c r="AY847" s="204"/>
      <c r="AZ847" s="204"/>
      <c r="BA847" s="204"/>
      <c r="BB847" s="204"/>
      <c r="BC847" s="204"/>
      <c r="BD847" s="204"/>
      <c r="BE847" s="132"/>
    </row>
    <row r="848" spans="50:57" x14ac:dyDescent="0.2">
      <c r="AX848" s="204"/>
      <c r="AY848" s="204"/>
      <c r="AZ848" s="204"/>
      <c r="BA848" s="204"/>
      <c r="BB848" s="204"/>
      <c r="BC848" s="204"/>
      <c r="BD848" s="204"/>
      <c r="BE848" s="132"/>
    </row>
    <row r="849" spans="50:57" x14ac:dyDescent="0.2">
      <c r="AX849" s="204"/>
      <c r="AY849" s="204"/>
      <c r="AZ849" s="204"/>
      <c r="BA849" s="204"/>
      <c r="BB849" s="204"/>
      <c r="BC849" s="204"/>
      <c r="BD849" s="204"/>
      <c r="BE849" s="132"/>
    </row>
    <row r="850" spans="50:57" x14ac:dyDescent="0.2">
      <c r="AX850" s="204"/>
      <c r="AY850" s="204"/>
      <c r="AZ850" s="204"/>
      <c r="BA850" s="204"/>
      <c r="BB850" s="204"/>
      <c r="BC850" s="204"/>
      <c r="BD850" s="204"/>
      <c r="BE850" s="132"/>
    </row>
    <row r="851" spans="50:57" x14ac:dyDescent="0.2">
      <c r="AX851" s="204"/>
      <c r="AY851" s="204"/>
      <c r="AZ851" s="204"/>
      <c r="BA851" s="204"/>
      <c r="BB851" s="204"/>
      <c r="BC851" s="204"/>
      <c r="BD851" s="204"/>
      <c r="BE851" s="132"/>
    </row>
    <row r="852" spans="50:57" x14ac:dyDescent="0.2">
      <c r="AX852" s="204"/>
      <c r="AY852" s="204"/>
      <c r="AZ852" s="204"/>
      <c r="BA852" s="204"/>
      <c r="BB852" s="204"/>
      <c r="BC852" s="204"/>
      <c r="BD852" s="204"/>
      <c r="BE852" s="132"/>
    </row>
    <row r="853" spans="50:57" x14ac:dyDescent="0.2">
      <c r="AX853" s="204"/>
      <c r="AY853" s="204"/>
      <c r="AZ853" s="204"/>
      <c r="BA853" s="204"/>
      <c r="BB853" s="204"/>
      <c r="BC853" s="204"/>
      <c r="BD853" s="204"/>
      <c r="BE853" s="132"/>
    </row>
    <row r="854" spans="50:57" x14ac:dyDescent="0.2">
      <c r="AX854" s="204"/>
      <c r="AY854" s="204"/>
      <c r="AZ854" s="204"/>
      <c r="BA854" s="204"/>
      <c r="BB854" s="204"/>
      <c r="BC854" s="204"/>
      <c r="BD854" s="204"/>
      <c r="BE854" s="132"/>
    </row>
    <row r="855" spans="50:57" x14ac:dyDescent="0.2">
      <c r="AX855" s="204"/>
      <c r="AY855" s="204"/>
      <c r="AZ855" s="204"/>
      <c r="BA855" s="204"/>
      <c r="BB855" s="204"/>
      <c r="BC855" s="204"/>
      <c r="BD855" s="204"/>
      <c r="BE855" s="132"/>
    </row>
    <row r="856" spans="50:57" x14ac:dyDescent="0.2">
      <c r="AX856" s="204"/>
      <c r="AY856" s="204"/>
      <c r="AZ856" s="204"/>
      <c r="BA856" s="204"/>
      <c r="BB856" s="204"/>
      <c r="BC856" s="204"/>
      <c r="BD856" s="204"/>
      <c r="BE856" s="132"/>
    </row>
    <row r="857" spans="50:57" x14ac:dyDescent="0.2">
      <c r="AX857" s="204"/>
      <c r="AY857" s="204"/>
      <c r="AZ857" s="204"/>
      <c r="BA857" s="204"/>
      <c r="BB857" s="204"/>
      <c r="BC857" s="204"/>
      <c r="BD857" s="204"/>
      <c r="BE857" s="132"/>
    </row>
    <row r="858" spans="50:57" x14ac:dyDescent="0.2">
      <c r="AX858" s="204"/>
      <c r="AY858" s="204"/>
      <c r="AZ858" s="204"/>
      <c r="BA858" s="204"/>
      <c r="BB858" s="204"/>
      <c r="BC858" s="204"/>
      <c r="BD858" s="204"/>
      <c r="BE858" s="132"/>
    </row>
    <row r="859" spans="50:57" x14ac:dyDescent="0.2">
      <c r="AX859" s="204"/>
      <c r="AY859" s="204"/>
      <c r="AZ859" s="204"/>
      <c r="BA859" s="204"/>
      <c r="BB859" s="204"/>
      <c r="BC859" s="204"/>
      <c r="BD859" s="204"/>
      <c r="BE859" s="132"/>
    </row>
    <row r="860" spans="50:57" x14ac:dyDescent="0.2">
      <c r="AX860" s="204"/>
      <c r="AY860" s="204"/>
      <c r="AZ860" s="204"/>
      <c r="BA860" s="204"/>
      <c r="BB860" s="204"/>
      <c r="BC860" s="204"/>
      <c r="BD860" s="204"/>
      <c r="BE860" s="132"/>
    </row>
    <row r="861" spans="50:57" x14ac:dyDescent="0.2">
      <c r="AX861" s="204"/>
      <c r="AY861" s="204"/>
      <c r="AZ861" s="204"/>
      <c r="BA861" s="204"/>
      <c r="BB861" s="204"/>
      <c r="BC861" s="204"/>
      <c r="BD861" s="204"/>
      <c r="BE861" s="132"/>
    </row>
    <row r="862" spans="50:57" x14ac:dyDescent="0.2">
      <c r="AX862" s="204"/>
      <c r="AY862" s="204"/>
      <c r="AZ862" s="204"/>
      <c r="BA862" s="204"/>
      <c r="BB862" s="204"/>
      <c r="BC862" s="204"/>
      <c r="BD862" s="204"/>
      <c r="BE862" s="132"/>
    </row>
    <row r="863" spans="50:57" x14ac:dyDescent="0.2">
      <c r="AX863" s="204"/>
      <c r="AY863" s="204"/>
      <c r="AZ863" s="204"/>
      <c r="BA863" s="204"/>
      <c r="BB863" s="204"/>
      <c r="BC863" s="204"/>
      <c r="BD863" s="204"/>
      <c r="BE863" s="132"/>
    </row>
    <row r="864" spans="50:57" x14ac:dyDescent="0.2">
      <c r="AX864" s="204"/>
      <c r="AY864" s="204"/>
      <c r="AZ864" s="204"/>
      <c r="BA864" s="204"/>
      <c r="BB864" s="204"/>
      <c r="BC864" s="204"/>
      <c r="BD864" s="204"/>
      <c r="BE864" s="132"/>
    </row>
    <row r="865" spans="50:57" x14ac:dyDescent="0.2">
      <c r="AX865" s="204"/>
      <c r="AY865" s="204"/>
      <c r="AZ865" s="204"/>
      <c r="BA865" s="204"/>
      <c r="BB865" s="204"/>
      <c r="BC865" s="204"/>
      <c r="BD865" s="204"/>
      <c r="BE865" s="132"/>
    </row>
    <row r="866" spans="50:57" x14ac:dyDescent="0.2">
      <c r="AX866" s="204"/>
      <c r="AY866" s="204"/>
      <c r="AZ866" s="204"/>
      <c r="BA866" s="204"/>
      <c r="BB866" s="204"/>
      <c r="BC866" s="204"/>
      <c r="BD866" s="204"/>
      <c r="BE866" s="132"/>
    </row>
    <row r="867" spans="50:57" x14ac:dyDescent="0.2">
      <c r="AX867" s="204"/>
      <c r="AY867" s="204"/>
      <c r="AZ867" s="204"/>
      <c r="BA867" s="204"/>
      <c r="BB867" s="204"/>
      <c r="BC867" s="204"/>
      <c r="BD867" s="204"/>
      <c r="BE867" s="132"/>
    </row>
    <row r="868" spans="50:57" x14ac:dyDescent="0.2">
      <c r="AX868" s="204"/>
      <c r="AY868" s="204"/>
      <c r="AZ868" s="204"/>
      <c r="BA868" s="204"/>
      <c r="BB868" s="204"/>
      <c r="BC868" s="204"/>
      <c r="BD868" s="204"/>
      <c r="BE868" s="132"/>
    </row>
    <row r="869" spans="50:57" x14ac:dyDescent="0.2">
      <c r="AX869" s="204"/>
      <c r="AY869" s="204"/>
      <c r="AZ869" s="204"/>
      <c r="BA869" s="204"/>
      <c r="BB869" s="204"/>
      <c r="BC869" s="204"/>
      <c r="BD869" s="204"/>
      <c r="BE869" s="132"/>
    </row>
    <row r="870" spans="50:57" x14ac:dyDescent="0.2">
      <c r="AX870" s="204"/>
      <c r="AY870" s="204"/>
      <c r="AZ870" s="204"/>
      <c r="BA870" s="204"/>
      <c r="BB870" s="204"/>
      <c r="BC870" s="204"/>
      <c r="BD870" s="204"/>
      <c r="BE870" s="132"/>
    </row>
    <row r="871" spans="50:57" x14ac:dyDescent="0.2">
      <c r="AX871" s="204"/>
      <c r="AY871" s="204"/>
      <c r="AZ871" s="204"/>
      <c r="BA871" s="204"/>
      <c r="BB871" s="204"/>
      <c r="BC871" s="204"/>
      <c r="BD871" s="204"/>
      <c r="BE871" s="132"/>
    </row>
    <row r="872" spans="50:57" x14ac:dyDescent="0.2">
      <c r="AX872" s="204"/>
      <c r="AY872" s="204"/>
      <c r="AZ872" s="204"/>
      <c r="BA872" s="204"/>
      <c r="BB872" s="204"/>
      <c r="BC872" s="204"/>
      <c r="BD872" s="204"/>
      <c r="BE872" s="132"/>
    </row>
    <row r="873" spans="50:57" x14ac:dyDescent="0.2">
      <c r="AX873" s="204"/>
      <c r="AY873" s="204"/>
      <c r="AZ873" s="204"/>
      <c r="BA873" s="204"/>
      <c r="BB873" s="204"/>
      <c r="BC873" s="204"/>
      <c r="BD873" s="204"/>
      <c r="BE873" s="132"/>
    </row>
    <row r="874" spans="50:57" x14ac:dyDescent="0.2">
      <c r="AX874" s="204"/>
      <c r="AY874" s="204"/>
      <c r="AZ874" s="204"/>
      <c r="BA874" s="204"/>
      <c r="BB874" s="204"/>
      <c r="BC874" s="204"/>
      <c r="BD874" s="204"/>
      <c r="BE874" s="132"/>
    </row>
    <row r="875" spans="50:57" x14ac:dyDescent="0.2">
      <c r="AX875" s="204"/>
      <c r="AY875" s="204"/>
      <c r="AZ875" s="204"/>
      <c r="BA875" s="204"/>
      <c r="BB875" s="204"/>
      <c r="BC875" s="204"/>
      <c r="BD875" s="204"/>
      <c r="BE875" s="132"/>
    </row>
    <row r="876" spans="50:57" x14ac:dyDescent="0.2">
      <c r="AX876" s="204"/>
      <c r="AY876" s="204"/>
      <c r="AZ876" s="204"/>
      <c r="BA876" s="204"/>
      <c r="BB876" s="204"/>
      <c r="BC876" s="204"/>
      <c r="BD876" s="204"/>
      <c r="BE876" s="132"/>
    </row>
    <row r="877" spans="50:57" x14ac:dyDescent="0.2">
      <c r="AX877" s="204"/>
      <c r="AY877" s="204"/>
      <c r="AZ877" s="204"/>
      <c r="BA877" s="204"/>
      <c r="BB877" s="204"/>
      <c r="BC877" s="204"/>
      <c r="BD877" s="204"/>
      <c r="BE877" s="132"/>
    </row>
    <row r="878" spans="50:57" x14ac:dyDescent="0.2">
      <c r="AX878" s="204"/>
      <c r="AY878" s="204"/>
      <c r="AZ878" s="204"/>
      <c r="BA878" s="204"/>
      <c r="BB878" s="204"/>
      <c r="BC878" s="204"/>
      <c r="BD878" s="204"/>
      <c r="BE878" s="132"/>
    </row>
    <row r="879" spans="50:57" x14ac:dyDescent="0.2">
      <c r="AX879" s="204"/>
      <c r="AY879" s="204"/>
      <c r="AZ879" s="204"/>
      <c r="BA879" s="204"/>
      <c r="BB879" s="204"/>
      <c r="BC879" s="204"/>
      <c r="BD879" s="204"/>
      <c r="BE879" s="132"/>
    </row>
    <row r="880" spans="50:57" x14ac:dyDescent="0.2">
      <c r="AX880" s="204"/>
      <c r="AY880" s="204"/>
      <c r="AZ880" s="204"/>
      <c r="BA880" s="204"/>
      <c r="BB880" s="204"/>
      <c r="BC880" s="204"/>
      <c r="BD880" s="204"/>
      <c r="BE880" s="132"/>
    </row>
    <row r="881" spans="50:57" x14ac:dyDescent="0.2">
      <c r="AX881" s="204"/>
      <c r="AY881" s="204"/>
      <c r="AZ881" s="204"/>
      <c r="BA881" s="204"/>
      <c r="BB881" s="204"/>
      <c r="BC881" s="204"/>
      <c r="BD881" s="204"/>
      <c r="BE881" s="132"/>
    </row>
    <row r="882" spans="50:57" x14ac:dyDescent="0.2">
      <c r="AX882" s="204"/>
      <c r="AY882" s="204"/>
      <c r="AZ882" s="204"/>
      <c r="BA882" s="204"/>
      <c r="BB882" s="204"/>
      <c r="BC882" s="204"/>
      <c r="BD882" s="204"/>
      <c r="BE882" s="132"/>
    </row>
    <row r="883" spans="50:57" x14ac:dyDescent="0.2">
      <c r="AX883" s="204"/>
      <c r="AY883" s="204"/>
      <c r="AZ883" s="204"/>
      <c r="BA883" s="204"/>
      <c r="BB883" s="204"/>
      <c r="BC883" s="204"/>
      <c r="BD883" s="204"/>
      <c r="BE883" s="132"/>
    </row>
    <row r="884" spans="50:57" x14ac:dyDescent="0.2">
      <c r="AX884" s="204"/>
      <c r="AY884" s="204"/>
      <c r="AZ884" s="204"/>
      <c r="BA884" s="204"/>
      <c r="BB884" s="204"/>
      <c r="BC884" s="204"/>
      <c r="BD884" s="204"/>
      <c r="BE884" s="132"/>
    </row>
    <row r="885" spans="50:57" x14ac:dyDescent="0.2">
      <c r="AX885" s="204"/>
      <c r="AY885" s="204"/>
      <c r="AZ885" s="204"/>
      <c r="BA885" s="204"/>
      <c r="BB885" s="204"/>
      <c r="BC885" s="204"/>
      <c r="BD885" s="204"/>
      <c r="BE885" s="132"/>
    </row>
    <row r="886" spans="50:57" x14ac:dyDescent="0.2">
      <c r="AX886" s="204"/>
      <c r="AY886" s="204"/>
      <c r="AZ886" s="204"/>
      <c r="BA886" s="204"/>
      <c r="BB886" s="204"/>
      <c r="BC886" s="204"/>
      <c r="BD886" s="204"/>
      <c r="BE886" s="132"/>
    </row>
    <row r="887" spans="50:57" x14ac:dyDescent="0.2">
      <c r="AX887" s="204"/>
      <c r="AY887" s="204"/>
      <c r="AZ887" s="204"/>
      <c r="BA887" s="204"/>
      <c r="BB887" s="204"/>
      <c r="BC887" s="204"/>
      <c r="BD887" s="204"/>
      <c r="BE887" s="132"/>
    </row>
    <row r="888" spans="50:57" x14ac:dyDescent="0.2">
      <c r="AX888" s="204"/>
      <c r="AY888" s="204"/>
      <c r="AZ888" s="204"/>
      <c r="BA888" s="204"/>
      <c r="BB888" s="204"/>
      <c r="BC888" s="204"/>
      <c r="BD888" s="204"/>
      <c r="BE888" s="132"/>
    </row>
    <row r="889" spans="50:57" x14ac:dyDescent="0.2">
      <c r="AX889" s="204"/>
      <c r="AY889" s="204"/>
      <c r="AZ889" s="204"/>
      <c r="BA889" s="204"/>
      <c r="BB889" s="204"/>
      <c r="BC889" s="204"/>
      <c r="BD889" s="204"/>
      <c r="BE889" s="132"/>
    </row>
    <row r="890" spans="50:57" x14ac:dyDescent="0.2">
      <c r="AX890" s="204"/>
      <c r="AY890" s="204"/>
      <c r="AZ890" s="204"/>
      <c r="BA890" s="204"/>
      <c r="BB890" s="204"/>
      <c r="BC890" s="204"/>
      <c r="BD890" s="204"/>
      <c r="BE890" s="132"/>
    </row>
    <row r="891" spans="50:57" x14ac:dyDescent="0.2">
      <c r="AX891" s="204"/>
      <c r="AY891" s="204"/>
      <c r="AZ891" s="204"/>
      <c r="BA891" s="204"/>
      <c r="BB891" s="204"/>
      <c r="BC891" s="204"/>
      <c r="BD891" s="204"/>
      <c r="BE891" s="132"/>
    </row>
    <row r="892" spans="50:57" x14ac:dyDescent="0.2">
      <c r="AX892" s="204"/>
      <c r="AY892" s="204"/>
      <c r="AZ892" s="204"/>
      <c r="BA892" s="204"/>
      <c r="BB892" s="204"/>
      <c r="BC892" s="204"/>
      <c r="BD892" s="204"/>
      <c r="BE892" s="132"/>
    </row>
    <row r="893" spans="50:57" x14ac:dyDescent="0.2">
      <c r="AX893" s="204"/>
      <c r="AY893" s="204"/>
      <c r="AZ893" s="204"/>
      <c r="BA893" s="204"/>
      <c r="BB893" s="204"/>
      <c r="BC893" s="204"/>
      <c r="BD893" s="204"/>
      <c r="BE893" s="132"/>
    </row>
    <row r="894" spans="50:57" x14ac:dyDescent="0.2">
      <c r="AX894" s="204"/>
      <c r="AY894" s="204"/>
      <c r="AZ894" s="204"/>
      <c r="BA894" s="204"/>
      <c r="BB894" s="204"/>
      <c r="BC894" s="204"/>
      <c r="BD894" s="204"/>
      <c r="BE894" s="132"/>
    </row>
    <row r="895" spans="50:57" x14ac:dyDescent="0.2">
      <c r="AX895" s="204"/>
      <c r="AY895" s="204"/>
      <c r="AZ895" s="204"/>
      <c r="BA895" s="204"/>
      <c r="BB895" s="204"/>
      <c r="BC895" s="204"/>
      <c r="BD895" s="204"/>
      <c r="BE895" s="132"/>
    </row>
    <row r="896" spans="50:57" x14ac:dyDescent="0.2">
      <c r="AX896" s="204"/>
      <c r="AY896" s="204"/>
      <c r="AZ896" s="204"/>
      <c r="BA896" s="204"/>
      <c r="BB896" s="204"/>
      <c r="BC896" s="204"/>
      <c r="BD896" s="204"/>
      <c r="BE896" s="132"/>
    </row>
    <row r="897" spans="50:57" x14ac:dyDescent="0.2">
      <c r="AX897" s="204"/>
      <c r="AY897" s="204"/>
      <c r="AZ897" s="204"/>
      <c r="BA897" s="204"/>
      <c r="BB897" s="204"/>
      <c r="BC897" s="204"/>
      <c r="BD897" s="204"/>
      <c r="BE897" s="132"/>
    </row>
    <row r="898" spans="50:57" x14ac:dyDescent="0.2">
      <c r="AX898" s="204"/>
      <c r="AY898" s="204"/>
      <c r="AZ898" s="204"/>
      <c r="BA898" s="204"/>
      <c r="BB898" s="204"/>
      <c r="BC898" s="204"/>
      <c r="BD898" s="204"/>
      <c r="BE898" s="132"/>
    </row>
    <row r="899" spans="50:57" x14ac:dyDescent="0.2">
      <c r="AX899" s="204"/>
      <c r="AY899" s="204"/>
      <c r="AZ899" s="204"/>
      <c r="BA899" s="204"/>
      <c r="BB899" s="204"/>
      <c r="BC899" s="204"/>
      <c r="BD899" s="204"/>
      <c r="BE899" s="132"/>
    </row>
    <row r="900" spans="50:57" x14ac:dyDescent="0.2">
      <c r="AX900" s="204"/>
      <c r="AY900" s="204"/>
      <c r="AZ900" s="204"/>
      <c r="BA900" s="204"/>
      <c r="BB900" s="204"/>
      <c r="BC900" s="204"/>
      <c r="BD900" s="204"/>
      <c r="BE900" s="132"/>
    </row>
    <row r="901" spans="50:57" x14ac:dyDescent="0.2">
      <c r="AX901" s="204"/>
      <c r="AY901" s="204"/>
      <c r="AZ901" s="204"/>
      <c r="BA901" s="204"/>
      <c r="BB901" s="204"/>
      <c r="BC901" s="204"/>
      <c r="BD901" s="204"/>
      <c r="BE901" s="132"/>
    </row>
    <row r="902" spans="50:57" x14ac:dyDescent="0.2">
      <c r="AX902" s="204"/>
      <c r="AY902" s="204"/>
      <c r="AZ902" s="204"/>
      <c r="BA902" s="204"/>
      <c r="BB902" s="204"/>
      <c r="BC902" s="204"/>
      <c r="BD902" s="204"/>
      <c r="BE902" s="132"/>
    </row>
    <row r="903" spans="50:57" x14ac:dyDescent="0.2">
      <c r="AX903" s="204"/>
      <c r="AY903" s="204"/>
      <c r="AZ903" s="204"/>
      <c r="BA903" s="204"/>
      <c r="BB903" s="204"/>
      <c r="BC903" s="204"/>
      <c r="BD903" s="204"/>
      <c r="BE903" s="132"/>
    </row>
    <row r="904" spans="50:57" x14ac:dyDescent="0.2">
      <c r="AX904" s="204"/>
      <c r="AY904" s="204"/>
      <c r="AZ904" s="204"/>
      <c r="BA904" s="204"/>
      <c r="BB904" s="204"/>
      <c r="BC904" s="204"/>
      <c r="BD904" s="204"/>
      <c r="BE904" s="132"/>
    </row>
    <row r="905" spans="50:57" x14ac:dyDescent="0.2">
      <c r="AX905" s="204"/>
      <c r="AY905" s="204"/>
      <c r="AZ905" s="204"/>
      <c r="BA905" s="204"/>
      <c r="BB905" s="204"/>
      <c r="BC905" s="204"/>
      <c r="BD905" s="204"/>
      <c r="BE905" s="132"/>
    </row>
    <row r="906" spans="50:57" x14ac:dyDescent="0.2">
      <c r="AX906" s="204"/>
      <c r="AY906" s="204"/>
      <c r="AZ906" s="204"/>
      <c r="BA906" s="204"/>
      <c r="BB906" s="204"/>
      <c r="BC906" s="204"/>
      <c r="BD906" s="204"/>
      <c r="BE906" s="132"/>
    </row>
    <row r="907" spans="50:57" x14ac:dyDescent="0.2">
      <c r="AX907" s="204"/>
      <c r="AY907" s="204"/>
      <c r="AZ907" s="204"/>
      <c r="BA907" s="204"/>
      <c r="BB907" s="204"/>
      <c r="BC907" s="204"/>
      <c r="BD907" s="204"/>
      <c r="BE907" s="132"/>
    </row>
    <row r="908" spans="50:57" x14ac:dyDescent="0.2">
      <c r="AX908" s="204"/>
      <c r="AY908" s="204"/>
      <c r="AZ908" s="204"/>
      <c r="BA908" s="204"/>
      <c r="BB908" s="204"/>
      <c r="BC908" s="204"/>
      <c r="BD908" s="204"/>
      <c r="BE908" s="132"/>
    </row>
    <row r="909" spans="50:57" x14ac:dyDescent="0.2">
      <c r="AX909" s="204"/>
      <c r="AY909" s="204"/>
      <c r="AZ909" s="204"/>
      <c r="BA909" s="204"/>
      <c r="BB909" s="204"/>
      <c r="BC909" s="204"/>
      <c r="BD909" s="204"/>
      <c r="BE909" s="132"/>
    </row>
    <row r="910" spans="50:57" x14ac:dyDescent="0.2">
      <c r="AX910" s="204"/>
      <c r="AY910" s="204"/>
      <c r="AZ910" s="204"/>
      <c r="BA910" s="204"/>
      <c r="BB910" s="204"/>
      <c r="BC910" s="204"/>
      <c r="BD910" s="204"/>
      <c r="BE910" s="132"/>
    </row>
    <row r="911" spans="50:57" x14ac:dyDescent="0.2">
      <c r="AX911" s="204"/>
      <c r="AY911" s="204"/>
      <c r="AZ911" s="204"/>
      <c r="BA911" s="204"/>
      <c r="BB911" s="204"/>
      <c r="BC911" s="204"/>
      <c r="BD911" s="204"/>
      <c r="BE911" s="132"/>
    </row>
    <row r="912" spans="50:57" x14ac:dyDescent="0.2">
      <c r="AX912" s="204"/>
      <c r="AY912" s="204"/>
      <c r="AZ912" s="204"/>
      <c r="BA912" s="204"/>
      <c r="BB912" s="204"/>
      <c r="BC912" s="204"/>
      <c r="BD912" s="204"/>
      <c r="BE912" s="132"/>
    </row>
    <row r="913" spans="50:57" x14ac:dyDescent="0.2">
      <c r="AX913" s="204"/>
      <c r="AY913" s="204"/>
      <c r="AZ913" s="204"/>
      <c r="BA913" s="204"/>
      <c r="BB913" s="204"/>
      <c r="BC913" s="204"/>
      <c r="BD913" s="204"/>
      <c r="BE913" s="132"/>
    </row>
    <row r="914" spans="50:57" x14ac:dyDescent="0.2">
      <c r="AX914" s="204"/>
      <c r="AY914" s="204"/>
      <c r="AZ914" s="204"/>
      <c r="BA914" s="204"/>
      <c r="BB914" s="204"/>
      <c r="BC914" s="204"/>
      <c r="BD914" s="204"/>
      <c r="BE914" s="132"/>
    </row>
    <row r="915" spans="50:57" x14ac:dyDescent="0.2">
      <c r="AX915" s="204"/>
      <c r="AY915" s="204"/>
      <c r="AZ915" s="204"/>
      <c r="BA915" s="204"/>
      <c r="BB915" s="204"/>
      <c r="BC915" s="204"/>
      <c r="BD915" s="204"/>
      <c r="BE915" s="132"/>
    </row>
    <row r="916" spans="50:57" x14ac:dyDescent="0.2">
      <c r="AX916" s="204"/>
      <c r="AY916" s="204"/>
      <c r="AZ916" s="204"/>
      <c r="BA916" s="204"/>
      <c r="BB916" s="204"/>
      <c r="BC916" s="204"/>
      <c r="BD916" s="204"/>
      <c r="BE916" s="132"/>
    </row>
    <row r="917" spans="50:57" x14ac:dyDescent="0.2">
      <c r="AX917" s="204"/>
      <c r="AY917" s="204"/>
      <c r="AZ917" s="204"/>
      <c r="BA917" s="204"/>
      <c r="BB917" s="204"/>
      <c r="BC917" s="204"/>
      <c r="BD917" s="204"/>
      <c r="BE917" s="132"/>
    </row>
    <row r="918" spans="50:57" x14ac:dyDescent="0.2">
      <c r="AX918" s="204"/>
      <c r="AY918" s="204"/>
      <c r="AZ918" s="204"/>
      <c r="BA918" s="204"/>
      <c r="BB918" s="204"/>
      <c r="BC918" s="204"/>
      <c r="BD918" s="204"/>
      <c r="BE918" s="132"/>
    </row>
    <row r="919" spans="50:57" x14ac:dyDescent="0.2">
      <c r="AX919" s="204"/>
      <c r="AY919" s="204"/>
      <c r="AZ919" s="204"/>
      <c r="BA919" s="204"/>
      <c r="BB919" s="204"/>
      <c r="BC919" s="204"/>
      <c r="BD919" s="204"/>
      <c r="BE919" s="132"/>
    </row>
    <row r="920" spans="50:57" x14ac:dyDescent="0.2">
      <c r="AX920" s="204"/>
      <c r="AY920" s="204"/>
      <c r="AZ920" s="204"/>
      <c r="BA920" s="204"/>
      <c r="BB920" s="204"/>
      <c r="BC920" s="204"/>
      <c r="BD920" s="204"/>
      <c r="BE920" s="132"/>
    </row>
    <row r="921" spans="50:57" x14ac:dyDescent="0.2">
      <c r="AX921" s="204"/>
      <c r="AY921" s="204"/>
      <c r="AZ921" s="204"/>
      <c r="BA921" s="204"/>
      <c r="BB921" s="204"/>
      <c r="BC921" s="204"/>
      <c r="BD921" s="204"/>
      <c r="BE921" s="132"/>
    </row>
    <row r="922" spans="50:57" x14ac:dyDescent="0.2">
      <c r="AX922" s="204"/>
      <c r="AY922" s="204"/>
      <c r="AZ922" s="204"/>
      <c r="BA922" s="204"/>
      <c r="BB922" s="204"/>
      <c r="BC922" s="204"/>
      <c r="BD922" s="204"/>
      <c r="BE922" s="132"/>
    </row>
    <row r="923" spans="50:57" x14ac:dyDescent="0.2">
      <c r="AX923" s="204"/>
      <c r="AY923" s="204"/>
      <c r="AZ923" s="204"/>
      <c r="BA923" s="204"/>
      <c r="BB923" s="204"/>
      <c r="BC923" s="204"/>
      <c r="BD923" s="204"/>
      <c r="BE923" s="132"/>
    </row>
    <row r="924" spans="50:57" x14ac:dyDescent="0.2">
      <c r="AX924" s="204"/>
      <c r="AY924" s="204"/>
      <c r="AZ924" s="204"/>
      <c r="BA924" s="204"/>
      <c r="BB924" s="204"/>
      <c r="BC924" s="204"/>
      <c r="BD924" s="204"/>
      <c r="BE924" s="132"/>
    </row>
    <row r="925" spans="50:57" x14ac:dyDescent="0.2">
      <c r="AX925" s="204"/>
      <c r="AY925" s="204"/>
      <c r="AZ925" s="204"/>
      <c r="BA925" s="204"/>
      <c r="BB925" s="204"/>
      <c r="BC925" s="204"/>
      <c r="BD925" s="204"/>
      <c r="BE925" s="132"/>
    </row>
    <row r="926" spans="50:57" x14ac:dyDescent="0.2">
      <c r="AX926" s="204"/>
      <c r="AY926" s="204"/>
      <c r="AZ926" s="204"/>
      <c r="BA926" s="204"/>
      <c r="BB926" s="204"/>
      <c r="BC926" s="204"/>
      <c r="BD926" s="204"/>
      <c r="BE926" s="132"/>
    </row>
    <row r="927" spans="50:57" x14ac:dyDescent="0.2">
      <c r="AX927" s="204"/>
      <c r="AY927" s="204"/>
      <c r="AZ927" s="204"/>
      <c r="BA927" s="204"/>
      <c r="BB927" s="204"/>
      <c r="BC927" s="204"/>
      <c r="BD927" s="204"/>
      <c r="BE927" s="132"/>
    </row>
    <row r="928" spans="50:57" x14ac:dyDescent="0.2">
      <c r="AX928" s="204"/>
      <c r="AY928" s="204"/>
      <c r="AZ928" s="204"/>
      <c r="BA928" s="204"/>
      <c r="BB928" s="204"/>
      <c r="BC928" s="204"/>
      <c r="BD928" s="204"/>
      <c r="BE928" s="132"/>
    </row>
    <row r="929" spans="50:57" x14ac:dyDescent="0.2">
      <c r="AX929" s="204"/>
      <c r="AY929" s="204"/>
      <c r="AZ929" s="204"/>
      <c r="BA929" s="204"/>
      <c r="BB929" s="204"/>
      <c r="BC929" s="204"/>
      <c r="BD929" s="204"/>
      <c r="BE929" s="132"/>
    </row>
    <row r="930" spans="50:57" x14ac:dyDescent="0.2">
      <c r="AX930" s="204"/>
      <c r="AY930" s="204"/>
      <c r="AZ930" s="204"/>
      <c r="BA930" s="204"/>
      <c r="BB930" s="204"/>
      <c r="BC930" s="204"/>
      <c r="BD930" s="204"/>
      <c r="BE930" s="132"/>
    </row>
    <row r="931" spans="50:57" x14ac:dyDescent="0.2">
      <c r="AX931" s="204"/>
      <c r="AY931" s="204"/>
      <c r="AZ931" s="204"/>
      <c r="BA931" s="204"/>
      <c r="BB931" s="204"/>
      <c r="BC931" s="204"/>
      <c r="BD931" s="204"/>
      <c r="BE931" s="132"/>
    </row>
    <row r="932" spans="50:57" x14ac:dyDescent="0.2">
      <c r="AX932" s="204"/>
      <c r="AY932" s="204"/>
      <c r="AZ932" s="204"/>
      <c r="BA932" s="204"/>
      <c r="BB932" s="204"/>
      <c r="BC932" s="204"/>
      <c r="BD932" s="204"/>
      <c r="BE932" s="132"/>
    </row>
    <row r="933" spans="50:57" x14ac:dyDescent="0.2">
      <c r="AX933" s="204"/>
      <c r="AY933" s="204"/>
      <c r="AZ933" s="204"/>
      <c r="BA933" s="204"/>
      <c r="BB933" s="204"/>
      <c r="BC933" s="204"/>
      <c r="BD933" s="204"/>
      <c r="BE933" s="132"/>
    </row>
    <row r="934" spans="50:57" x14ac:dyDescent="0.2">
      <c r="AX934" s="204"/>
      <c r="AY934" s="204"/>
      <c r="AZ934" s="204"/>
      <c r="BA934" s="204"/>
      <c r="BB934" s="204"/>
      <c r="BC934" s="204"/>
      <c r="BD934" s="204"/>
      <c r="BE934" s="132"/>
    </row>
    <row r="935" spans="50:57" x14ac:dyDescent="0.2">
      <c r="AX935" s="204"/>
      <c r="AY935" s="204"/>
      <c r="AZ935" s="204"/>
      <c r="BA935" s="204"/>
      <c r="BB935" s="204"/>
      <c r="BC935" s="204"/>
      <c r="BD935" s="204"/>
      <c r="BE935" s="132"/>
    </row>
    <row r="936" spans="50:57" x14ac:dyDescent="0.2">
      <c r="AX936" s="204"/>
      <c r="AY936" s="204"/>
      <c r="AZ936" s="204"/>
      <c r="BA936" s="204"/>
      <c r="BB936" s="204"/>
      <c r="BC936" s="204"/>
      <c r="BD936" s="204"/>
      <c r="BE936" s="132"/>
    </row>
    <row r="937" spans="50:57" x14ac:dyDescent="0.2">
      <c r="AX937" s="204"/>
      <c r="AY937" s="204"/>
      <c r="AZ937" s="204"/>
      <c r="BA937" s="204"/>
      <c r="BB937" s="204"/>
      <c r="BC937" s="204"/>
      <c r="BD937" s="204"/>
      <c r="BE937" s="132"/>
    </row>
    <row r="938" spans="50:57" x14ac:dyDescent="0.2">
      <c r="AX938" s="204"/>
      <c r="AY938" s="204"/>
      <c r="AZ938" s="204"/>
      <c r="BA938" s="204"/>
      <c r="BB938" s="204"/>
      <c r="BC938" s="204"/>
      <c r="BD938" s="204"/>
      <c r="BE938" s="132"/>
    </row>
    <row r="939" spans="50:57" x14ac:dyDescent="0.2">
      <c r="AX939" s="204"/>
      <c r="AY939" s="204"/>
      <c r="AZ939" s="204"/>
      <c r="BA939" s="204"/>
      <c r="BB939" s="204"/>
      <c r="BC939" s="204"/>
      <c r="BD939" s="204"/>
      <c r="BE939" s="132"/>
    </row>
    <row r="940" spans="50:57" x14ac:dyDescent="0.2">
      <c r="AX940" s="204"/>
      <c r="AY940" s="204"/>
      <c r="AZ940" s="204"/>
      <c r="BA940" s="204"/>
      <c r="BB940" s="204"/>
      <c r="BC940" s="204"/>
      <c r="BD940" s="204"/>
      <c r="BE940" s="132"/>
    </row>
    <row r="941" spans="50:57" x14ac:dyDescent="0.2">
      <c r="AX941" s="204"/>
      <c r="AY941" s="204"/>
      <c r="AZ941" s="204"/>
      <c r="BA941" s="204"/>
      <c r="BB941" s="204"/>
      <c r="BC941" s="204"/>
      <c r="BD941" s="204"/>
      <c r="BE941" s="132"/>
    </row>
    <row r="942" spans="50:57" x14ac:dyDescent="0.2">
      <c r="AX942" s="204"/>
      <c r="AY942" s="204"/>
      <c r="AZ942" s="204"/>
      <c r="BA942" s="204"/>
      <c r="BB942" s="204"/>
      <c r="BC942" s="204"/>
      <c r="BD942" s="204"/>
      <c r="BE942" s="132"/>
    </row>
    <row r="943" spans="50:57" x14ac:dyDescent="0.2">
      <c r="AX943" s="204"/>
      <c r="AY943" s="204"/>
      <c r="AZ943" s="204"/>
      <c r="BA943" s="204"/>
      <c r="BB943" s="204"/>
      <c r="BC943" s="204"/>
      <c r="BD943" s="204"/>
      <c r="BE943" s="132"/>
    </row>
    <row r="944" spans="50:57" x14ac:dyDescent="0.2">
      <c r="AX944" s="204"/>
      <c r="AY944" s="204"/>
      <c r="AZ944" s="204"/>
      <c r="BA944" s="204"/>
      <c r="BB944" s="204"/>
      <c r="BC944" s="204"/>
      <c r="BD944" s="204"/>
      <c r="BE944" s="132"/>
    </row>
    <row r="945" spans="50:57" x14ac:dyDescent="0.2">
      <c r="AX945" s="204"/>
      <c r="AY945" s="204"/>
      <c r="AZ945" s="204"/>
      <c r="BA945" s="204"/>
      <c r="BB945" s="204"/>
      <c r="BC945" s="204"/>
      <c r="BD945" s="204"/>
      <c r="BE945" s="132"/>
    </row>
    <row r="946" spans="50:57" x14ac:dyDescent="0.2">
      <c r="AX946" s="204"/>
      <c r="AY946" s="204"/>
      <c r="AZ946" s="204"/>
      <c r="BA946" s="204"/>
      <c r="BB946" s="204"/>
      <c r="BC946" s="204"/>
      <c r="BD946" s="204"/>
      <c r="BE946" s="132"/>
    </row>
    <row r="947" spans="50:57" x14ac:dyDescent="0.2">
      <c r="AX947" s="204"/>
      <c r="AY947" s="204"/>
      <c r="AZ947" s="204"/>
      <c r="BA947" s="204"/>
      <c r="BB947" s="204"/>
      <c r="BC947" s="204"/>
      <c r="BD947" s="204"/>
      <c r="BE947" s="132"/>
    </row>
    <row r="948" spans="50:57" x14ac:dyDescent="0.2">
      <c r="AX948" s="204"/>
      <c r="AY948" s="204"/>
      <c r="AZ948" s="204"/>
      <c r="BA948" s="204"/>
      <c r="BB948" s="204"/>
      <c r="BC948" s="204"/>
      <c r="BD948" s="204"/>
      <c r="BE948" s="132"/>
    </row>
    <row r="949" spans="50:57" x14ac:dyDescent="0.2">
      <c r="AX949" s="204"/>
      <c r="AY949" s="204"/>
      <c r="AZ949" s="204"/>
      <c r="BA949" s="204"/>
      <c r="BB949" s="204"/>
      <c r="BC949" s="204"/>
      <c r="BD949" s="204"/>
      <c r="BE949" s="132"/>
    </row>
    <row r="950" spans="50:57" x14ac:dyDescent="0.2">
      <c r="AX950" s="204"/>
      <c r="AY950" s="204"/>
      <c r="AZ950" s="204"/>
      <c r="BA950" s="204"/>
      <c r="BB950" s="204"/>
      <c r="BC950" s="204"/>
      <c r="BD950" s="204"/>
      <c r="BE950" s="132"/>
    </row>
    <row r="951" spans="50:57" x14ac:dyDescent="0.2">
      <c r="AX951" s="204"/>
      <c r="AY951" s="204"/>
      <c r="AZ951" s="204"/>
      <c r="BA951" s="204"/>
      <c r="BB951" s="204"/>
      <c r="BC951" s="204"/>
      <c r="BD951" s="204"/>
      <c r="BE951" s="132"/>
    </row>
    <row r="952" spans="50:57" x14ac:dyDescent="0.2">
      <c r="AX952" s="204"/>
      <c r="AY952" s="204"/>
      <c r="AZ952" s="204"/>
      <c r="BA952" s="204"/>
      <c r="BB952" s="204"/>
      <c r="BC952" s="204"/>
      <c r="BD952" s="204"/>
      <c r="BE952" s="132"/>
    </row>
    <row r="953" spans="50:57" x14ac:dyDescent="0.2">
      <c r="AX953" s="204"/>
      <c r="AY953" s="204"/>
      <c r="AZ953" s="204"/>
      <c r="BA953" s="204"/>
      <c r="BB953" s="204"/>
      <c r="BC953" s="204"/>
      <c r="BD953" s="204"/>
      <c r="BE953" s="132"/>
    </row>
    <row r="954" spans="50:57" x14ac:dyDescent="0.2">
      <c r="AX954" s="204"/>
      <c r="AY954" s="204"/>
      <c r="AZ954" s="204"/>
      <c r="BA954" s="204"/>
      <c r="BB954" s="204"/>
      <c r="BC954" s="204"/>
      <c r="BD954" s="204"/>
      <c r="BE954" s="132"/>
    </row>
    <row r="955" spans="50:57" x14ac:dyDescent="0.2">
      <c r="AX955" s="204"/>
      <c r="AY955" s="204"/>
      <c r="AZ955" s="204"/>
      <c r="BA955" s="204"/>
      <c r="BB955" s="204"/>
      <c r="BC955" s="204"/>
      <c r="BD955" s="204"/>
      <c r="BE955" s="132"/>
    </row>
    <row r="956" spans="50:57" x14ac:dyDescent="0.2">
      <c r="AX956" s="204"/>
      <c r="AY956" s="204"/>
      <c r="AZ956" s="204"/>
      <c r="BA956" s="204"/>
      <c r="BB956" s="204"/>
      <c r="BC956" s="204"/>
      <c r="BD956" s="204"/>
      <c r="BE956" s="132"/>
    </row>
    <row r="957" spans="50:57" x14ac:dyDescent="0.2">
      <c r="AX957" s="204"/>
      <c r="AY957" s="204"/>
      <c r="AZ957" s="204"/>
      <c r="BA957" s="204"/>
      <c r="BB957" s="204"/>
      <c r="BC957" s="204"/>
      <c r="BD957" s="204"/>
      <c r="BE957" s="132"/>
    </row>
    <row r="958" spans="50:57" x14ac:dyDescent="0.2">
      <c r="AX958" s="204"/>
      <c r="AY958" s="204"/>
      <c r="AZ958" s="204"/>
      <c r="BA958" s="204"/>
      <c r="BB958" s="204"/>
      <c r="BC958" s="204"/>
      <c r="BD958" s="204"/>
      <c r="BE958" s="132"/>
    </row>
    <row r="959" spans="50:57" x14ac:dyDescent="0.2">
      <c r="AX959" s="204"/>
      <c r="AY959" s="204"/>
      <c r="AZ959" s="204"/>
      <c r="BA959" s="204"/>
      <c r="BB959" s="204"/>
      <c r="BC959" s="204"/>
      <c r="BD959" s="204"/>
      <c r="BE959" s="132"/>
    </row>
    <row r="960" spans="50:57" x14ac:dyDescent="0.2">
      <c r="AX960" s="204"/>
      <c r="AY960" s="204"/>
      <c r="AZ960" s="204"/>
      <c r="BA960" s="204"/>
      <c r="BB960" s="204"/>
      <c r="BC960" s="204"/>
      <c r="BD960" s="204"/>
      <c r="BE960" s="132"/>
    </row>
    <row r="961" spans="50:57" x14ac:dyDescent="0.2">
      <c r="AX961" s="204"/>
      <c r="AY961" s="204"/>
      <c r="AZ961" s="204"/>
      <c r="BA961" s="204"/>
      <c r="BB961" s="204"/>
      <c r="BC961" s="204"/>
      <c r="BD961" s="204"/>
      <c r="BE961" s="132"/>
    </row>
    <row r="962" spans="50:57" x14ac:dyDescent="0.2">
      <c r="AX962" s="204"/>
      <c r="AY962" s="204"/>
      <c r="AZ962" s="204"/>
      <c r="BA962" s="204"/>
      <c r="BB962" s="204"/>
      <c r="BC962" s="204"/>
      <c r="BD962" s="204"/>
      <c r="BE962" s="132"/>
    </row>
    <row r="963" spans="50:57" x14ac:dyDescent="0.2">
      <c r="AX963" s="204"/>
      <c r="AY963" s="204"/>
      <c r="AZ963" s="204"/>
      <c r="BA963" s="204"/>
      <c r="BB963" s="204"/>
      <c r="BC963" s="204"/>
      <c r="BD963" s="204"/>
      <c r="BE963" s="132"/>
    </row>
    <row r="964" spans="50:57" x14ac:dyDescent="0.2">
      <c r="AX964" s="204"/>
      <c r="AY964" s="204"/>
      <c r="AZ964" s="204"/>
      <c r="BA964" s="204"/>
      <c r="BB964" s="204"/>
      <c r="BC964" s="204"/>
      <c r="BD964" s="204"/>
      <c r="BE964" s="132"/>
    </row>
    <row r="965" spans="50:57" x14ac:dyDescent="0.2">
      <c r="AX965" s="204"/>
      <c r="AY965" s="204"/>
      <c r="AZ965" s="204"/>
      <c r="BA965" s="204"/>
      <c r="BB965" s="204"/>
      <c r="BC965" s="204"/>
      <c r="BD965" s="204"/>
      <c r="BE965" s="132"/>
    </row>
    <row r="966" spans="50:57" x14ac:dyDescent="0.2">
      <c r="AX966" s="204"/>
      <c r="AY966" s="204"/>
      <c r="AZ966" s="204"/>
      <c r="BA966" s="204"/>
      <c r="BB966" s="204"/>
      <c r="BC966" s="204"/>
      <c r="BD966" s="204"/>
      <c r="BE966" s="132"/>
    </row>
    <row r="967" spans="50:57" x14ac:dyDescent="0.2">
      <c r="AX967" s="204"/>
      <c r="AY967" s="204"/>
      <c r="AZ967" s="204"/>
      <c r="BA967" s="204"/>
      <c r="BB967" s="204"/>
      <c r="BC967" s="204"/>
      <c r="BD967" s="204"/>
      <c r="BE967" s="132"/>
    </row>
    <row r="968" spans="50:57" x14ac:dyDescent="0.2">
      <c r="AX968" s="204"/>
      <c r="AY968" s="204"/>
      <c r="AZ968" s="204"/>
      <c r="BA968" s="204"/>
      <c r="BB968" s="204"/>
      <c r="BC968" s="204"/>
      <c r="BD968" s="204"/>
      <c r="BE968" s="132"/>
    </row>
    <row r="969" spans="50:57" x14ac:dyDescent="0.2">
      <c r="AX969" s="204"/>
      <c r="AY969" s="204"/>
      <c r="AZ969" s="204"/>
      <c r="BA969" s="204"/>
      <c r="BB969" s="204"/>
      <c r="BC969" s="204"/>
      <c r="BD969" s="204"/>
      <c r="BE969" s="132"/>
    </row>
    <row r="970" spans="50:57" x14ac:dyDescent="0.2">
      <c r="AX970" s="204"/>
      <c r="AY970" s="204"/>
      <c r="AZ970" s="204"/>
      <c r="BA970" s="204"/>
      <c r="BB970" s="204"/>
      <c r="BC970" s="204"/>
      <c r="BD970" s="204"/>
      <c r="BE970" s="132"/>
    </row>
    <row r="971" spans="50:57" x14ac:dyDescent="0.2">
      <c r="AX971" s="204"/>
      <c r="AY971" s="204"/>
      <c r="AZ971" s="204"/>
      <c r="BA971" s="204"/>
      <c r="BB971" s="204"/>
      <c r="BC971" s="204"/>
      <c r="BD971" s="204"/>
      <c r="BE971" s="132"/>
    </row>
    <row r="972" spans="50:57" x14ac:dyDescent="0.2">
      <c r="AX972" s="204"/>
      <c r="AY972" s="204"/>
      <c r="AZ972" s="204"/>
      <c r="BA972" s="204"/>
      <c r="BB972" s="204"/>
      <c r="BC972" s="204"/>
      <c r="BD972" s="204"/>
      <c r="BE972" s="132"/>
    </row>
    <row r="973" spans="50:57" x14ac:dyDescent="0.2">
      <c r="AX973" s="204"/>
      <c r="AY973" s="204"/>
      <c r="AZ973" s="204"/>
      <c r="BA973" s="204"/>
      <c r="BB973" s="204"/>
      <c r="BC973" s="204"/>
      <c r="BD973" s="204"/>
      <c r="BE973" s="132"/>
    </row>
    <row r="974" spans="50:57" x14ac:dyDescent="0.2">
      <c r="AX974" s="204"/>
      <c r="AY974" s="204"/>
      <c r="AZ974" s="204"/>
      <c r="BA974" s="204"/>
      <c r="BB974" s="204"/>
      <c r="BC974" s="204"/>
      <c r="BD974" s="204"/>
      <c r="BE974" s="132"/>
    </row>
    <row r="975" spans="50:57" x14ac:dyDescent="0.2">
      <c r="AX975" s="204"/>
      <c r="AY975" s="204"/>
      <c r="AZ975" s="204"/>
      <c r="BA975" s="204"/>
      <c r="BB975" s="204"/>
      <c r="BC975" s="204"/>
      <c r="BD975" s="204"/>
      <c r="BE975" s="132"/>
    </row>
    <row r="976" spans="50:57" x14ac:dyDescent="0.2">
      <c r="AX976" s="204"/>
      <c r="AY976" s="204"/>
      <c r="AZ976" s="204"/>
      <c r="BA976" s="204"/>
      <c r="BB976" s="204"/>
      <c r="BC976" s="204"/>
      <c r="BD976" s="204"/>
      <c r="BE976" s="132"/>
    </row>
    <row r="977" spans="50:57" x14ac:dyDescent="0.2">
      <c r="AX977" s="204"/>
      <c r="AY977" s="204"/>
      <c r="AZ977" s="204"/>
      <c r="BA977" s="204"/>
      <c r="BB977" s="204"/>
      <c r="BC977" s="204"/>
      <c r="BD977" s="204"/>
      <c r="BE977" s="132"/>
    </row>
    <row r="978" spans="50:57" x14ac:dyDescent="0.2">
      <c r="AX978" s="204"/>
      <c r="AY978" s="204"/>
      <c r="AZ978" s="204"/>
      <c r="BA978" s="204"/>
      <c r="BB978" s="204"/>
      <c r="BC978" s="204"/>
      <c r="BD978" s="204"/>
      <c r="BE978" s="132"/>
    </row>
    <row r="979" spans="50:57" x14ac:dyDescent="0.2">
      <c r="AX979" s="204"/>
      <c r="AY979" s="204"/>
      <c r="AZ979" s="204"/>
      <c r="BA979" s="204"/>
      <c r="BB979" s="204"/>
      <c r="BC979" s="204"/>
      <c r="BD979" s="204"/>
      <c r="BE979" s="132"/>
    </row>
    <row r="980" spans="50:57" x14ac:dyDescent="0.2">
      <c r="AX980" s="204"/>
      <c r="AY980" s="204"/>
      <c r="AZ980" s="204"/>
      <c r="BA980" s="204"/>
      <c r="BB980" s="204"/>
      <c r="BC980" s="204"/>
      <c r="BD980" s="204"/>
      <c r="BE980" s="132"/>
    </row>
    <row r="981" spans="50:57" x14ac:dyDescent="0.2">
      <c r="AX981" s="204"/>
      <c r="AY981" s="204"/>
      <c r="AZ981" s="204"/>
      <c r="BA981" s="204"/>
      <c r="BB981" s="204"/>
      <c r="BC981" s="204"/>
      <c r="BD981" s="204"/>
      <c r="BE981" s="132"/>
    </row>
    <row r="982" spans="50:57" x14ac:dyDescent="0.2">
      <c r="AX982" s="204"/>
      <c r="AY982" s="204"/>
      <c r="AZ982" s="204"/>
      <c r="BA982" s="204"/>
      <c r="BB982" s="204"/>
      <c r="BC982" s="204"/>
      <c r="BD982" s="204"/>
      <c r="BE982" s="132"/>
    </row>
    <row r="983" spans="50:57" x14ac:dyDescent="0.2">
      <c r="AX983" s="204"/>
      <c r="AY983" s="204"/>
      <c r="AZ983" s="204"/>
      <c r="BA983" s="204"/>
      <c r="BB983" s="204"/>
      <c r="BC983" s="204"/>
      <c r="BD983" s="204"/>
      <c r="BE983" s="132"/>
    </row>
    <row r="984" spans="50:57" x14ac:dyDescent="0.2">
      <c r="AX984" s="204"/>
      <c r="AY984" s="204"/>
      <c r="AZ984" s="204"/>
      <c r="BA984" s="204"/>
      <c r="BB984" s="204"/>
      <c r="BC984" s="204"/>
      <c r="BD984" s="204"/>
      <c r="BE984" s="132"/>
    </row>
    <row r="985" spans="50:57" x14ac:dyDescent="0.2">
      <c r="AX985" s="204"/>
      <c r="AY985" s="204"/>
      <c r="AZ985" s="204"/>
      <c r="BA985" s="204"/>
      <c r="BB985" s="204"/>
      <c r="BC985" s="204"/>
      <c r="BD985" s="204"/>
      <c r="BE985" s="132"/>
    </row>
    <row r="986" spans="50:57" x14ac:dyDescent="0.2">
      <c r="AX986" s="204"/>
      <c r="AY986" s="204"/>
      <c r="AZ986" s="204"/>
      <c r="BA986" s="204"/>
      <c r="BB986" s="204"/>
      <c r="BC986" s="204"/>
      <c r="BD986" s="204"/>
      <c r="BE986" s="132"/>
    </row>
    <row r="987" spans="50:57" x14ac:dyDescent="0.2">
      <c r="AX987" s="204"/>
      <c r="AY987" s="204"/>
      <c r="AZ987" s="204"/>
      <c r="BA987" s="204"/>
      <c r="BB987" s="204"/>
      <c r="BC987" s="204"/>
      <c r="BD987" s="204"/>
      <c r="BE987" s="132"/>
    </row>
    <row r="988" spans="50:57" x14ac:dyDescent="0.2">
      <c r="AX988" s="204"/>
      <c r="AY988" s="204"/>
      <c r="AZ988" s="204"/>
      <c r="BA988" s="204"/>
      <c r="BB988" s="204"/>
      <c r="BC988" s="204"/>
      <c r="BD988" s="204"/>
      <c r="BE988" s="132"/>
    </row>
    <row r="989" spans="50:57" x14ac:dyDescent="0.2">
      <c r="AX989" s="204"/>
      <c r="AY989" s="204"/>
      <c r="AZ989" s="204"/>
      <c r="BA989" s="204"/>
      <c r="BB989" s="204"/>
      <c r="BC989" s="204"/>
      <c r="BD989" s="204"/>
      <c r="BE989" s="132"/>
    </row>
    <row r="990" spans="50:57" x14ac:dyDescent="0.2">
      <c r="AX990" s="204"/>
      <c r="AY990" s="204"/>
      <c r="AZ990" s="204"/>
      <c r="BA990" s="204"/>
      <c r="BB990" s="204"/>
      <c r="BC990" s="204"/>
      <c r="BD990" s="204"/>
      <c r="BE990" s="132"/>
    </row>
    <row r="991" spans="50:57" x14ac:dyDescent="0.2">
      <c r="AX991" s="204"/>
      <c r="AY991" s="204"/>
      <c r="AZ991" s="204"/>
      <c r="BA991" s="204"/>
      <c r="BB991" s="204"/>
      <c r="BC991" s="204"/>
      <c r="BD991" s="204"/>
      <c r="BE991" s="132"/>
    </row>
    <row r="992" spans="50:57" x14ac:dyDescent="0.2">
      <c r="AX992" s="204"/>
      <c r="AY992" s="204"/>
      <c r="AZ992" s="204"/>
      <c r="BA992" s="204"/>
      <c r="BB992" s="204"/>
      <c r="BC992" s="204"/>
      <c r="BD992" s="204"/>
      <c r="BE992" s="132"/>
    </row>
    <row r="993" spans="50:57" x14ac:dyDescent="0.2">
      <c r="AX993" s="204"/>
      <c r="AY993" s="204"/>
      <c r="AZ993" s="204"/>
      <c r="BA993" s="204"/>
      <c r="BB993" s="204"/>
      <c r="BC993" s="204"/>
      <c r="BD993" s="204"/>
      <c r="BE993" s="132"/>
    </row>
    <row r="994" spans="50:57" x14ac:dyDescent="0.2">
      <c r="AX994" s="204"/>
      <c r="AY994" s="204"/>
      <c r="AZ994" s="204"/>
      <c r="BA994" s="204"/>
      <c r="BB994" s="204"/>
      <c r="BC994" s="204"/>
      <c r="BD994" s="204"/>
      <c r="BE994" s="132"/>
    </row>
    <row r="995" spans="50:57" x14ac:dyDescent="0.2">
      <c r="AX995" s="204"/>
      <c r="AY995" s="204"/>
      <c r="AZ995" s="204"/>
      <c r="BA995" s="204"/>
      <c r="BB995" s="204"/>
      <c r="BC995" s="204"/>
      <c r="BD995" s="204"/>
      <c r="BE995" s="132"/>
    </row>
    <row r="996" spans="50:57" x14ac:dyDescent="0.2">
      <c r="AX996" s="204"/>
      <c r="AY996" s="204"/>
      <c r="AZ996" s="204"/>
      <c r="BA996" s="204"/>
      <c r="BB996" s="204"/>
      <c r="BC996" s="204"/>
      <c r="BD996" s="204"/>
      <c r="BE996" s="132"/>
    </row>
    <row r="997" spans="50:57" x14ac:dyDescent="0.2">
      <c r="AX997" s="204"/>
      <c r="AY997" s="204"/>
      <c r="AZ997" s="204"/>
      <c r="BA997" s="204"/>
      <c r="BB997" s="204"/>
      <c r="BC997" s="204"/>
      <c r="BD997" s="204"/>
      <c r="BE997" s="132"/>
    </row>
    <row r="998" spans="50:57" x14ac:dyDescent="0.2">
      <c r="AX998" s="204"/>
      <c r="AY998" s="204"/>
      <c r="AZ998" s="204"/>
      <c r="BA998" s="204"/>
      <c r="BB998" s="204"/>
      <c r="BC998" s="204"/>
      <c r="BD998" s="204"/>
      <c r="BE998" s="132"/>
    </row>
    <row r="999" spans="50:57" x14ac:dyDescent="0.2">
      <c r="AX999" s="204"/>
      <c r="AY999" s="204"/>
      <c r="AZ999" s="204"/>
      <c r="BA999" s="204"/>
      <c r="BB999" s="204"/>
      <c r="BC999" s="204"/>
      <c r="BD999" s="204"/>
      <c r="BE999" s="132"/>
    </row>
    <row r="1000" spans="50:57" x14ac:dyDescent="0.2">
      <c r="AX1000" s="204"/>
      <c r="AY1000" s="204"/>
      <c r="AZ1000" s="204"/>
      <c r="BA1000" s="204"/>
      <c r="BB1000" s="204"/>
      <c r="BC1000" s="204"/>
      <c r="BD1000" s="204"/>
      <c r="BE1000" s="132"/>
    </row>
    <row r="1001" spans="50:57" x14ac:dyDescent="0.2">
      <c r="AX1001" s="204"/>
      <c r="AY1001" s="204"/>
      <c r="AZ1001" s="204"/>
      <c r="BA1001" s="204"/>
      <c r="BB1001" s="204"/>
      <c r="BC1001" s="204"/>
      <c r="BD1001" s="204"/>
      <c r="BE1001" s="132"/>
    </row>
    <row r="1002" spans="50:57" x14ac:dyDescent="0.2">
      <c r="AX1002" s="204"/>
      <c r="AY1002" s="204"/>
      <c r="AZ1002" s="204"/>
      <c r="BA1002" s="204"/>
      <c r="BB1002" s="204"/>
      <c r="BC1002" s="204"/>
      <c r="BD1002" s="204"/>
      <c r="BE1002" s="132"/>
    </row>
    <row r="1003" spans="50:57" x14ac:dyDescent="0.2">
      <c r="AX1003" s="204"/>
      <c r="AY1003" s="204"/>
      <c r="AZ1003" s="204"/>
      <c r="BA1003" s="204"/>
      <c r="BB1003" s="204"/>
      <c r="BC1003" s="204"/>
      <c r="BD1003" s="204"/>
      <c r="BE1003" s="132"/>
    </row>
    <row r="1004" spans="50:57" x14ac:dyDescent="0.2">
      <c r="AX1004" s="204"/>
      <c r="AY1004" s="204"/>
      <c r="AZ1004" s="204"/>
      <c r="BA1004" s="204"/>
      <c r="BB1004" s="204"/>
      <c r="BC1004" s="204"/>
      <c r="BD1004" s="204"/>
      <c r="BE1004" s="132"/>
    </row>
    <row r="1005" spans="50:57" x14ac:dyDescent="0.2">
      <c r="AX1005" s="204"/>
      <c r="AY1005" s="204"/>
      <c r="AZ1005" s="204"/>
      <c r="BA1005" s="204"/>
      <c r="BB1005" s="204"/>
      <c r="BC1005" s="204"/>
      <c r="BD1005" s="204"/>
      <c r="BE1005" s="132"/>
    </row>
    <row r="1006" spans="50:57" x14ac:dyDescent="0.2">
      <c r="AX1006" s="204"/>
      <c r="AY1006" s="204"/>
      <c r="AZ1006" s="204"/>
      <c r="BA1006" s="204"/>
      <c r="BB1006" s="204"/>
      <c r="BC1006" s="204"/>
      <c r="BD1006" s="204"/>
      <c r="BE1006" s="132"/>
    </row>
    <row r="1007" spans="50:57" x14ac:dyDescent="0.2">
      <c r="AX1007" s="204"/>
      <c r="AY1007" s="204"/>
      <c r="AZ1007" s="204"/>
      <c r="BA1007" s="204"/>
      <c r="BB1007" s="204"/>
      <c r="BC1007" s="204"/>
      <c r="BD1007" s="204"/>
      <c r="BE1007" s="132"/>
    </row>
    <row r="1008" spans="50:57" x14ac:dyDescent="0.2">
      <c r="AX1008" s="204"/>
      <c r="AY1008" s="204"/>
      <c r="AZ1008" s="204"/>
      <c r="BA1008" s="204"/>
      <c r="BB1008" s="204"/>
      <c r="BC1008" s="204"/>
      <c r="BD1008" s="204"/>
      <c r="BE1008" s="132"/>
    </row>
    <row r="1009" spans="50:57" x14ac:dyDescent="0.2">
      <c r="AX1009" s="204"/>
      <c r="AY1009" s="204"/>
      <c r="AZ1009" s="204"/>
      <c r="BA1009" s="204"/>
      <c r="BB1009" s="204"/>
      <c r="BC1009" s="204"/>
      <c r="BD1009" s="204"/>
      <c r="BE1009" s="132"/>
    </row>
    <row r="1010" spans="50:57" x14ac:dyDescent="0.2">
      <c r="AX1010" s="204"/>
      <c r="AY1010" s="204"/>
      <c r="AZ1010" s="204"/>
      <c r="BA1010" s="204"/>
      <c r="BB1010" s="204"/>
      <c r="BC1010" s="204"/>
      <c r="BD1010" s="204"/>
      <c r="BE1010" s="132"/>
    </row>
    <row r="1011" spans="50:57" x14ac:dyDescent="0.2">
      <c r="AX1011" s="204"/>
      <c r="AY1011" s="204"/>
      <c r="AZ1011" s="204"/>
      <c r="BA1011" s="204"/>
      <c r="BB1011" s="204"/>
      <c r="BC1011" s="204"/>
      <c r="BD1011" s="204"/>
      <c r="BE1011" s="132"/>
    </row>
    <row r="1012" spans="50:57" x14ac:dyDescent="0.2">
      <c r="AX1012" s="204"/>
      <c r="AY1012" s="204"/>
      <c r="AZ1012" s="204"/>
      <c r="BA1012" s="204"/>
      <c r="BB1012" s="204"/>
      <c r="BC1012" s="204"/>
      <c r="BD1012" s="204"/>
      <c r="BE1012" s="132"/>
    </row>
    <row r="1013" spans="50:57" x14ac:dyDescent="0.2">
      <c r="AX1013" s="204"/>
      <c r="AY1013" s="204"/>
      <c r="AZ1013" s="204"/>
      <c r="BA1013" s="204"/>
      <c r="BB1013" s="204"/>
      <c r="BC1013" s="204"/>
      <c r="BD1013" s="204"/>
      <c r="BE1013" s="132"/>
    </row>
    <row r="1014" spans="50:57" x14ac:dyDescent="0.2">
      <c r="AX1014" s="204"/>
      <c r="AY1014" s="204"/>
      <c r="AZ1014" s="204"/>
      <c r="BA1014" s="204"/>
      <c r="BB1014" s="204"/>
      <c r="BC1014" s="204"/>
      <c r="BD1014" s="204"/>
      <c r="BE1014" s="132"/>
    </row>
    <row r="1015" spans="50:57" x14ac:dyDescent="0.2">
      <c r="AX1015" s="204"/>
      <c r="AY1015" s="204"/>
      <c r="AZ1015" s="204"/>
      <c r="BA1015" s="204"/>
      <c r="BB1015" s="204"/>
      <c r="BC1015" s="204"/>
      <c r="BD1015" s="204"/>
      <c r="BE1015" s="132"/>
    </row>
    <row r="1016" spans="50:57" x14ac:dyDescent="0.2">
      <c r="AX1016" s="204"/>
      <c r="AY1016" s="204"/>
      <c r="AZ1016" s="204"/>
      <c r="BA1016" s="204"/>
      <c r="BB1016" s="204"/>
      <c r="BC1016" s="204"/>
      <c r="BD1016" s="204"/>
      <c r="BE1016" s="132"/>
    </row>
    <row r="1017" spans="50:57" x14ac:dyDescent="0.2">
      <c r="AX1017" s="204"/>
      <c r="AY1017" s="204"/>
      <c r="AZ1017" s="204"/>
      <c r="BA1017" s="204"/>
      <c r="BB1017" s="204"/>
      <c r="BC1017" s="204"/>
      <c r="BD1017" s="204"/>
      <c r="BE1017" s="132"/>
    </row>
    <row r="1018" spans="50:57" x14ac:dyDescent="0.2">
      <c r="AX1018" s="204"/>
      <c r="AY1018" s="204"/>
      <c r="AZ1018" s="204"/>
      <c r="BA1018" s="204"/>
      <c r="BB1018" s="204"/>
      <c r="BC1018" s="204"/>
      <c r="BD1018" s="204"/>
      <c r="BE1018" s="132"/>
    </row>
    <row r="1019" spans="50:57" x14ac:dyDescent="0.2">
      <c r="AX1019" s="204"/>
      <c r="AY1019" s="204"/>
      <c r="AZ1019" s="204"/>
      <c r="BA1019" s="204"/>
      <c r="BB1019" s="204"/>
      <c r="BC1019" s="204"/>
      <c r="BD1019" s="204"/>
      <c r="BE1019" s="132"/>
    </row>
    <row r="1020" spans="50:57" x14ac:dyDescent="0.2">
      <c r="AX1020" s="204"/>
      <c r="AY1020" s="204"/>
      <c r="AZ1020" s="204"/>
      <c r="BA1020" s="204"/>
      <c r="BB1020" s="204"/>
      <c r="BC1020" s="204"/>
      <c r="BD1020" s="204"/>
      <c r="BE1020" s="132"/>
    </row>
    <row r="1021" spans="50:57" x14ac:dyDescent="0.2">
      <c r="AX1021" s="204"/>
      <c r="AY1021" s="204"/>
      <c r="AZ1021" s="204"/>
      <c r="BA1021" s="204"/>
      <c r="BB1021" s="204"/>
      <c r="BC1021" s="204"/>
      <c r="BD1021" s="204"/>
      <c r="BE1021" s="132"/>
    </row>
    <row r="1022" spans="50:57" x14ac:dyDescent="0.2">
      <c r="AX1022" s="204"/>
      <c r="AY1022" s="204"/>
      <c r="AZ1022" s="204"/>
      <c r="BA1022" s="204"/>
      <c r="BB1022" s="204"/>
      <c r="BC1022" s="204"/>
      <c r="BD1022" s="204"/>
      <c r="BE1022" s="132"/>
    </row>
    <row r="1023" spans="50:57" x14ac:dyDescent="0.2">
      <c r="AX1023" s="204"/>
      <c r="AY1023" s="204"/>
      <c r="AZ1023" s="204"/>
      <c r="BA1023" s="204"/>
      <c r="BB1023" s="204"/>
      <c r="BC1023" s="204"/>
      <c r="BD1023" s="204"/>
      <c r="BE1023" s="132"/>
    </row>
    <row r="1024" spans="50:57" x14ac:dyDescent="0.2">
      <c r="AX1024" s="204"/>
      <c r="AY1024" s="204"/>
      <c r="AZ1024" s="204"/>
      <c r="BA1024" s="204"/>
      <c r="BB1024" s="204"/>
      <c r="BC1024" s="204"/>
      <c r="BD1024" s="204"/>
      <c r="BE1024" s="132"/>
    </row>
    <row r="1025" spans="50:57" x14ac:dyDescent="0.2">
      <c r="AX1025" s="204"/>
      <c r="AY1025" s="204"/>
      <c r="AZ1025" s="204"/>
      <c r="BA1025" s="204"/>
      <c r="BB1025" s="204"/>
      <c r="BC1025" s="204"/>
      <c r="BD1025" s="204"/>
      <c r="BE1025" s="132"/>
    </row>
    <row r="1026" spans="50:57" x14ac:dyDescent="0.2">
      <c r="AX1026" s="204"/>
      <c r="AY1026" s="204"/>
      <c r="AZ1026" s="204"/>
      <c r="BA1026" s="204"/>
      <c r="BB1026" s="204"/>
      <c r="BC1026" s="204"/>
      <c r="BD1026" s="204"/>
      <c r="BE1026" s="132"/>
    </row>
    <row r="1027" spans="50:57" x14ac:dyDescent="0.2">
      <c r="AX1027" s="204"/>
      <c r="AY1027" s="204"/>
      <c r="AZ1027" s="204"/>
      <c r="BA1027" s="204"/>
      <c r="BB1027" s="204"/>
      <c r="BC1027" s="204"/>
      <c r="BD1027" s="204"/>
      <c r="BE1027" s="132"/>
    </row>
    <row r="1028" spans="50:57" x14ac:dyDescent="0.2">
      <c r="AX1028" s="204"/>
      <c r="AY1028" s="204"/>
      <c r="AZ1028" s="204"/>
      <c r="BA1028" s="204"/>
      <c r="BB1028" s="204"/>
      <c r="BC1028" s="204"/>
      <c r="BD1028" s="204"/>
      <c r="BE1028" s="132"/>
    </row>
    <row r="1029" spans="50:57" x14ac:dyDescent="0.2">
      <c r="AX1029" s="204"/>
      <c r="AY1029" s="204"/>
      <c r="AZ1029" s="204"/>
      <c r="BA1029" s="204"/>
      <c r="BB1029" s="204"/>
      <c r="BC1029" s="204"/>
      <c r="BD1029" s="204"/>
      <c r="BE1029" s="132"/>
    </row>
    <row r="1030" spans="50:57" x14ac:dyDescent="0.2">
      <c r="AX1030" s="204"/>
      <c r="AY1030" s="204"/>
      <c r="AZ1030" s="204"/>
      <c r="BA1030" s="204"/>
      <c r="BB1030" s="204"/>
      <c r="BC1030" s="204"/>
      <c r="BD1030" s="204"/>
      <c r="BE1030" s="132"/>
    </row>
    <row r="1031" spans="50:57" x14ac:dyDescent="0.2">
      <c r="AX1031" s="204"/>
      <c r="AY1031" s="204"/>
      <c r="AZ1031" s="204"/>
      <c r="BA1031" s="204"/>
      <c r="BB1031" s="204"/>
      <c r="BC1031" s="204"/>
      <c r="BD1031" s="204"/>
      <c r="BE1031" s="132"/>
    </row>
    <row r="1032" spans="50:57" x14ac:dyDescent="0.2">
      <c r="AX1032" s="204"/>
      <c r="AY1032" s="204"/>
      <c r="AZ1032" s="204"/>
      <c r="BA1032" s="204"/>
      <c r="BB1032" s="204"/>
      <c r="BC1032" s="204"/>
      <c r="BD1032" s="204"/>
      <c r="BE1032" s="132"/>
    </row>
    <row r="1033" spans="50:57" x14ac:dyDescent="0.2">
      <c r="AX1033" s="204"/>
      <c r="AY1033" s="204"/>
      <c r="AZ1033" s="204"/>
      <c r="BA1033" s="204"/>
      <c r="BB1033" s="204"/>
      <c r="BC1033" s="204"/>
      <c r="BD1033" s="204"/>
      <c r="BE1033" s="132"/>
    </row>
    <row r="1034" spans="50:57" x14ac:dyDescent="0.2">
      <c r="AX1034" s="204"/>
      <c r="AY1034" s="204"/>
      <c r="AZ1034" s="204"/>
      <c r="BA1034" s="204"/>
      <c r="BB1034" s="204"/>
      <c r="BC1034" s="204"/>
      <c r="BD1034" s="204"/>
      <c r="BE1034" s="132"/>
    </row>
    <row r="1035" spans="50:57" x14ac:dyDescent="0.2">
      <c r="AX1035" s="204"/>
      <c r="AY1035" s="204"/>
      <c r="AZ1035" s="204"/>
      <c r="BA1035" s="204"/>
      <c r="BB1035" s="204"/>
      <c r="BC1035" s="204"/>
      <c r="BD1035" s="204"/>
      <c r="BE1035" s="132"/>
    </row>
    <row r="1036" spans="50:57" x14ac:dyDescent="0.2">
      <c r="AX1036" s="204"/>
      <c r="AY1036" s="204"/>
      <c r="AZ1036" s="204"/>
      <c r="BA1036" s="204"/>
      <c r="BB1036" s="204"/>
      <c r="BC1036" s="204"/>
      <c r="BD1036" s="204"/>
      <c r="BE1036" s="132"/>
    </row>
    <row r="1037" spans="50:57" x14ac:dyDescent="0.2">
      <c r="AX1037" s="204"/>
      <c r="AY1037" s="204"/>
      <c r="AZ1037" s="204"/>
      <c r="BA1037" s="204"/>
      <c r="BB1037" s="204"/>
      <c r="BC1037" s="204"/>
      <c r="BD1037" s="204"/>
      <c r="BE1037" s="132"/>
    </row>
    <row r="1038" spans="50:57" x14ac:dyDescent="0.2">
      <c r="AX1038" s="204"/>
      <c r="AY1038" s="204"/>
      <c r="AZ1038" s="204"/>
      <c r="BA1038" s="204"/>
      <c r="BB1038" s="204"/>
      <c r="BC1038" s="204"/>
      <c r="BD1038" s="204"/>
      <c r="BE1038" s="132"/>
    </row>
    <row r="1039" spans="50:57" x14ac:dyDescent="0.2">
      <c r="AX1039" s="204"/>
      <c r="AY1039" s="204"/>
      <c r="AZ1039" s="204"/>
      <c r="BA1039" s="204"/>
      <c r="BB1039" s="204"/>
      <c r="BC1039" s="204"/>
      <c r="BD1039" s="204"/>
      <c r="BE1039" s="132"/>
    </row>
    <row r="1040" spans="50:57" x14ac:dyDescent="0.2">
      <c r="AX1040" s="204"/>
      <c r="AY1040" s="204"/>
      <c r="AZ1040" s="204"/>
      <c r="BA1040" s="204"/>
      <c r="BB1040" s="204"/>
      <c r="BC1040" s="204"/>
      <c r="BD1040" s="204"/>
      <c r="BE1040" s="132"/>
    </row>
    <row r="1041" spans="50:57" x14ac:dyDescent="0.2">
      <c r="AX1041" s="204"/>
      <c r="AY1041" s="204"/>
      <c r="AZ1041" s="204"/>
      <c r="BA1041" s="204"/>
      <c r="BB1041" s="204"/>
      <c r="BC1041" s="204"/>
      <c r="BD1041" s="204"/>
      <c r="BE1041" s="132"/>
    </row>
    <row r="1042" spans="50:57" x14ac:dyDescent="0.2">
      <c r="AX1042" s="204"/>
      <c r="AY1042" s="204"/>
      <c r="AZ1042" s="204"/>
      <c r="BA1042" s="204"/>
      <c r="BB1042" s="204"/>
      <c r="BC1042" s="204"/>
      <c r="BD1042" s="204"/>
      <c r="BE1042" s="132"/>
    </row>
    <row r="1043" spans="50:57" x14ac:dyDescent="0.2">
      <c r="AX1043" s="204"/>
      <c r="AY1043" s="204"/>
      <c r="AZ1043" s="204"/>
      <c r="BA1043" s="204"/>
      <c r="BB1043" s="204"/>
      <c r="BC1043" s="204"/>
      <c r="BD1043" s="204"/>
      <c r="BE1043" s="132"/>
    </row>
    <row r="1044" spans="50:57" x14ac:dyDescent="0.2">
      <c r="AX1044" s="204"/>
      <c r="AY1044" s="204"/>
      <c r="AZ1044" s="204"/>
      <c r="BA1044" s="204"/>
      <c r="BB1044" s="204"/>
      <c r="BC1044" s="204"/>
      <c r="BD1044" s="204"/>
      <c r="BE1044" s="132"/>
    </row>
    <row r="1045" spans="50:57" x14ac:dyDescent="0.2">
      <c r="AX1045" s="204"/>
      <c r="AY1045" s="204"/>
      <c r="AZ1045" s="204"/>
      <c r="BA1045" s="204"/>
      <c r="BB1045" s="204"/>
      <c r="BC1045" s="204"/>
      <c r="BD1045" s="204"/>
      <c r="BE1045" s="132"/>
    </row>
    <row r="1046" spans="50:57" x14ac:dyDescent="0.2">
      <c r="AX1046" s="204"/>
      <c r="AY1046" s="204"/>
      <c r="AZ1046" s="204"/>
      <c r="BA1046" s="204"/>
      <c r="BB1046" s="204"/>
      <c r="BC1046" s="204"/>
      <c r="BD1046" s="204"/>
      <c r="BE1046" s="132"/>
    </row>
    <row r="1047" spans="50:57" x14ac:dyDescent="0.2">
      <c r="AX1047" s="204"/>
      <c r="AY1047" s="204"/>
      <c r="AZ1047" s="204"/>
      <c r="BA1047" s="204"/>
      <c r="BB1047" s="204"/>
      <c r="BC1047" s="204"/>
      <c r="BD1047" s="204"/>
      <c r="BE1047" s="132"/>
    </row>
    <row r="1048" spans="50:57" x14ac:dyDescent="0.2">
      <c r="AX1048" s="204"/>
      <c r="AY1048" s="204"/>
      <c r="AZ1048" s="204"/>
      <c r="BA1048" s="204"/>
      <c r="BB1048" s="204"/>
      <c r="BC1048" s="204"/>
      <c r="BD1048" s="204"/>
      <c r="BE1048" s="132"/>
    </row>
    <row r="1049" spans="50:57" x14ac:dyDescent="0.2">
      <c r="AX1049" s="204"/>
      <c r="AY1049" s="204"/>
      <c r="AZ1049" s="204"/>
      <c r="BA1049" s="204"/>
      <c r="BB1049" s="204"/>
      <c r="BC1049" s="204"/>
      <c r="BD1049" s="204"/>
      <c r="BE1049" s="132"/>
    </row>
    <row r="1050" spans="50:57" x14ac:dyDescent="0.2">
      <c r="AX1050" s="204"/>
      <c r="AY1050" s="204"/>
      <c r="AZ1050" s="204"/>
      <c r="BA1050" s="204"/>
      <c r="BB1050" s="204"/>
      <c r="BC1050" s="204"/>
      <c r="BD1050" s="204"/>
      <c r="BE1050" s="132"/>
    </row>
    <row r="1051" spans="50:57" x14ac:dyDescent="0.2">
      <c r="AX1051" s="204"/>
      <c r="AY1051" s="204"/>
      <c r="AZ1051" s="204"/>
      <c r="BA1051" s="204"/>
      <c r="BB1051" s="204"/>
      <c r="BC1051" s="204"/>
      <c r="BD1051" s="204"/>
      <c r="BE1051" s="132"/>
    </row>
    <row r="1052" spans="50:57" x14ac:dyDescent="0.2">
      <c r="AX1052" s="204"/>
      <c r="AY1052" s="204"/>
      <c r="AZ1052" s="204"/>
      <c r="BA1052" s="204"/>
      <c r="BB1052" s="204"/>
      <c r="BC1052" s="204"/>
      <c r="BD1052" s="204"/>
      <c r="BE1052" s="132"/>
    </row>
    <row r="1053" spans="50:57" x14ac:dyDescent="0.2">
      <c r="AX1053" s="204"/>
      <c r="AY1053" s="204"/>
      <c r="AZ1053" s="204"/>
      <c r="BA1053" s="204"/>
      <c r="BB1053" s="204"/>
      <c r="BC1053" s="204"/>
      <c r="BD1053" s="204"/>
      <c r="BE1053" s="132"/>
    </row>
    <row r="1054" spans="50:57" x14ac:dyDescent="0.2">
      <c r="AX1054" s="204"/>
      <c r="AY1054" s="204"/>
      <c r="AZ1054" s="204"/>
      <c r="BA1054" s="204"/>
      <c r="BB1054" s="204"/>
      <c r="BC1054" s="204"/>
      <c r="BD1054" s="204"/>
      <c r="BE1054" s="132"/>
    </row>
    <row r="1055" spans="50:57" x14ac:dyDescent="0.2">
      <c r="AX1055" s="204"/>
      <c r="AY1055" s="204"/>
      <c r="AZ1055" s="204"/>
      <c r="BA1055" s="204"/>
      <c r="BB1055" s="204"/>
      <c r="BC1055" s="204"/>
      <c r="BD1055" s="204"/>
      <c r="BE1055" s="132"/>
    </row>
    <row r="1056" spans="50:57" x14ac:dyDescent="0.2">
      <c r="AX1056" s="204"/>
      <c r="AY1056" s="204"/>
      <c r="AZ1056" s="204"/>
      <c r="BA1056" s="204"/>
      <c r="BB1056" s="204"/>
      <c r="BC1056" s="204"/>
      <c r="BD1056" s="204"/>
      <c r="BE1056" s="132"/>
    </row>
    <row r="1057" spans="50:57" x14ac:dyDescent="0.2">
      <c r="AX1057" s="204"/>
      <c r="AY1057" s="204"/>
      <c r="AZ1057" s="204"/>
      <c r="BA1057" s="204"/>
      <c r="BB1057" s="204"/>
      <c r="BC1057" s="204"/>
      <c r="BD1057" s="204"/>
      <c r="BE1057" s="132"/>
    </row>
    <row r="1058" spans="50:57" x14ac:dyDescent="0.2">
      <c r="AX1058" s="204"/>
      <c r="AY1058" s="204"/>
      <c r="AZ1058" s="204"/>
      <c r="BA1058" s="204"/>
      <c r="BB1058" s="204"/>
      <c r="BC1058" s="204"/>
      <c r="BD1058" s="204"/>
      <c r="BE1058" s="132"/>
    </row>
    <row r="1059" spans="50:57" x14ac:dyDescent="0.2">
      <c r="AX1059" s="204"/>
      <c r="AY1059" s="204"/>
      <c r="AZ1059" s="204"/>
      <c r="BA1059" s="204"/>
      <c r="BB1059" s="204"/>
      <c r="BC1059" s="204"/>
      <c r="BD1059" s="204"/>
      <c r="BE1059" s="132"/>
    </row>
    <row r="1060" spans="50:57" x14ac:dyDescent="0.2">
      <c r="AX1060" s="204"/>
      <c r="AY1060" s="204"/>
      <c r="AZ1060" s="204"/>
      <c r="BA1060" s="204"/>
      <c r="BB1060" s="204"/>
      <c r="BC1060" s="204"/>
      <c r="BD1060" s="204"/>
      <c r="BE1060" s="132"/>
    </row>
    <row r="1061" spans="50:57" x14ac:dyDescent="0.2">
      <c r="AX1061" s="204"/>
      <c r="AY1061" s="204"/>
      <c r="AZ1061" s="204"/>
      <c r="BA1061" s="204"/>
      <c r="BB1061" s="204"/>
      <c r="BC1061" s="204"/>
      <c r="BD1061" s="204"/>
      <c r="BE1061" s="132"/>
    </row>
    <row r="1062" spans="50:57" x14ac:dyDescent="0.2">
      <c r="AX1062" s="204"/>
      <c r="AY1062" s="204"/>
      <c r="AZ1062" s="204"/>
      <c r="BA1062" s="204"/>
      <c r="BB1062" s="204"/>
      <c r="BC1062" s="204"/>
      <c r="BD1062" s="204"/>
      <c r="BE1062" s="132"/>
    </row>
    <row r="1063" spans="50:57" x14ac:dyDescent="0.2">
      <c r="AX1063" s="204"/>
      <c r="AY1063" s="204"/>
      <c r="AZ1063" s="204"/>
      <c r="BA1063" s="204"/>
      <c r="BB1063" s="204"/>
      <c r="BC1063" s="204"/>
      <c r="BD1063" s="204"/>
      <c r="BE1063" s="132"/>
    </row>
    <row r="1064" spans="50:57" x14ac:dyDescent="0.2">
      <c r="AX1064" s="204"/>
      <c r="AY1064" s="204"/>
      <c r="AZ1064" s="204"/>
      <c r="BA1064" s="204"/>
      <c r="BB1064" s="204"/>
      <c r="BC1064" s="204"/>
      <c r="BD1064" s="204"/>
      <c r="BE1064" s="132"/>
    </row>
    <row r="1065" spans="50:57" x14ac:dyDescent="0.2">
      <c r="AX1065" s="204"/>
      <c r="AY1065" s="204"/>
      <c r="AZ1065" s="204"/>
      <c r="BA1065" s="204"/>
      <c r="BB1065" s="204"/>
      <c r="BC1065" s="204"/>
      <c r="BD1065" s="204"/>
      <c r="BE1065" s="132"/>
    </row>
    <row r="1066" spans="50:57" x14ac:dyDescent="0.2">
      <c r="AX1066" s="204"/>
      <c r="AY1066" s="204"/>
      <c r="AZ1066" s="204"/>
      <c r="BA1066" s="204"/>
      <c r="BB1066" s="204"/>
      <c r="BC1066" s="204"/>
      <c r="BD1066" s="204"/>
      <c r="BE1066" s="132"/>
    </row>
    <row r="1067" spans="50:57" x14ac:dyDescent="0.2">
      <c r="AX1067" s="204"/>
      <c r="AY1067" s="204"/>
      <c r="AZ1067" s="204"/>
      <c r="BA1067" s="204"/>
      <c r="BB1067" s="204"/>
      <c r="BC1067" s="204"/>
      <c r="BD1067" s="204"/>
      <c r="BE1067" s="132"/>
    </row>
    <row r="1068" spans="50:57" x14ac:dyDescent="0.2">
      <c r="AX1068" s="204"/>
      <c r="AY1068" s="204"/>
      <c r="AZ1068" s="204"/>
      <c r="BA1068" s="204"/>
      <c r="BB1068" s="204"/>
      <c r="BC1068" s="204"/>
      <c r="BD1068" s="204"/>
      <c r="BE1068" s="132"/>
    </row>
    <row r="1069" spans="50:57" x14ac:dyDescent="0.2">
      <c r="AX1069" s="204"/>
      <c r="AY1069" s="204"/>
      <c r="AZ1069" s="204"/>
      <c r="BA1069" s="204"/>
      <c r="BB1069" s="204"/>
      <c r="BC1069" s="204"/>
      <c r="BD1069" s="204"/>
      <c r="BE1069" s="132"/>
    </row>
    <row r="1070" spans="50:57" x14ac:dyDescent="0.2">
      <c r="AX1070" s="204"/>
      <c r="AY1070" s="204"/>
      <c r="AZ1070" s="204"/>
      <c r="BA1070" s="204"/>
      <c r="BB1070" s="204"/>
      <c r="BC1070" s="204"/>
      <c r="BD1070" s="204"/>
      <c r="BE1070" s="132"/>
    </row>
    <row r="1071" spans="50:57" x14ac:dyDescent="0.2">
      <c r="AX1071" s="204"/>
      <c r="AY1071" s="204"/>
      <c r="AZ1071" s="204"/>
      <c r="BA1071" s="204"/>
      <c r="BB1071" s="204"/>
      <c r="BC1071" s="204"/>
      <c r="BD1071" s="204"/>
      <c r="BE1071" s="132"/>
    </row>
    <row r="1072" spans="50:57" x14ac:dyDescent="0.2">
      <c r="AX1072" s="204"/>
      <c r="AY1072" s="204"/>
      <c r="AZ1072" s="204"/>
      <c r="BA1072" s="204"/>
      <c r="BB1072" s="204"/>
      <c r="BC1072" s="204"/>
      <c r="BD1072" s="204"/>
      <c r="BE1072" s="132"/>
    </row>
    <row r="1073" spans="50:57" x14ac:dyDescent="0.2">
      <c r="AX1073" s="204"/>
      <c r="AY1073" s="204"/>
      <c r="AZ1073" s="204"/>
      <c r="BA1073" s="204"/>
      <c r="BB1073" s="204"/>
      <c r="BC1073" s="204"/>
      <c r="BD1073" s="204"/>
      <c r="BE1073" s="132"/>
    </row>
    <row r="1074" spans="50:57" x14ac:dyDescent="0.2">
      <c r="AX1074" s="204"/>
      <c r="AY1074" s="204"/>
      <c r="AZ1074" s="204"/>
      <c r="BA1074" s="204"/>
      <c r="BB1074" s="204"/>
      <c r="BC1074" s="204"/>
      <c r="BD1074" s="204"/>
      <c r="BE1074" s="132"/>
    </row>
    <row r="1075" spans="50:57" x14ac:dyDescent="0.2">
      <c r="AX1075" s="204"/>
      <c r="AY1075" s="204"/>
      <c r="AZ1075" s="204"/>
      <c r="BA1075" s="204"/>
      <c r="BB1075" s="204"/>
      <c r="BC1075" s="204"/>
      <c r="BD1075" s="204"/>
      <c r="BE1075" s="132"/>
    </row>
    <row r="1076" spans="50:57" x14ac:dyDescent="0.2">
      <c r="AX1076" s="204"/>
      <c r="AY1076" s="204"/>
      <c r="AZ1076" s="204"/>
      <c r="BA1076" s="204"/>
      <c r="BB1076" s="204"/>
      <c r="BC1076" s="204"/>
      <c r="BD1076" s="204"/>
      <c r="BE1076" s="132"/>
    </row>
    <row r="1077" spans="50:57" x14ac:dyDescent="0.2">
      <c r="AX1077" s="204"/>
      <c r="AY1077" s="204"/>
      <c r="AZ1077" s="204"/>
      <c r="BA1077" s="204"/>
      <c r="BB1077" s="204"/>
      <c r="BC1077" s="204"/>
      <c r="BD1077" s="204"/>
      <c r="BE1077" s="132"/>
    </row>
    <row r="1078" spans="50:57" x14ac:dyDescent="0.2">
      <c r="AX1078" s="204"/>
      <c r="AY1078" s="204"/>
      <c r="AZ1078" s="204"/>
      <c r="BA1078" s="204"/>
      <c r="BB1078" s="204"/>
      <c r="BC1078" s="204"/>
      <c r="BD1078" s="204"/>
      <c r="BE1078" s="132"/>
    </row>
    <row r="1079" spans="50:57" x14ac:dyDescent="0.2">
      <c r="AX1079" s="204"/>
      <c r="AY1079" s="204"/>
      <c r="AZ1079" s="204"/>
      <c r="BA1079" s="204"/>
      <c r="BB1079" s="204"/>
      <c r="BC1079" s="204"/>
      <c r="BD1079" s="204"/>
      <c r="BE1079" s="132"/>
    </row>
    <row r="1080" spans="50:57" x14ac:dyDescent="0.2">
      <c r="AX1080" s="204"/>
      <c r="AY1080" s="204"/>
      <c r="AZ1080" s="204"/>
      <c r="BA1080" s="204"/>
      <c r="BB1080" s="204"/>
      <c r="BC1080" s="204"/>
      <c r="BD1080" s="204"/>
      <c r="BE1080" s="132"/>
    </row>
    <row r="1081" spans="50:57" x14ac:dyDescent="0.2">
      <c r="AX1081" s="204"/>
      <c r="AY1081" s="204"/>
      <c r="AZ1081" s="204"/>
      <c r="BA1081" s="204"/>
      <c r="BB1081" s="204"/>
      <c r="BC1081" s="204"/>
      <c r="BD1081" s="204"/>
      <c r="BE1081" s="132"/>
    </row>
    <row r="1082" spans="50:57" x14ac:dyDescent="0.2">
      <c r="AX1082" s="204"/>
      <c r="AY1082" s="204"/>
      <c r="AZ1082" s="204"/>
      <c r="BA1082" s="204"/>
      <c r="BB1082" s="204"/>
      <c r="BC1082" s="204"/>
      <c r="BD1082" s="204"/>
      <c r="BE1082" s="132"/>
    </row>
    <row r="1083" spans="50:57" x14ac:dyDescent="0.2">
      <c r="AX1083" s="204"/>
      <c r="AY1083" s="204"/>
      <c r="AZ1083" s="204"/>
      <c r="BA1083" s="204"/>
      <c r="BB1083" s="204"/>
      <c r="BC1083" s="204"/>
      <c r="BD1083" s="204"/>
      <c r="BE1083" s="132"/>
    </row>
    <row r="1084" spans="50:57" x14ac:dyDescent="0.2">
      <c r="AX1084" s="204"/>
      <c r="AY1084" s="204"/>
      <c r="AZ1084" s="204"/>
      <c r="BA1084" s="204"/>
      <c r="BB1084" s="204"/>
      <c r="BC1084" s="204"/>
      <c r="BD1084" s="204"/>
      <c r="BE1084" s="132"/>
    </row>
    <row r="1085" spans="50:57" x14ac:dyDescent="0.2">
      <c r="AX1085" s="204"/>
      <c r="AY1085" s="204"/>
      <c r="AZ1085" s="204"/>
      <c r="BA1085" s="204"/>
      <c r="BB1085" s="204"/>
      <c r="BC1085" s="204"/>
      <c r="BD1085" s="204"/>
      <c r="BE1085" s="132"/>
    </row>
    <row r="1086" spans="50:57" x14ac:dyDescent="0.2">
      <c r="AX1086" s="204"/>
      <c r="AY1086" s="204"/>
      <c r="AZ1086" s="204"/>
      <c r="BA1086" s="204"/>
      <c r="BB1086" s="204"/>
      <c r="BC1086" s="204"/>
      <c r="BD1086" s="204"/>
      <c r="BE1086" s="132"/>
    </row>
    <row r="1087" spans="50:57" x14ac:dyDescent="0.2">
      <c r="AX1087" s="204"/>
      <c r="AY1087" s="204"/>
      <c r="AZ1087" s="204"/>
      <c r="BA1087" s="204"/>
      <c r="BB1087" s="204"/>
      <c r="BC1087" s="204"/>
      <c r="BD1087" s="204"/>
      <c r="BE1087" s="132"/>
    </row>
    <row r="1088" spans="50:57" x14ac:dyDescent="0.2">
      <c r="AX1088" s="204"/>
      <c r="AY1088" s="204"/>
      <c r="AZ1088" s="204"/>
      <c r="BA1088" s="204"/>
      <c r="BB1088" s="204"/>
      <c r="BC1088" s="204"/>
      <c r="BD1088" s="204"/>
      <c r="BE1088" s="132"/>
    </row>
    <row r="1089" spans="50:57" x14ac:dyDescent="0.2">
      <c r="AX1089" s="204"/>
      <c r="AY1089" s="204"/>
      <c r="AZ1089" s="204"/>
      <c r="BA1089" s="204"/>
      <c r="BB1089" s="204"/>
      <c r="BC1089" s="204"/>
      <c r="BD1089" s="204"/>
      <c r="BE1089" s="132"/>
    </row>
    <row r="1090" spans="50:57" x14ac:dyDescent="0.2">
      <c r="AX1090" s="204"/>
      <c r="AY1090" s="204"/>
      <c r="AZ1090" s="204"/>
      <c r="BA1090" s="204"/>
      <c r="BB1090" s="204"/>
      <c r="BC1090" s="204"/>
      <c r="BD1090" s="204"/>
      <c r="BE1090" s="132"/>
    </row>
    <row r="1091" spans="50:57" x14ac:dyDescent="0.2">
      <c r="AX1091" s="204"/>
      <c r="AY1091" s="204"/>
      <c r="AZ1091" s="204"/>
      <c r="BA1091" s="204"/>
      <c r="BB1091" s="204"/>
      <c r="BC1091" s="204"/>
      <c r="BD1091" s="204"/>
      <c r="BE1091" s="132"/>
    </row>
    <row r="1092" spans="50:57" x14ac:dyDescent="0.2">
      <c r="AX1092" s="204"/>
      <c r="AY1092" s="204"/>
      <c r="AZ1092" s="204"/>
      <c r="BA1092" s="204"/>
      <c r="BB1092" s="204"/>
      <c r="BC1092" s="204"/>
      <c r="BD1092" s="204"/>
      <c r="BE1092" s="132"/>
    </row>
    <row r="1093" spans="50:57" x14ac:dyDescent="0.2">
      <c r="AX1093" s="204"/>
      <c r="AY1093" s="204"/>
      <c r="AZ1093" s="204"/>
      <c r="BA1093" s="204"/>
      <c r="BB1093" s="204"/>
      <c r="BC1093" s="204"/>
      <c r="BD1093" s="204"/>
      <c r="BE1093" s="132"/>
    </row>
    <row r="1094" spans="50:57" x14ac:dyDescent="0.2">
      <c r="AX1094" s="204"/>
      <c r="AY1094" s="204"/>
      <c r="AZ1094" s="204"/>
      <c r="BA1094" s="204"/>
      <c r="BB1094" s="204"/>
      <c r="BC1094" s="204"/>
      <c r="BD1094" s="204"/>
      <c r="BE1094" s="132"/>
    </row>
    <row r="1095" spans="50:57" x14ac:dyDescent="0.2">
      <c r="AX1095" s="204"/>
      <c r="AY1095" s="204"/>
      <c r="AZ1095" s="204"/>
      <c r="BA1095" s="204"/>
      <c r="BB1095" s="204"/>
      <c r="BC1095" s="204"/>
      <c r="BD1095" s="204"/>
      <c r="BE1095" s="132"/>
    </row>
    <row r="1096" spans="50:57" x14ac:dyDescent="0.2">
      <c r="AX1096" s="204"/>
      <c r="AY1096" s="204"/>
      <c r="AZ1096" s="204"/>
      <c r="BA1096" s="204"/>
      <c r="BB1096" s="204"/>
      <c r="BC1096" s="204"/>
      <c r="BD1096" s="204"/>
      <c r="BE1096" s="132"/>
    </row>
    <row r="1097" spans="50:57" x14ac:dyDescent="0.2">
      <c r="AX1097" s="204"/>
      <c r="AY1097" s="204"/>
      <c r="AZ1097" s="204"/>
      <c r="BA1097" s="204"/>
      <c r="BB1097" s="204"/>
      <c r="BC1097" s="204"/>
      <c r="BD1097" s="204"/>
      <c r="BE1097" s="132"/>
    </row>
    <row r="1098" spans="50:57" x14ac:dyDescent="0.2">
      <c r="AX1098" s="204"/>
      <c r="AY1098" s="204"/>
      <c r="AZ1098" s="204"/>
      <c r="BA1098" s="204"/>
      <c r="BB1098" s="204"/>
      <c r="BC1098" s="204"/>
      <c r="BD1098" s="204"/>
      <c r="BE1098" s="132"/>
    </row>
    <row r="1099" spans="50:57" x14ac:dyDescent="0.2">
      <c r="AX1099" s="204"/>
      <c r="AY1099" s="204"/>
      <c r="AZ1099" s="204"/>
      <c r="BA1099" s="204"/>
      <c r="BB1099" s="204"/>
      <c r="BC1099" s="204"/>
      <c r="BD1099" s="204"/>
      <c r="BE1099" s="132"/>
    </row>
    <row r="1100" spans="50:57" x14ac:dyDescent="0.2">
      <c r="AX1100" s="204"/>
      <c r="AY1100" s="204"/>
      <c r="AZ1100" s="204"/>
      <c r="BA1100" s="204"/>
      <c r="BB1100" s="204"/>
      <c r="BC1100" s="204"/>
      <c r="BD1100" s="204"/>
      <c r="BE1100" s="132"/>
    </row>
    <row r="1101" spans="50:57" x14ac:dyDescent="0.2">
      <c r="AX1101" s="204"/>
      <c r="AY1101" s="204"/>
      <c r="AZ1101" s="204"/>
      <c r="BA1101" s="204"/>
      <c r="BB1101" s="204"/>
      <c r="BC1101" s="204"/>
      <c r="BD1101" s="204"/>
      <c r="BE1101" s="132"/>
    </row>
    <row r="1102" spans="50:57" x14ac:dyDescent="0.2">
      <c r="AX1102" s="204"/>
      <c r="AY1102" s="204"/>
      <c r="AZ1102" s="204"/>
      <c r="BA1102" s="204"/>
      <c r="BB1102" s="204"/>
      <c r="BC1102" s="204"/>
      <c r="BD1102" s="204"/>
      <c r="BE1102" s="132"/>
    </row>
    <row r="1103" spans="50:57" x14ac:dyDescent="0.2">
      <c r="AX1103" s="204"/>
      <c r="AY1103" s="204"/>
      <c r="AZ1103" s="204"/>
      <c r="BA1103" s="204"/>
      <c r="BB1103" s="204"/>
      <c r="BC1103" s="204"/>
      <c r="BD1103" s="204"/>
      <c r="BE1103" s="132"/>
    </row>
    <row r="1104" spans="50:57" x14ac:dyDescent="0.2">
      <c r="AX1104" s="204"/>
      <c r="AY1104" s="204"/>
      <c r="AZ1104" s="204"/>
      <c r="BA1104" s="204"/>
      <c r="BB1104" s="204"/>
      <c r="BC1104" s="204"/>
      <c r="BD1104" s="204"/>
      <c r="BE1104" s="132"/>
    </row>
    <row r="1105" spans="50:57" x14ac:dyDescent="0.2">
      <c r="AX1105" s="204"/>
      <c r="AY1105" s="204"/>
      <c r="AZ1105" s="204"/>
      <c r="BA1105" s="204"/>
      <c r="BB1105" s="204"/>
      <c r="BC1105" s="204"/>
      <c r="BD1105" s="204"/>
      <c r="BE1105" s="132"/>
    </row>
    <row r="1106" spans="50:57" x14ac:dyDescent="0.2">
      <c r="AX1106" s="204"/>
      <c r="AY1106" s="204"/>
      <c r="AZ1106" s="204"/>
      <c r="BA1106" s="204"/>
      <c r="BB1106" s="204"/>
      <c r="BC1106" s="204"/>
      <c r="BD1106" s="204"/>
      <c r="BE1106" s="132"/>
    </row>
    <row r="1107" spans="50:57" x14ac:dyDescent="0.2">
      <c r="AX1107" s="204"/>
      <c r="AY1107" s="204"/>
      <c r="AZ1107" s="204"/>
      <c r="BA1107" s="204"/>
      <c r="BB1107" s="204"/>
      <c r="BC1107" s="204"/>
      <c r="BD1107" s="204"/>
      <c r="BE1107" s="132"/>
    </row>
    <row r="1108" spans="50:57" x14ac:dyDescent="0.2">
      <c r="AX1108" s="204"/>
      <c r="AY1108" s="204"/>
      <c r="AZ1108" s="204"/>
      <c r="BA1108" s="204"/>
      <c r="BB1108" s="204"/>
      <c r="BC1108" s="204"/>
      <c r="BD1108" s="204"/>
      <c r="BE1108" s="132"/>
    </row>
    <row r="1109" spans="50:57" x14ac:dyDescent="0.2">
      <c r="AX1109" s="204"/>
      <c r="AY1109" s="204"/>
      <c r="AZ1109" s="204"/>
      <c r="BA1109" s="204"/>
      <c r="BB1109" s="204"/>
      <c r="BC1109" s="204"/>
      <c r="BD1109" s="204"/>
      <c r="BE1109" s="132"/>
    </row>
    <row r="1110" spans="50:57" x14ac:dyDescent="0.2">
      <c r="AX1110" s="204"/>
      <c r="AY1110" s="204"/>
      <c r="AZ1110" s="204"/>
      <c r="BA1110" s="204"/>
      <c r="BB1110" s="204"/>
      <c r="BC1110" s="204"/>
      <c r="BD1110" s="204"/>
      <c r="BE1110" s="132"/>
    </row>
    <row r="1111" spans="50:57" x14ac:dyDescent="0.2">
      <c r="AX1111" s="204"/>
      <c r="AY1111" s="204"/>
      <c r="AZ1111" s="204"/>
      <c r="BA1111" s="204"/>
      <c r="BB1111" s="204"/>
      <c r="BC1111" s="204"/>
      <c r="BD1111" s="204"/>
      <c r="BE1111" s="132"/>
    </row>
    <row r="1112" spans="50:57" x14ac:dyDescent="0.2">
      <c r="AX1112" s="204"/>
      <c r="AY1112" s="204"/>
      <c r="AZ1112" s="204"/>
      <c r="BA1112" s="204"/>
      <c r="BB1112" s="204"/>
      <c r="BC1112" s="204"/>
      <c r="BD1112" s="204"/>
      <c r="BE1112" s="132"/>
    </row>
    <row r="1113" spans="50:57" x14ac:dyDescent="0.2">
      <c r="AX1113" s="204"/>
      <c r="AY1113" s="204"/>
      <c r="AZ1113" s="204"/>
      <c r="BA1113" s="204"/>
      <c r="BB1113" s="204"/>
      <c r="BC1113" s="204"/>
      <c r="BD1113" s="204"/>
      <c r="BE1113" s="132"/>
    </row>
    <row r="1114" spans="50:57" x14ac:dyDescent="0.2">
      <c r="AX1114" s="204"/>
      <c r="AY1114" s="204"/>
      <c r="AZ1114" s="204"/>
      <c r="BA1114" s="204"/>
      <c r="BB1114" s="204"/>
      <c r="BC1114" s="204"/>
      <c r="BD1114" s="204"/>
      <c r="BE1114" s="132"/>
    </row>
    <row r="1115" spans="50:57" x14ac:dyDescent="0.2">
      <c r="AX1115" s="204"/>
      <c r="AY1115" s="204"/>
      <c r="AZ1115" s="204"/>
      <c r="BA1115" s="204"/>
      <c r="BB1115" s="204"/>
      <c r="BC1115" s="204"/>
      <c r="BD1115" s="204"/>
      <c r="BE1115" s="132"/>
    </row>
    <row r="1116" spans="50:57" x14ac:dyDescent="0.2">
      <c r="AX1116" s="204"/>
      <c r="AY1116" s="204"/>
      <c r="AZ1116" s="204"/>
      <c r="BA1116" s="204"/>
      <c r="BB1116" s="204"/>
      <c r="BC1116" s="204"/>
      <c r="BD1116" s="204"/>
      <c r="BE1116" s="132"/>
    </row>
    <row r="1117" spans="50:57" x14ac:dyDescent="0.2">
      <c r="AX1117" s="204"/>
      <c r="AY1117" s="204"/>
      <c r="AZ1117" s="204"/>
      <c r="BA1117" s="204"/>
      <c r="BB1117" s="204"/>
      <c r="BC1117" s="204"/>
      <c r="BD1117" s="204"/>
      <c r="BE1117" s="132"/>
    </row>
    <row r="1118" spans="50:57" x14ac:dyDescent="0.2">
      <c r="AX1118" s="204"/>
      <c r="AY1118" s="204"/>
      <c r="AZ1118" s="204"/>
      <c r="BA1118" s="204"/>
      <c r="BB1118" s="204"/>
      <c r="BC1118" s="204"/>
      <c r="BD1118" s="204"/>
      <c r="BE1118" s="132"/>
    </row>
    <row r="1119" spans="50:57" x14ac:dyDescent="0.2">
      <c r="AX1119" s="204"/>
      <c r="AY1119" s="204"/>
      <c r="AZ1119" s="204"/>
      <c r="BA1119" s="204"/>
      <c r="BB1119" s="204"/>
      <c r="BC1119" s="204"/>
      <c r="BD1119" s="204"/>
      <c r="BE1119" s="132"/>
    </row>
    <row r="1120" spans="50:57" x14ac:dyDescent="0.2">
      <c r="AX1120" s="204"/>
      <c r="AY1120" s="204"/>
      <c r="AZ1120" s="204"/>
      <c r="BA1120" s="204"/>
      <c r="BB1120" s="204"/>
      <c r="BC1120" s="204"/>
      <c r="BD1120" s="204"/>
      <c r="BE1120" s="132"/>
    </row>
    <row r="1121" spans="50:57" x14ac:dyDescent="0.2">
      <c r="AX1121" s="204"/>
      <c r="AY1121" s="204"/>
      <c r="AZ1121" s="204"/>
      <c r="BA1121" s="204"/>
      <c r="BB1121" s="204"/>
      <c r="BC1121" s="204"/>
      <c r="BD1121" s="204"/>
      <c r="BE1121" s="132"/>
    </row>
    <row r="1122" spans="50:57" x14ac:dyDescent="0.2">
      <c r="AX1122" s="204"/>
      <c r="AY1122" s="204"/>
      <c r="AZ1122" s="204"/>
      <c r="BA1122" s="204"/>
      <c r="BB1122" s="204"/>
      <c r="BC1122" s="204"/>
      <c r="BD1122" s="204"/>
      <c r="BE1122" s="132"/>
    </row>
    <row r="1123" spans="50:57" x14ac:dyDescent="0.2">
      <c r="AX1123" s="204"/>
      <c r="AY1123" s="204"/>
      <c r="AZ1123" s="204"/>
      <c r="BA1123" s="204"/>
      <c r="BB1123" s="204"/>
      <c r="BC1123" s="204"/>
      <c r="BD1123" s="204"/>
      <c r="BE1123" s="132"/>
    </row>
    <row r="1124" spans="50:57" x14ac:dyDescent="0.2">
      <c r="AX1124" s="204"/>
      <c r="AY1124" s="204"/>
      <c r="AZ1124" s="204"/>
      <c r="BA1124" s="204"/>
      <c r="BB1124" s="204"/>
      <c r="BC1124" s="204"/>
      <c r="BD1124" s="204"/>
      <c r="BE1124" s="132"/>
    </row>
    <row r="1125" spans="50:57" x14ac:dyDescent="0.2">
      <c r="AX1125" s="204"/>
      <c r="AY1125" s="204"/>
      <c r="AZ1125" s="204"/>
      <c r="BA1125" s="204"/>
      <c r="BB1125" s="204"/>
      <c r="BC1125" s="204"/>
      <c r="BD1125" s="204"/>
      <c r="BE1125" s="132"/>
    </row>
    <row r="1126" spans="50:57" x14ac:dyDescent="0.2">
      <c r="AX1126" s="204"/>
      <c r="AY1126" s="204"/>
      <c r="AZ1126" s="204"/>
      <c r="BA1126" s="204"/>
      <c r="BB1126" s="204"/>
      <c r="BC1126" s="204"/>
      <c r="BD1126" s="204"/>
      <c r="BE1126" s="132"/>
    </row>
    <row r="1127" spans="50:57" x14ac:dyDescent="0.2">
      <c r="AX1127" s="204"/>
      <c r="AY1127" s="204"/>
      <c r="AZ1127" s="204"/>
      <c r="BA1127" s="204"/>
      <c r="BB1127" s="204"/>
      <c r="BC1127" s="204"/>
      <c r="BD1127" s="204"/>
      <c r="BE1127" s="132"/>
    </row>
    <row r="1128" spans="50:57" x14ac:dyDescent="0.2">
      <c r="AX1128" s="204"/>
      <c r="AY1128" s="204"/>
      <c r="AZ1128" s="204"/>
      <c r="BA1128" s="204"/>
      <c r="BB1128" s="204"/>
      <c r="BC1128" s="204"/>
      <c r="BD1128" s="204"/>
      <c r="BE1128" s="132"/>
    </row>
    <row r="1129" spans="50:57" x14ac:dyDescent="0.2">
      <c r="AX1129" s="204"/>
      <c r="AY1129" s="204"/>
      <c r="AZ1129" s="204"/>
      <c r="BA1129" s="204"/>
      <c r="BB1129" s="204"/>
      <c r="BC1129" s="204"/>
      <c r="BD1129" s="204"/>
      <c r="BE1129" s="132"/>
    </row>
    <row r="1130" spans="50:57" x14ac:dyDescent="0.2">
      <c r="AX1130" s="204"/>
      <c r="AY1130" s="204"/>
      <c r="AZ1130" s="204"/>
      <c r="BA1130" s="204"/>
      <c r="BB1130" s="204"/>
      <c r="BC1130" s="204"/>
      <c r="BD1130" s="204"/>
      <c r="BE1130" s="132"/>
    </row>
    <row r="1131" spans="50:57" x14ac:dyDescent="0.2">
      <c r="AX1131" s="204"/>
      <c r="AY1131" s="204"/>
      <c r="AZ1131" s="204"/>
      <c r="BA1131" s="204"/>
      <c r="BB1131" s="204"/>
      <c r="BC1131" s="204"/>
      <c r="BD1131" s="204"/>
      <c r="BE1131" s="132"/>
    </row>
    <row r="1132" spans="50:57" x14ac:dyDescent="0.2">
      <c r="AX1132" s="204"/>
      <c r="AY1132" s="204"/>
      <c r="AZ1132" s="204"/>
      <c r="BA1132" s="204"/>
      <c r="BB1132" s="204"/>
      <c r="BC1132" s="204"/>
      <c r="BD1132" s="204"/>
      <c r="BE1132" s="132"/>
    </row>
    <row r="1133" spans="50:57" x14ac:dyDescent="0.2">
      <c r="AX1133" s="204"/>
      <c r="AY1133" s="204"/>
      <c r="AZ1133" s="204"/>
      <c r="BA1133" s="204"/>
      <c r="BB1133" s="204"/>
      <c r="BC1133" s="204"/>
      <c r="BD1133" s="204"/>
      <c r="BE1133" s="132"/>
    </row>
    <row r="1134" spans="50:57" x14ac:dyDescent="0.2">
      <c r="AX1134" s="204"/>
      <c r="AY1134" s="204"/>
      <c r="AZ1134" s="204"/>
      <c r="BA1134" s="204"/>
      <c r="BB1134" s="204"/>
      <c r="BC1134" s="204"/>
      <c r="BD1134" s="204"/>
      <c r="BE1134" s="132"/>
    </row>
    <row r="1135" spans="50:57" x14ac:dyDescent="0.2">
      <c r="AX1135" s="204"/>
      <c r="AY1135" s="204"/>
      <c r="AZ1135" s="204"/>
      <c r="BA1135" s="204"/>
      <c r="BB1135" s="204"/>
      <c r="BC1135" s="204"/>
      <c r="BD1135" s="204"/>
      <c r="BE1135" s="132"/>
    </row>
    <row r="1136" spans="50:57" x14ac:dyDescent="0.2">
      <c r="AX1136" s="204"/>
      <c r="AY1136" s="204"/>
      <c r="AZ1136" s="204"/>
      <c r="BA1136" s="204"/>
      <c r="BB1136" s="204"/>
      <c r="BC1136" s="204"/>
      <c r="BD1136" s="204"/>
      <c r="BE1136" s="132"/>
    </row>
    <row r="1137" spans="50:57" x14ac:dyDescent="0.2">
      <c r="AX1137" s="204"/>
      <c r="AY1137" s="204"/>
      <c r="AZ1137" s="204"/>
      <c r="BA1137" s="204"/>
      <c r="BB1137" s="204"/>
      <c r="BC1137" s="204"/>
      <c r="BD1137" s="204"/>
      <c r="BE1137" s="132"/>
    </row>
    <row r="1138" spans="50:57" x14ac:dyDescent="0.2">
      <c r="AX1138" s="204"/>
      <c r="AY1138" s="204"/>
      <c r="AZ1138" s="204"/>
      <c r="BA1138" s="204"/>
      <c r="BB1138" s="204"/>
      <c r="BC1138" s="204"/>
      <c r="BD1138" s="204"/>
      <c r="BE1138" s="132"/>
    </row>
    <row r="1139" spans="50:57" x14ac:dyDescent="0.2">
      <c r="AX1139" s="204"/>
      <c r="AY1139" s="204"/>
      <c r="AZ1139" s="204"/>
      <c r="BA1139" s="204"/>
      <c r="BB1139" s="204"/>
      <c r="BC1139" s="204"/>
      <c r="BD1139" s="204"/>
      <c r="BE1139" s="132"/>
    </row>
    <row r="1140" spans="50:57" x14ac:dyDescent="0.2">
      <c r="AX1140" s="204"/>
      <c r="AY1140" s="204"/>
      <c r="AZ1140" s="204"/>
      <c r="BA1140" s="204"/>
      <c r="BB1140" s="204"/>
      <c r="BC1140" s="204"/>
      <c r="BD1140" s="204"/>
      <c r="BE1140" s="132"/>
    </row>
    <row r="1141" spans="50:57" x14ac:dyDescent="0.2">
      <c r="AX1141" s="204"/>
      <c r="AY1141" s="204"/>
      <c r="AZ1141" s="204"/>
      <c r="BA1141" s="204"/>
      <c r="BB1141" s="204"/>
      <c r="BC1141" s="204"/>
      <c r="BD1141" s="204"/>
      <c r="BE1141" s="132"/>
    </row>
    <row r="1142" spans="50:57" x14ac:dyDescent="0.2">
      <c r="AX1142" s="204"/>
      <c r="AY1142" s="204"/>
      <c r="AZ1142" s="204"/>
      <c r="BA1142" s="204"/>
      <c r="BB1142" s="204"/>
      <c r="BC1142" s="204"/>
      <c r="BD1142" s="204"/>
      <c r="BE1142" s="132"/>
    </row>
    <row r="1143" spans="50:57" x14ac:dyDescent="0.2">
      <c r="AX1143" s="204"/>
      <c r="AY1143" s="204"/>
      <c r="AZ1143" s="204"/>
      <c r="BA1143" s="204"/>
      <c r="BB1143" s="204"/>
      <c r="BC1143" s="204"/>
      <c r="BD1143" s="204"/>
      <c r="BE1143" s="132"/>
    </row>
    <row r="1144" spans="50:57" x14ac:dyDescent="0.2">
      <c r="AX1144" s="204"/>
      <c r="AY1144" s="204"/>
      <c r="AZ1144" s="204"/>
      <c r="BA1144" s="204"/>
      <c r="BB1144" s="204"/>
      <c r="BC1144" s="204"/>
      <c r="BD1144" s="204"/>
      <c r="BE1144" s="132"/>
    </row>
    <row r="1145" spans="50:57" x14ac:dyDescent="0.2">
      <c r="AX1145" s="204"/>
      <c r="AY1145" s="204"/>
      <c r="AZ1145" s="204"/>
      <c r="BA1145" s="204"/>
      <c r="BB1145" s="204"/>
      <c r="BC1145" s="204"/>
      <c r="BD1145" s="204"/>
      <c r="BE1145" s="132"/>
    </row>
    <row r="1146" spans="50:57" x14ac:dyDescent="0.2">
      <c r="AX1146" s="204"/>
      <c r="AY1146" s="204"/>
      <c r="AZ1146" s="204"/>
      <c r="BA1146" s="204"/>
      <c r="BB1146" s="204"/>
      <c r="BC1146" s="204"/>
      <c r="BD1146" s="204"/>
      <c r="BE1146" s="132"/>
    </row>
    <row r="1147" spans="50:57" x14ac:dyDescent="0.2">
      <c r="AX1147" s="204"/>
      <c r="AY1147" s="204"/>
      <c r="AZ1147" s="204"/>
      <c r="BA1147" s="204"/>
      <c r="BB1147" s="204"/>
      <c r="BC1147" s="204"/>
      <c r="BD1147" s="204"/>
      <c r="BE1147" s="132"/>
    </row>
    <row r="1148" spans="50:57" x14ac:dyDescent="0.2">
      <c r="AX1148" s="204"/>
      <c r="AY1148" s="204"/>
      <c r="AZ1148" s="204"/>
      <c r="BA1148" s="204"/>
      <c r="BB1148" s="204"/>
      <c r="BC1148" s="204"/>
      <c r="BD1148" s="204"/>
      <c r="BE1148" s="132"/>
    </row>
    <row r="1149" spans="50:57" x14ac:dyDescent="0.2">
      <c r="AX1149" s="204"/>
      <c r="AY1149" s="204"/>
      <c r="AZ1149" s="204"/>
      <c r="BA1149" s="204"/>
      <c r="BB1149" s="204"/>
      <c r="BC1149" s="204"/>
      <c r="BD1149" s="204"/>
      <c r="BE1149" s="132"/>
    </row>
    <row r="1150" spans="50:57" x14ac:dyDescent="0.2">
      <c r="AX1150" s="204"/>
      <c r="AY1150" s="204"/>
      <c r="AZ1150" s="204"/>
      <c r="BA1150" s="204"/>
      <c r="BB1150" s="204"/>
      <c r="BC1150" s="204"/>
      <c r="BD1150" s="204"/>
      <c r="BE1150" s="132"/>
    </row>
    <row r="1151" spans="50:57" x14ac:dyDescent="0.2">
      <c r="AX1151" s="204"/>
      <c r="AY1151" s="204"/>
      <c r="AZ1151" s="204"/>
      <c r="BA1151" s="204"/>
      <c r="BB1151" s="204"/>
      <c r="BC1151" s="204"/>
      <c r="BD1151" s="204"/>
      <c r="BE1151" s="132"/>
    </row>
    <row r="1152" spans="50:57" x14ac:dyDescent="0.2">
      <c r="AX1152" s="204"/>
      <c r="AY1152" s="204"/>
      <c r="AZ1152" s="204"/>
      <c r="BA1152" s="204"/>
      <c r="BB1152" s="204"/>
      <c r="BC1152" s="204"/>
      <c r="BD1152" s="204"/>
      <c r="BE1152" s="132"/>
    </row>
    <row r="1153" spans="50:57" x14ac:dyDescent="0.2">
      <c r="AX1153" s="204"/>
      <c r="AY1153" s="204"/>
      <c r="AZ1153" s="204"/>
      <c r="BA1153" s="204"/>
      <c r="BB1153" s="204"/>
      <c r="BC1153" s="204"/>
      <c r="BD1153" s="204"/>
      <c r="BE1153" s="132"/>
    </row>
    <row r="1154" spans="50:57" x14ac:dyDescent="0.2">
      <c r="AX1154" s="204"/>
      <c r="AY1154" s="204"/>
      <c r="AZ1154" s="204"/>
      <c r="BA1154" s="204"/>
      <c r="BB1154" s="204"/>
      <c r="BC1154" s="204"/>
      <c r="BD1154" s="204"/>
      <c r="BE1154" s="132"/>
    </row>
    <row r="1155" spans="50:57" x14ac:dyDescent="0.2">
      <c r="AX1155" s="204"/>
      <c r="AY1155" s="204"/>
      <c r="AZ1155" s="204"/>
      <c r="BA1155" s="204"/>
      <c r="BB1155" s="204"/>
      <c r="BC1155" s="204"/>
      <c r="BD1155" s="204"/>
      <c r="BE1155" s="132"/>
    </row>
    <row r="1156" spans="50:57" x14ac:dyDescent="0.2">
      <c r="AX1156" s="204"/>
      <c r="AY1156" s="204"/>
      <c r="AZ1156" s="204"/>
      <c r="BA1156" s="204"/>
      <c r="BB1156" s="204"/>
      <c r="BC1156" s="204"/>
      <c r="BD1156" s="204"/>
      <c r="BE1156" s="132"/>
    </row>
    <row r="1157" spans="50:57" x14ac:dyDescent="0.2">
      <c r="AX1157" s="204"/>
      <c r="AY1157" s="204"/>
      <c r="AZ1157" s="204"/>
      <c r="BA1157" s="204"/>
      <c r="BB1157" s="204"/>
      <c r="BC1157" s="204"/>
      <c r="BD1157" s="204"/>
      <c r="BE1157" s="132"/>
    </row>
    <row r="1158" spans="50:57" x14ac:dyDescent="0.2">
      <c r="AX1158" s="204"/>
      <c r="AY1158" s="204"/>
      <c r="AZ1158" s="204"/>
      <c r="BA1158" s="204"/>
      <c r="BB1158" s="204"/>
      <c r="BC1158" s="204"/>
      <c r="BD1158" s="204"/>
      <c r="BE1158" s="132"/>
    </row>
    <row r="1159" spans="50:57" x14ac:dyDescent="0.2">
      <c r="AX1159" s="204"/>
      <c r="AY1159" s="204"/>
      <c r="AZ1159" s="204"/>
      <c r="BA1159" s="204"/>
      <c r="BB1159" s="204"/>
      <c r="BC1159" s="204"/>
      <c r="BD1159" s="204"/>
      <c r="BE1159" s="132"/>
    </row>
    <row r="1160" spans="50:57" x14ac:dyDescent="0.2">
      <c r="AX1160" s="204"/>
      <c r="AY1160" s="204"/>
      <c r="AZ1160" s="204"/>
      <c r="BA1160" s="204"/>
      <c r="BB1160" s="204"/>
      <c r="BC1160" s="204"/>
      <c r="BD1160" s="204"/>
      <c r="BE1160" s="132"/>
    </row>
    <row r="1161" spans="50:57" x14ac:dyDescent="0.2">
      <c r="AX1161" s="204"/>
      <c r="AY1161" s="204"/>
      <c r="AZ1161" s="204"/>
      <c r="BA1161" s="204"/>
      <c r="BB1161" s="204"/>
      <c r="BC1161" s="204"/>
      <c r="BD1161" s="204"/>
      <c r="BE1161" s="132"/>
    </row>
    <row r="1162" spans="50:57" x14ac:dyDescent="0.2">
      <c r="AX1162" s="204"/>
      <c r="AY1162" s="204"/>
      <c r="AZ1162" s="204"/>
      <c r="BA1162" s="204"/>
      <c r="BB1162" s="204"/>
      <c r="BC1162" s="204"/>
      <c r="BD1162" s="204"/>
      <c r="BE1162" s="132"/>
    </row>
    <row r="1163" spans="50:57" x14ac:dyDescent="0.2">
      <c r="AX1163" s="204"/>
      <c r="AY1163" s="204"/>
      <c r="AZ1163" s="204"/>
      <c r="BA1163" s="204"/>
      <c r="BB1163" s="204"/>
      <c r="BC1163" s="204"/>
      <c r="BD1163" s="204"/>
      <c r="BE1163" s="132"/>
    </row>
    <row r="1164" spans="50:57" x14ac:dyDescent="0.2">
      <c r="AX1164" s="204"/>
      <c r="AY1164" s="204"/>
      <c r="AZ1164" s="204"/>
      <c r="BA1164" s="204"/>
      <c r="BB1164" s="204"/>
      <c r="BC1164" s="204"/>
      <c r="BD1164" s="204"/>
      <c r="BE1164" s="132"/>
    </row>
    <row r="1165" spans="50:57" x14ac:dyDescent="0.2">
      <c r="AX1165" s="204"/>
      <c r="AY1165" s="204"/>
      <c r="AZ1165" s="204"/>
      <c r="BA1165" s="204"/>
      <c r="BB1165" s="204"/>
      <c r="BC1165" s="204"/>
      <c r="BD1165" s="204"/>
      <c r="BE1165" s="132"/>
    </row>
    <row r="1166" spans="50:57" x14ac:dyDescent="0.2">
      <c r="AX1166" s="204"/>
      <c r="AY1166" s="204"/>
      <c r="AZ1166" s="204"/>
      <c r="BA1166" s="204"/>
      <c r="BB1166" s="204"/>
      <c r="BC1166" s="204"/>
      <c r="BD1166" s="204"/>
      <c r="BE1166" s="132"/>
    </row>
    <row r="1167" spans="50:57" x14ac:dyDescent="0.2">
      <c r="AX1167" s="204"/>
      <c r="AY1167" s="204"/>
      <c r="AZ1167" s="204"/>
      <c r="BA1167" s="204"/>
      <c r="BB1167" s="204"/>
      <c r="BC1167" s="204"/>
      <c r="BD1167" s="204"/>
      <c r="BE1167" s="132"/>
    </row>
    <row r="1168" spans="50:57" x14ac:dyDescent="0.2">
      <c r="AX1168" s="204"/>
      <c r="AY1168" s="204"/>
      <c r="AZ1168" s="204"/>
      <c r="BA1168" s="204"/>
      <c r="BB1168" s="204"/>
      <c r="BC1168" s="204"/>
      <c r="BD1168" s="204"/>
      <c r="BE1168" s="132"/>
    </row>
    <row r="1169" spans="50:57" x14ac:dyDescent="0.2">
      <c r="AX1169" s="204"/>
      <c r="AY1169" s="204"/>
      <c r="AZ1169" s="204"/>
      <c r="BA1169" s="204"/>
      <c r="BB1169" s="204"/>
      <c r="BC1169" s="204"/>
      <c r="BD1169" s="204"/>
      <c r="BE1169" s="132"/>
    </row>
    <row r="1170" spans="50:57" x14ac:dyDescent="0.2">
      <c r="AX1170" s="204"/>
      <c r="AY1170" s="204"/>
      <c r="AZ1170" s="204"/>
      <c r="BA1170" s="204"/>
      <c r="BB1170" s="204"/>
      <c r="BC1170" s="204"/>
      <c r="BD1170" s="204"/>
      <c r="BE1170" s="132"/>
    </row>
    <row r="1171" spans="50:57" x14ac:dyDescent="0.2">
      <c r="AX1171" s="204"/>
      <c r="AY1171" s="204"/>
      <c r="AZ1171" s="204"/>
      <c r="BA1171" s="204"/>
      <c r="BB1171" s="204"/>
      <c r="BC1171" s="204"/>
      <c r="BD1171" s="204"/>
      <c r="BE1171" s="132"/>
    </row>
    <row r="1172" spans="50:57" x14ac:dyDescent="0.2">
      <c r="AX1172" s="204"/>
      <c r="AY1172" s="204"/>
      <c r="AZ1172" s="204"/>
      <c r="BA1172" s="204"/>
      <c r="BB1172" s="204"/>
      <c r="BC1172" s="204"/>
      <c r="BD1172" s="204"/>
      <c r="BE1172" s="132"/>
    </row>
    <row r="1173" spans="50:57" x14ac:dyDescent="0.2">
      <c r="AX1173" s="204"/>
      <c r="AY1173" s="204"/>
      <c r="AZ1173" s="204"/>
      <c r="BA1173" s="204"/>
      <c r="BB1173" s="204"/>
      <c r="BC1173" s="204"/>
      <c r="BD1173" s="204"/>
      <c r="BE1173" s="132"/>
    </row>
    <row r="1174" spans="50:57" x14ac:dyDescent="0.2">
      <c r="AX1174" s="204"/>
      <c r="AY1174" s="204"/>
      <c r="AZ1174" s="204"/>
      <c r="BA1174" s="204"/>
      <c r="BB1174" s="204"/>
      <c r="BC1174" s="204"/>
      <c r="BD1174" s="204"/>
      <c r="BE1174" s="132"/>
    </row>
    <row r="1175" spans="50:57" x14ac:dyDescent="0.2">
      <c r="AX1175" s="204"/>
      <c r="AY1175" s="204"/>
      <c r="AZ1175" s="204"/>
      <c r="BA1175" s="204"/>
      <c r="BB1175" s="204"/>
      <c r="BC1175" s="204"/>
      <c r="BD1175" s="204"/>
      <c r="BE1175" s="132"/>
    </row>
    <row r="1176" spans="50:57" x14ac:dyDescent="0.2">
      <c r="AX1176" s="204"/>
      <c r="AY1176" s="204"/>
      <c r="AZ1176" s="204"/>
      <c r="BA1176" s="204"/>
      <c r="BB1176" s="204"/>
      <c r="BC1176" s="204"/>
      <c r="BD1176" s="204"/>
      <c r="BE1176" s="132"/>
    </row>
    <row r="1177" spans="50:57" x14ac:dyDescent="0.2">
      <c r="AX1177" s="204"/>
      <c r="AY1177" s="204"/>
      <c r="AZ1177" s="204"/>
      <c r="BA1177" s="204"/>
      <c r="BB1177" s="204"/>
      <c r="BC1177" s="204"/>
      <c r="BD1177" s="204"/>
      <c r="BE1177" s="132"/>
    </row>
    <row r="1178" spans="50:57" x14ac:dyDescent="0.2">
      <c r="AX1178" s="204"/>
      <c r="AY1178" s="204"/>
      <c r="AZ1178" s="204"/>
      <c r="BA1178" s="204"/>
      <c r="BB1178" s="204"/>
      <c r="BC1178" s="204"/>
      <c r="BD1178" s="204"/>
      <c r="BE1178" s="132"/>
    </row>
    <row r="1179" spans="50:57" x14ac:dyDescent="0.2">
      <c r="AX1179" s="204"/>
      <c r="AY1179" s="204"/>
      <c r="AZ1179" s="204"/>
      <c r="BA1179" s="204"/>
      <c r="BB1179" s="204"/>
      <c r="BC1179" s="204"/>
      <c r="BD1179" s="204"/>
      <c r="BE1179" s="132"/>
    </row>
    <row r="1180" spans="50:57" x14ac:dyDescent="0.2">
      <c r="AX1180" s="204"/>
      <c r="AY1180" s="204"/>
      <c r="AZ1180" s="204"/>
      <c r="BA1180" s="204"/>
      <c r="BB1180" s="204"/>
      <c r="BC1180" s="204"/>
      <c r="BD1180" s="204"/>
      <c r="BE1180" s="132"/>
    </row>
    <row r="1181" spans="50:57" x14ac:dyDescent="0.2">
      <c r="AX1181" s="204"/>
      <c r="AY1181" s="204"/>
      <c r="AZ1181" s="204"/>
      <c r="BA1181" s="204"/>
      <c r="BB1181" s="204"/>
      <c r="BC1181" s="204"/>
      <c r="BD1181" s="204"/>
      <c r="BE1181" s="132"/>
    </row>
    <row r="1182" spans="50:57" x14ac:dyDescent="0.2">
      <c r="AX1182" s="204"/>
      <c r="AY1182" s="204"/>
      <c r="AZ1182" s="204"/>
      <c r="BA1182" s="204"/>
      <c r="BB1182" s="204"/>
      <c r="BC1182" s="204"/>
      <c r="BD1182" s="204"/>
      <c r="BE1182" s="132"/>
    </row>
    <row r="1183" spans="50:57" x14ac:dyDescent="0.2">
      <c r="AX1183" s="204"/>
      <c r="AY1183" s="204"/>
      <c r="AZ1183" s="204"/>
      <c r="BA1183" s="204"/>
      <c r="BB1183" s="204"/>
      <c r="BC1183" s="204"/>
      <c r="BD1183" s="204"/>
      <c r="BE1183" s="132"/>
    </row>
    <row r="1184" spans="50:57" x14ac:dyDescent="0.2">
      <c r="AX1184" s="204"/>
      <c r="AY1184" s="204"/>
      <c r="AZ1184" s="204"/>
      <c r="BA1184" s="204"/>
      <c r="BB1184" s="204"/>
      <c r="BC1184" s="204"/>
      <c r="BD1184" s="204"/>
      <c r="BE1184" s="132"/>
    </row>
    <row r="1185" spans="50:57" x14ac:dyDescent="0.2">
      <c r="AX1185" s="204"/>
      <c r="AY1185" s="204"/>
      <c r="AZ1185" s="204"/>
      <c r="BA1185" s="204"/>
      <c r="BB1185" s="204"/>
      <c r="BC1185" s="204"/>
      <c r="BD1185" s="204"/>
      <c r="BE1185" s="132"/>
    </row>
    <row r="1186" spans="50:57" x14ac:dyDescent="0.2">
      <c r="AX1186" s="204"/>
      <c r="AY1186" s="204"/>
      <c r="AZ1186" s="204"/>
      <c r="BA1186" s="204"/>
      <c r="BB1186" s="204"/>
      <c r="BC1186" s="204"/>
      <c r="BD1186" s="204"/>
      <c r="BE1186" s="132"/>
    </row>
    <row r="1187" spans="50:57" x14ac:dyDescent="0.2">
      <c r="AX1187" s="204"/>
      <c r="AY1187" s="204"/>
      <c r="AZ1187" s="204"/>
      <c r="BA1187" s="204"/>
      <c r="BB1187" s="204"/>
      <c r="BC1187" s="204"/>
      <c r="BD1187" s="204"/>
      <c r="BE1187" s="132"/>
    </row>
    <row r="1188" spans="50:57" x14ac:dyDescent="0.2">
      <c r="AX1188" s="204"/>
      <c r="AY1188" s="204"/>
      <c r="AZ1188" s="204"/>
      <c r="BA1188" s="204"/>
      <c r="BB1188" s="204"/>
      <c r="BC1188" s="204"/>
      <c r="BD1188" s="204"/>
      <c r="BE1188" s="132"/>
    </row>
    <row r="1189" spans="50:57" x14ac:dyDescent="0.2">
      <c r="AX1189" s="204"/>
      <c r="AY1189" s="204"/>
      <c r="AZ1189" s="204"/>
      <c r="BA1189" s="204"/>
      <c r="BB1189" s="204"/>
      <c r="BC1189" s="204"/>
      <c r="BD1189" s="204"/>
      <c r="BE1189" s="132"/>
    </row>
    <row r="1190" spans="50:57" x14ac:dyDescent="0.2">
      <c r="AX1190" s="204"/>
      <c r="AY1190" s="204"/>
      <c r="AZ1190" s="204"/>
      <c r="BA1190" s="204"/>
      <c r="BB1190" s="204"/>
      <c r="BC1190" s="204"/>
      <c r="BD1190" s="204"/>
      <c r="BE1190" s="132"/>
    </row>
    <row r="1191" spans="50:57" x14ac:dyDescent="0.2">
      <c r="AX1191" s="204"/>
      <c r="AY1191" s="204"/>
      <c r="AZ1191" s="204"/>
      <c r="BA1191" s="204"/>
      <c r="BB1191" s="204"/>
      <c r="BC1191" s="204"/>
      <c r="BD1191" s="204"/>
      <c r="BE1191" s="132"/>
    </row>
    <row r="1192" spans="50:57" x14ac:dyDescent="0.2">
      <c r="AX1192" s="204"/>
      <c r="AY1192" s="204"/>
      <c r="AZ1192" s="204"/>
      <c r="BA1192" s="204"/>
      <c r="BB1192" s="204"/>
      <c r="BC1192" s="204"/>
      <c r="BD1192" s="204"/>
      <c r="BE1192" s="132"/>
    </row>
    <row r="1193" spans="50:57" x14ac:dyDescent="0.2">
      <c r="AX1193" s="204"/>
      <c r="AY1193" s="204"/>
      <c r="AZ1193" s="204"/>
      <c r="BA1193" s="204"/>
      <c r="BB1193" s="204"/>
      <c r="BC1193" s="204"/>
      <c r="BD1193" s="204"/>
      <c r="BE1193" s="132"/>
    </row>
    <row r="1194" spans="50:57" x14ac:dyDescent="0.2">
      <c r="AX1194" s="204"/>
      <c r="AY1194" s="204"/>
      <c r="AZ1194" s="204"/>
      <c r="BA1194" s="204"/>
      <c r="BB1194" s="204"/>
      <c r="BC1194" s="204"/>
      <c r="BD1194" s="204"/>
      <c r="BE1194" s="132"/>
    </row>
    <row r="1195" spans="50:57" x14ac:dyDescent="0.2">
      <c r="AX1195" s="204"/>
      <c r="AY1195" s="204"/>
      <c r="AZ1195" s="204"/>
      <c r="BA1195" s="204"/>
      <c r="BB1195" s="204"/>
      <c r="BC1195" s="204"/>
      <c r="BD1195" s="204"/>
      <c r="BE1195" s="132"/>
    </row>
    <row r="1196" spans="50:57" x14ac:dyDescent="0.2">
      <c r="AX1196" s="204"/>
      <c r="AY1196" s="204"/>
      <c r="AZ1196" s="204"/>
      <c r="BA1196" s="204"/>
      <c r="BB1196" s="204"/>
      <c r="BC1196" s="204"/>
      <c r="BD1196" s="204"/>
      <c r="BE1196" s="132"/>
    </row>
    <row r="1197" spans="50:57" x14ac:dyDescent="0.2">
      <c r="AX1197" s="204"/>
      <c r="AY1197" s="204"/>
      <c r="AZ1197" s="204"/>
      <c r="BA1197" s="204"/>
      <c r="BB1197" s="204"/>
      <c r="BC1197" s="204"/>
      <c r="BD1197" s="204"/>
      <c r="BE1197" s="132"/>
    </row>
    <row r="1198" spans="50:57" x14ac:dyDescent="0.2">
      <c r="AX1198" s="204"/>
      <c r="AY1198" s="204"/>
      <c r="AZ1198" s="204"/>
      <c r="BA1198" s="204"/>
      <c r="BB1198" s="204"/>
      <c r="BC1198" s="204"/>
      <c r="BD1198" s="204"/>
      <c r="BE1198" s="132"/>
    </row>
    <row r="1199" spans="50:57" x14ac:dyDescent="0.2">
      <c r="AX1199" s="204"/>
      <c r="AY1199" s="204"/>
      <c r="AZ1199" s="204"/>
      <c r="BA1199" s="204"/>
      <c r="BB1199" s="204"/>
      <c r="BC1199" s="204"/>
      <c r="BD1199" s="204"/>
      <c r="BE1199" s="132"/>
    </row>
    <row r="1200" spans="50:57" x14ac:dyDescent="0.2">
      <c r="AX1200" s="204"/>
      <c r="AY1200" s="204"/>
      <c r="AZ1200" s="204"/>
      <c r="BA1200" s="204"/>
      <c r="BB1200" s="204"/>
      <c r="BC1200" s="204"/>
      <c r="BD1200" s="204"/>
      <c r="BE1200" s="132"/>
    </row>
    <row r="1201" spans="50:57" x14ac:dyDescent="0.2">
      <c r="AX1201" s="204"/>
      <c r="AY1201" s="204"/>
      <c r="AZ1201" s="204"/>
      <c r="BA1201" s="204"/>
      <c r="BB1201" s="204"/>
      <c r="BC1201" s="204"/>
      <c r="BD1201" s="204"/>
      <c r="BE1201" s="132"/>
    </row>
    <row r="1202" spans="50:57" x14ac:dyDescent="0.2">
      <c r="AX1202" s="204"/>
      <c r="AY1202" s="204"/>
      <c r="AZ1202" s="204"/>
      <c r="BA1202" s="204"/>
      <c r="BB1202" s="204"/>
      <c r="BC1202" s="204"/>
      <c r="BD1202" s="204"/>
      <c r="BE1202" s="132"/>
    </row>
    <row r="1203" spans="50:57" x14ac:dyDescent="0.2">
      <c r="AX1203" s="204"/>
      <c r="AY1203" s="204"/>
      <c r="AZ1203" s="204"/>
      <c r="BA1203" s="204"/>
      <c r="BB1203" s="204"/>
      <c r="BC1203" s="204"/>
      <c r="BD1203" s="204"/>
      <c r="BE1203" s="132"/>
    </row>
    <row r="1204" spans="50:57" x14ac:dyDescent="0.2">
      <c r="AX1204" s="204"/>
      <c r="AY1204" s="204"/>
      <c r="AZ1204" s="204"/>
      <c r="BA1204" s="204"/>
      <c r="BB1204" s="204"/>
      <c r="BC1204" s="204"/>
      <c r="BD1204" s="204"/>
      <c r="BE1204" s="132"/>
    </row>
    <row r="1205" spans="50:57" x14ac:dyDescent="0.2">
      <c r="AX1205" s="204"/>
      <c r="AY1205" s="204"/>
      <c r="AZ1205" s="204"/>
      <c r="BA1205" s="204"/>
      <c r="BB1205" s="204"/>
      <c r="BC1205" s="204"/>
      <c r="BD1205" s="204"/>
      <c r="BE1205" s="132"/>
    </row>
    <row r="1206" spans="50:57" x14ac:dyDescent="0.2">
      <c r="AX1206" s="204"/>
      <c r="AY1206" s="204"/>
      <c r="AZ1206" s="204"/>
      <c r="BA1206" s="204"/>
      <c r="BB1206" s="204"/>
      <c r="BC1206" s="204"/>
      <c r="BD1206" s="204"/>
      <c r="BE1206" s="132"/>
    </row>
    <row r="1207" spans="50:57" x14ac:dyDescent="0.2">
      <c r="AX1207" s="204"/>
      <c r="AY1207" s="204"/>
      <c r="AZ1207" s="204"/>
      <c r="BA1207" s="204"/>
      <c r="BB1207" s="204"/>
      <c r="BC1207" s="204"/>
      <c r="BD1207" s="204"/>
      <c r="BE1207" s="132"/>
    </row>
    <row r="1208" spans="50:57" x14ac:dyDescent="0.2">
      <c r="AX1208" s="204"/>
      <c r="AY1208" s="204"/>
      <c r="AZ1208" s="204"/>
      <c r="BA1208" s="204"/>
      <c r="BB1208" s="204"/>
      <c r="BC1208" s="204"/>
      <c r="BD1208" s="204"/>
      <c r="BE1208" s="132"/>
    </row>
    <row r="1209" spans="50:57" x14ac:dyDescent="0.2">
      <c r="AX1209" s="204"/>
      <c r="AY1209" s="204"/>
      <c r="AZ1209" s="204"/>
      <c r="BA1209" s="204"/>
      <c r="BB1209" s="204"/>
      <c r="BC1209" s="204"/>
      <c r="BD1209" s="204"/>
      <c r="BE1209" s="132"/>
    </row>
    <row r="1210" spans="50:57" x14ac:dyDescent="0.2">
      <c r="AX1210" s="204"/>
      <c r="AY1210" s="204"/>
      <c r="AZ1210" s="204"/>
      <c r="BA1210" s="204"/>
      <c r="BB1210" s="204"/>
      <c r="BC1210" s="204"/>
      <c r="BD1210" s="204"/>
      <c r="BE1210" s="132"/>
    </row>
    <row r="1211" spans="50:57" x14ac:dyDescent="0.2">
      <c r="AX1211" s="204"/>
      <c r="AY1211" s="204"/>
      <c r="AZ1211" s="204"/>
      <c r="BA1211" s="204"/>
      <c r="BB1211" s="204"/>
      <c r="BC1211" s="204"/>
      <c r="BD1211" s="204"/>
      <c r="BE1211" s="132"/>
    </row>
    <row r="1212" spans="50:57" x14ac:dyDescent="0.2">
      <c r="AX1212" s="204"/>
      <c r="AY1212" s="204"/>
      <c r="AZ1212" s="204"/>
      <c r="BA1212" s="204"/>
      <c r="BB1212" s="204"/>
      <c r="BC1212" s="204"/>
      <c r="BD1212" s="204"/>
      <c r="BE1212" s="132"/>
    </row>
    <row r="1213" spans="50:57" x14ac:dyDescent="0.2">
      <c r="AX1213" s="204"/>
      <c r="AY1213" s="204"/>
      <c r="AZ1213" s="204"/>
      <c r="BA1213" s="204"/>
      <c r="BB1213" s="204"/>
      <c r="BC1213" s="204"/>
      <c r="BD1213" s="204"/>
      <c r="BE1213" s="132"/>
    </row>
    <row r="1214" spans="50:57" x14ac:dyDescent="0.2">
      <c r="AX1214" s="204"/>
      <c r="AY1214" s="204"/>
      <c r="AZ1214" s="204"/>
      <c r="BA1214" s="204"/>
      <c r="BB1214" s="204"/>
      <c r="BC1214" s="204"/>
      <c r="BD1214" s="204"/>
      <c r="BE1214" s="132"/>
    </row>
    <row r="1215" spans="50:57" x14ac:dyDescent="0.2">
      <c r="AX1215" s="204"/>
      <c r="AY1215" s="204"/>
      <c r="AZ1215" s="204"/>
      <c r="BA1215" s="204"/>
      <c r="BB1215" s="204"/>
      <c r="BC1215" s="204"/>
      <c r="BD1215" s="204"/>
      <c r="BE1215" s="132"/>
    </row>
    <row r="1216" spans="50:57" x14ac:dyDescent="0.2">
      <c r="AX1216" s="204"/>
      <c r="AY1216" s="204"/>
      <c r="AZ1216" s="204"/>
      <c r="BA1216" s="204"/>
      <c r="BB1216" s="204"/>
      <c r="BC1216" s="204"/>
      <c r="BD1216" s="204"/>
      <c r="BE1216" s="132"/>
    </row>
    <row r="1217" spans="50:57" x14ac:dyDescent="0.2">
      <c r="AX1217" s="204"/>
      <c r="AY1217" s="204"/>
      <c r="AZ1217" s="204"/>
      <c r="BA1217" s="204"/>
      <c r="BB1217" s="204"/>
      <c r="BC1217" s="204"/>
      <c r="BD1217" s="204"/>
      <c r="BE1217" s="132"/>
    </row>
    <row r="1218" spans="50:57" x14ac:dyDescent="0.2">
      <c r="AX1218" s="204"/>
      <c r="AY1218" s="204"/>
      <c r="AZ1218" s="204"/>
      <c r="BA1218" s="204"/>
      <c r="BB1218" s="204"/>
      <c r="BC1218" s="204"/>
      <c r="BD1218" s="204"/>
      <c r="BE1218" s="132"/>
    </row>
    <row r="1219" spans="50:57" x14ac:dyDescent="0.2">
      <c r="AX1219" s="204"/>
      <c r="AY1219" s="204"/>
      <c r="AZ1219" s="204"/>
      <c r="BA1219" s="204"/>
      <c r="BB1219" s="204"/>
      <c r="BC1219" s="204"/>
      <c r="BD1219" s="204"/>
      <c r="BE1219" s="132"/>
    </row>
    <row r="1220" spans="50:57" x14ac:dyDescent="0.2">
      <c r="AX1220" s="204"/>
      <c r="AY1220" s="204"/>
      <c r="AZ1220" s="204"/>
      <c r="BA1220" s="204"/>
      <c r="BB1220" s="204"/>
      <c r="BC1220" s="204"/>
      <c r="BD1220" s="204"/>
      <c r="BE1220" s="132"/>
    </row>
    <row r="1221" spans="50:57" x14ac:dyDescent="0.2">
      <c r="AX1221" s="204"/>
      <c r="AY1221" s="204"/>
      <c r="AZ1221" s="204"/>
      <c r="BA1221" s="204"/>
      <c r="BB1221" s="204"/>
      <c r="BC1221" s="204"/>
      <c r="BD1221" s="204"/>
      <c r="BE1221" s="132"/>
    </row>
    <row r="1222" spans="50:57" x14ac:dyDescent="0.2">
      <c r="AX1222" s="204"/>
      <c r="AY1222" s="204"/>
      <c r="AZ1222" s="204"/>
      <c r="BA1222" s="204"/>
      <c r="BB1222" s="204"/>
      <c r="BC1222" s="204"/>
      <c r="BD1222" s="204"/>
      <c r="BE1222" s="132"/>
    </row>
    <row r="1223" spans="50:57" x14ac:dyDescent="0.2">
      <c r="AX1223" s="204"/>
      <c r="AY1223" s="204"/>
      <c r="AZ1223" s="204"/>
      <c r="BA1223" s="204"/>
      <c r="BB1223" s="204"/>
      <c r="BC1223" s="204"/>
      <c r="BD1223" s="204"/>
      <c r="BE1223" s="132"/>
    </row>
    <row r="1224" spans="50:57" x14ac:dyDescent="0.2">
      <c r="AX1224" s="204"/>
      <c r="AY1224" s="204"/>
      <c r="AZ1224" s="204"/>
      <c r="BA1224" s="204"/>
      <c r="BB1224" s="204"/>
      <c r="BC1224" s="204"/>
      <c r="BD1224" s="204"/>
      <c r="BE1224" s="132"/>
    </row>
    <row r="1225" spans="50:57" x14ac:dyDescent="0.2">
      <c r="AX1225" s="204"/>
      <c r="AY1225" s="204"/>
      <c r="AZ1225" s="204"/>
      <c r="BA1225" s="204"/>
      <c r="BB1225" s="204"/>
      <c r="BC1225" s="204"/>
      <c r="BD1225" s="204"/>
      <c r="BE1225" s="132"/>
    </row>
    <row r="1226" spans="50:57" x14ac:dyDescent="0.2">
      <c r="AX1226" s="204"/>
      <c r="AY1226" s="204"/>
      <c r="AZ1226" s="204"/>
      <c r="BA1226" s="204"/>
      <c r="BB1226" s="204"/>
      <c r="BC1226" s="204"/>
      <c r="BD1226" s="204"/>
      <c r="BE1226" s="132"/>
    </row>
    <row r="1227" spans="50:57" x14ac:dyDescent="0.2">
      <c r="AX1227" s="204"/>
      <c r="AY1227" s="204"/>
      <c r="AZ1227" s="204"/>
      <c r="BA1227" s="204"/>
      <c r="BB1227" s="204"/>
      <c r="BC1227" s="204"/>
      <c r="BD1227" s="204"/>
      <c r="BE1227" s="132"/>
    </row>
    <row r="1228" spans="50:57" x14ac:dyDescent="0.2">
      <c r="AX1228" s="204"/>
      <c r="AY1228" s="204"/>
      <c r="AZ1228" s="204"/>
      <c r="BA1228" s="204"/>
      <c r="BB1228" s="204"/>
      <c r="BC1228" s="204"/>
      <c r="BD1228" s="204"/>
      <c r="BE1228" s="132"/>
    </row>
    <row r="1229" spans="50:57" x14ac:dyDescent="0.2">
      <c r="AX1229" s="204"/>
      <c r="AY1229" s="204"/>
      <c r="AZ1229" s="204"/>
      <c r="BA1229" s="204"/>
      <c r="BB1229" s="204"/>
      <c r="BC1229" s="204"/>
      <c r="BD1229" s="204"/>
      <c r="BE1229" s="132"/>
    </row>
    <row r="1230" spans="50:57" x14ac:dyDescent="0.2">
      <c r="AX1230" s="204"/>
      <c r="AY1230" s="204"/>
      <c r="AZ1230" s="204"/>
      <c r="BA1230" s="204"/>
      <c r="BB1230" s="204"/>
      <c r="BC1230" s="204"/>
      <c r="BD1230" s="204"/>
      <c r="BE1230" s="132"/>
    </row>
    <row r="1231" spans="50:57" x14ac:dyDescent="0.2">
      <c r="AX1231" s="204"/>
      <c r="AY1231" s="204"/>
      <c r="AZ1231" s="204"/>
      <c r="BA1231" s="204"/>
      <c r="BB1231" s="204"/>
      <c r="BC1231" s="204"/>
      <c r="BD1231" s="204"/>
      <c r="BE1231" s="132"/>
    </row>
    <row r="1232" spans="50:57" x14ac:dyDescent="0.2">
      <c r="AX1232" s="204"/>
      <c r="AY1232" s="204"/>
      <c r="AZ1232" s="204"/>
      <c r="BA1232" s="204"/>
      <c r="BB1232" s="204"/>
      <c r="BC1232" s="204"/>
      <c r="BD1232" s="204"/>
      <c r="BE1232" s="132"/>
    </row>
    <row r="1233" spans="50:57" x14ac:dyDescent="0.2">
      <c r="AX1233" s="204"/>
      <c r="AY1233" s="204"/>
      <c r="AZ1233" s="204"/>
      <c r="BA1233" s="204"/>
      <c r="BB1233" s="204"/>
      <c r="BC1233" s="204"/>
      <c r="BD1233" s="204"/>
      <c r="BE1233" s="132"/>
    </row>
    <row r="1234" spans="50:57" x14ac:dyDescent="0.2">
      <c r="AX1234" s="204"/>
      <c r="AY1234" s="204"/>
      <c r="AZ1234" s="204"/>
      <c r="BA1234" s="204"/>
      <c r="BB1234" s="204"/>
      <c r="BC1234" s="204"/>
      <c r="BD1234" s="204"/>
      <c r="BE1234" s="132"/>
    </row>
    <row r="1235" spans="50:57" x14ac:dyDescent="0.2">
      <c r="AX1235" s="204"/>
      <c r="AY1235" s="204"/>
      <c r="AZ1235" s="204"/>
      <c r="BA1235" s="204"/>
      <c r="BB1235" s="204"/>
      <c r="BC1235" s="204"/>
      <c r="BD1235" s="204"/>
      <c r="BE1235" s="132"/>
    </row>
    <row r="1236" spans="50:57" x14ac:dyDescent="0.2">
      <c r="AX1236" s="204"/>
      <c r="AY1236" s="204"/>
      <c r="AZ1236" s="204"/>
      <c r="BA1236" s="204"/>
      <c r="BB1236" s="204"/>
      <c r="BC1236" s="204"/>
      <c r="BD1236" s="204"/>
      <c r="BE1236" s="132"/>
    </row>
    <row r="1237" spans="50:57" x14ac:dyDescent="0.2">
      <c r="AX1237" s="204"/>
      <c r="AY1237" s="204"/>
      <c r="AZ1237" s="204"/>
      <c r="BA1237" s="204"/>
      <c r="BB1237" s="204"/>
      <c r="BC1237" s="204"/>
      <c r="BD1237" s="204"/>
      <c r="BE1237" s="132"/>
    </row>
    <row r="1238" spans="50:57" x14ac:dyDescent="0.2">
      <c r="AX1238" s="204"/>
      <c r="AY1238" s="204"/>
      <c r="AZ1238" s="204"/>
      <c r="BA1238" s="204"/>
      <c r="BB1238" s="204"/>
      <c r="BC1238" s="204"/>
      <c r="BD1238" s="204"/>
      <c r="BE1238" s="132"/>
    </row>
    <row r="1239" spans="50:57" x14ac:dyDescent="0.2">
      <c r="AX1239" s="204"/>
      <c r="AY1239" s="204"/>
      <c r="AZ1239" s="204"/>
      <c r="BA1239" s="204"/>
      <c r="BB1239" s="204"/>
      <c r="BC1239" s="204"/>
      <c r="BD1239" s="204"/>
      <c r="BE1239" s="132"/>
    </row>
    <row r="1240" spans="50:57" x14ac:dyDescent="0.2">
      <c r="AX1240" s="204"/>
      <c r="AY1240" s="204"/>
      <c r="AZ1240" s="204"/>
      <c r="BA1240" s="204"/>
      <c r="BB1240" s="204"/>
      <c r="BC1240" s="204"/>
      <c r="BD1240" s="204"/>
      <c r="BE1240" s="132"/>
    </row>
    <row r="1241" spans="50:57" x14ac:dyDescent="0.2">
      <c r="AX1241" s="204"/>
      <c r="AY1241" s="204"/>
      <c r="AZ1241" s="204"/>
      <c r="BA1241" s="204"/>
      <c r="BB1241" s="204"/>
      <c r="BC1241" s="204"/>
      <c r="BD1241" s="204"/>
      <c r="BE1241" s="132"/>
    </row>
    <row r="1242" spans="50:57" x14ac:dyDescent="0.2">
      <c r="AX1242" s="204"/>
      <c r="AY1242" s="204"/>
      <c r="AZ1242" s="204"/>
      <c r="BA1242" s="204"/>
      <c r="BB1242" s="204"/>
      <c r="BC1242" s="204"/>
      <c r="BD1242" s="204"/>
      <c r="BE1242" s="132"/>
    </row>
    <row r="1243" spans="50:57" x14ac:dyDescent="0.2">
      <c r="AX1243" s="204"/>
      <c r="AY1243" s="204"/>
      <c r="AZ1243" s="204"/>
      <c r="BA1243" s="204"/>
      <c r="BB1243" s="204"/>
      <c r="BC1243" s="204"/>
      <c r="BD1243" s="204"/>
      <c r="BE1243" s="132"/>
    </row>
    <row r="1244" spans="50:57" x14ac:dyDescent="0.2">
      <c r="AX1244" s="204"/>
      <c r="AY1244" s="204"/>
      <c r="AZ1244" s="204"/>
      <c r="BA1244" s="204"/>
      <c r="BB1244" s="204"/>
      <c r="BC1244" s="204"/>
      <c r="BD1244" s="204"/>
      <c r="BE1244" s="132"/>
    </row>
    <row r="1245" spans="50:57" x14ac:dyDescent="0.2">
      <c r="AX1245" s="204"/>
      <c r="AY1245" s="204"/>
      <c r="AZ1245" s="204"/>
      <c r="BA1245" s="204"/>
      <c r="BB1245" s="204"/>
      <c r="BC1245" s="204"/>
      <c r="BD1245" s="204"/>
      <c r="BE1245" s="132"/>
    </row>
    <row r="1246" spans="50:57" x14ac:dyDescent="0.2">
      <c r="AX1246" s="204"/>
      <c r="AY1246" s="204"/>
      <c r="AZ1246" s="204"/>
      <c r="BA1246" s="204"/>
      <c r="BB1246" s="204"/>
      <c r="BC1246" s="204"/>
      <c r="BD1246" s="204"/>
      <c r="BE1246" s="132"/>
    </row>
    <row r="1247" spans="50:57" x14ac:dyDescent="0.2">
      <c r="AX1247" s="204"/>
      <c r="AY1247" s="204"/>
      <c r="AZ1247" s="204"/>
      <c r="BA1247" s="204"/>
      <c r="BB1247" s="204"/>
      <c r="BC1247" s="204"/>
      <c r="BD1247" s="204"/>
      <c r="BE1247" s="132"/>
    </row>
    <row r="1248" spans="50:57" x14ac:dyDescent="0.2">
      <c r="AX1248" s="204"/>
      <c r="AY1248" s="204"/>
      <c r="AZ1248" s="204"/>
      <c r="BA1248" s="204"/>
      <c r="BB1248" s="204"/>
      <c r="BC1248" s="204"/>
      <c r="BD1248" s="204"/>
      <c r="BE1248" s="132"/>
    </row>
    <row r="1249" spans="50:57" x14ac:dyDescent="0.2">
      <c r="AX1249" s="204"/>
      <c r="AY1249" s="204"/>
      <c r="AZ1249" s="204"/>
      <c r="BA1249" s="204"/>
      <c r="BB1249" s="204"/>
      <c r="BC1249" s="204"/>
      <c r="BD1249" s="204"/>
      <c r="BE1249" s="132"/>
    </row>
    <row r="1250" spans="50:57" x14ac:dyDescent="0.2">
      <c r="AX1250" s="204"/>
      <c r="AY1250" s="204"/>
      <c r="AZ1250" s="204"/>
      <c r="BA1250" s="204"/>
      <c r="BB1250" s="204"/>
      <c r="BC1250" s="204"/>
      <c r="BD1250" s="204"/>
      <c r="BE1250" s="132"/>
    </row>
    <row r="1251" spans="50:57" x14ac:dyDescent="0.2">
      <c r="AX1251" s="204"/>
      <c r="AY1251" s="204"/>
      <c r="AZ1251" s="204"/>
      <c r="BA1251" s="204"/>
      <c r="BB1251" s="204"/>
      <c r="BC1251" s="204"/>
      <c r="BD1251" s="204"/>
      <c r="BE1251" s="132"/>
    </row>
    <row r="1252" spans="50:57" x14ac:dyDescent="0.2">
      <c r="AX1252" s="204"/>
      <c r="AY1252" s="204"/>
      <c r="AZ1252" s="204"/>
      <c r="BA1252" s="204"/>
      <c r="BB1252" s="204"/>
      <c r="BC1252" s="204"/>
      <c r="BD1252" s="204"/>
      <c r="BE1252" s="132"/>
    </row>
    <row r="1253" spans="50:57" x14ac:dyDescent="0.2">
      <c r="AX1253" s="204"/>
      <c r="AY1253" s="204"/>
      <c r="AZ1253" s="204"/>
      <c r="BA1253" s="204"/>
      <c r="BB1253" s="204"/>
      <c r="BC1253" s="204"/>
      <c r="BD1253" s="204"/>
      <c r="BE1253" s="132"/>
    </row>
    <row r="1254" spans="50:57" x14ac:dyDescent="0.2">
      <c r="AX1254" s="204"/>
      <c r="AY1254" s="204"/>
      <c r="AZ1254" s="204"/>
      <c r="BA1254" s="204"/>
      <c r="BB1254" s="204"/>
      <c r="BC1254" s="204"/>
      <c r="BD1254" s="204"/>
      <c r="BE1254" s="132"/>
    </row>
    <row r="1255" spans="50:57" x14ac:dyDescent="0.2">
      <c r="AX1255" s="204"/>
      <c r="AY1255" s="204"/>
      <c r="AZ1255" s="204"/>
      <c r="BA1255" s="204"/>
      <c r="BB1255" s="204"/>
      <c r="BC1255" s="204"/>
      <c r="BD1255" s="204"/>
      <c r="BE1255" s="132"/>
    </row>
    <row r="1256" spans="50:57" x14ac:dyDescent="0.2">
      <c r="AX1256" s="204"/>
      <c r="AY1256" s="204"/>
      <c r="AZ1256" s="204"/>
      <c r="BA1256" s="204"/>
      <c r="BB1256" s="204"/>
      <c r="BC1256" s="204"/>
      <c r="BD1256" s="204"/>
      <c r="BE1256" s="132"/>
    </row>
    <row r="1257" spans="50:57" x14ac:dyDescent="0.2">
      <c r="AX1257" s="204"/>
      <c r="AY1257" s="204"/>
      <c r="AZ1257" s="204"/>
      <c r="BA1257" s="204"/>
      <c r="BB1257" s="204"/>
      <c r="BC1257" s="204"/>
      <c r="BD1257" s="204"/>
      <c r="BE1257" s="132"/>
    </row>
    <row r="1258" spans="50:57" x14ac:dyDescent="0.2">
      <c r="AX1258" s="204"/>
      <c r="AY1258" s="204"/>
      <c r="AZ1258" s="204"/>
      <c r="BA1258" s="204"/>
      <c r="BB1258" s="204"/>
      <c r="BC1258" s="204"/>
      <c r="BD1258" s="204"/>
      <c r="BE1258" s="132"/>
    </row>
    <row r="1259" spans="50:57" x14ac:dyDescent="0.2">
      <c r="AX1259" s="204"/>
      <c r="AY1259" s="204"/>
      <c r="AZ1259" s="204"/>
      <c r="BA1259" s="204"/>
      <c r="BB1259" s="204"/>
      <c r="BC1259" s="204"/>
      <c r="BD1259" s="204"/>
      <c r="BE1259" s="132"/>
    </row>
    <row r="1260" spans="50:57" x14ac:dyDescent="0.2">
      <c r="AX1260" s="204"/>
      <c r="AY1260" s="204"/>
      <c r="AZ1260" s="204"/>
      <c r="BA1260" s="204"/>
      <c r="BB1260" s="204"/>
      <c r="BC1260" s="204"/>
      <c r="BD1260" s="204"/>
      <c r="BE1260" s="132"/>
    </row>
    <row r="1261" spans="50:57" x14ac:dyDescent="0.2">
      <c r="AX1261" s="204"/>
      <c r="AY1261" s="204"/>
      <c r="AZ1261" s="204"/>
      <c r="BA1261" s="204"/>
      <c r="BB1261" s="204"/>
      <c r="BC1261" s="204"/>
      <c r="BD1261" s="204"/>
      <c r="BE1261" s="132"/>
    </row>
    <row r="1262" spans="50:57" x14ac:dyDescent="0.2">
      <c r="AX1262" s="204"/>
      <c r="AY1262" s="204"/>
      <c r="AZ1262" s="204"/>
      <c r="BA1262" s="204"/>
      <c r="BB1262" s="204"/>
      <c r="BC1262" s="204"/>
      <c r="BD1262" s="204"/>
      <c r="BE1262" s="132"/>
    </row>
    <row r="1263" spans="50:57" x14ac:dyDescent="0.2">
      <c r="AX1263" s="204"/>
      <c r="AY1263" s="204"/>
      <c r="AZ1263" s="204"/>
      <c r="BA1263" s="204"/>
      <c r="BB1263" s="204"/>
      <c r="BC1263" s="204"/>
      <c r="BD1263" s="204"/>
      <c r="BE1263" s="132"/>
    </row>
    <row r="1264" spans="50:57" x14ac:dyDescent="0.2">
      <c r="AX1264" s="204"/>
      <c r="AY1264" s="204"/>
      <c r="AZ1264" s="204"/>
      <c r="BA1264" s="204"/>
      <c r="BB1264" s="204"/>
      <c r="BC1264" s="204"/>
      <c r="BD1264" s="204"/>
      <c r="BE1264" s="132"/>
    </row>
    <row r="1265" spans="50:57" x14ac:dyDescent="0.2">
      <c r="AX1265" s="204"/>
      <c r="AY1265" s="204"/>
      <c r="AZ1265" s="204"/>
      <c r="BA1265" s="204"/>
      <c r="BB1265" s="204"/>
      <c r="BC1265" s="204"/>
      <c r="BD1265" s="204"/>
      <c r="BE1265" s="132"/>
    </row>
    <row r="1266" spans="50:57" x14ac:dyDescent="0.2">
      <c r="AX1266" s="204"/>
      <c r="AY1266" s="204"/>
      <c r="AZ1266" s="204"/>
      <c r="BA1266" s="204"/>
      <c r="BB1266" s="204"/>
      <c r="BC1266" s="204"/>
      <c r="BD1266" s="204"/>
      <c r="BE1266" s="132"/>
    </row>
    <row r="1267" spans="50:57" x14ac:dyDescent="0.2">
      <c r="AX1267" s="204"/>
      <c r="AY1267" s="204"/>
      <c r="AZ1267" s="204"/>
      <c r="BA1267" s="204"/>
      <c r="BB1267" s="204"/>
      <c r="BC1267" s="204"/>
      <c r="BD1267" s="204"/>
      <c r="BE1267" s="132"/>
    </row>
    <row r="1268" spans="50:57" x14ac:dyDescent="0.2">
      <c r="AX1268" s="204"/>
      <c r="AY1268" s="204"/>
      <c r="AZ1268" s="204"/>
      <c r="BA1268" s="204"/>
      <c r="BB1268" s="204"/>
      <c r="BC1268" s="204"/>
      <c r="BD1268" s="204"/>
      <c r="BE1268" s="132"/>
    </row>
    <row r="1269" spans="50:57" x14ac:dyDescent="0.2">
      <c r="AX1269" s="204"/>
      <c r="AY1269" s="204"/>
      <c r="AZ1269" s="204"/>
      <c r="BA1269" s="204"/>
      <c r="BB1269" s="204"/>
      <c r="BC1269" s="204"/>
      <c r="BD1269" s="204"/>
      <c r="BE1269" s="132"/>
    </row>
    <row r="1270" spans="50:57" x14ac:dyDescent="0.2">
      <c r="AX1270" s="204"/>
      <c r="AY1270" s="204"/>
      <c r="AZ1270" s="204"/>
      <c r="BA1270" s="204"/>
      <c r="BB1270" s="204"/>
      <c r="BC1270" s="204"/>
      <c r="BD1270" s="204"/>
      <c r="BE1270" s="132"/>
    </row>
    <row r="1271" spans="50:57" x14ac:dyDescent="0.2">
      <c r="AX1271" s="204"/>
      <c r="AY1271" s="204"/>
      <c r="AZ1271" s="204"/>
      <c r="BA1271" s="204"/>
      <c r="BB1271" s="204"/>
      <c r="BC1271" s="204"/>
      <c r="BD1271" s="204"/>
      <c r="BE1271" s="132"/>
    </row>
    <row r="1272" spans="50:57" x14ac:dyDescent="0.2">
      <c r="AX1272" s="204"/>
      <c r="AY1272" s="204"/>
      <c r="AZ1272" s="204"/>
      <c r="BA1272" s="204"/>
      <c r="BB1272" s="204"/>
      <c r="BC1272" s="204"/>
      <c r="BD1272" s="204"/>
      <c r="BE1272" s="132"/>
    </row>
    <row r="1273" spans="50:57" x14ac:dyDescent="0.2">
      <c r="AX1273" s="204"/>
      <c r="AY1273" s="204"/>
      <c r="AZ1273" s="204"/>
      <c r="BA1273" s="204"/>
      <c r="BB1273" s="204"/>
      <c r="BC1273" s="204"/>
      <c r="BD1273" s="204"/>
      <c r="BE1273" s="132"/>
    </row>
    <row r="1274" spans="50:57" x14ac:dyDescent="0.2">
      <c r="AX1274" s="204"/>
      <c r="AY1274" s="204"/>
      <c r="AZ1274" s="204"/>
      <c r="BA1274" s="204"/>
      <c r="BB1274" s="204"/>
      <c r="BC1274" s="204"/>
      <c r="BD1274" s="204"/>
      <c r="BE1274" s="132"/>
    </row>
    <row r="1275" spans="50:57" x14ac:dyDescent="0.2">
      <c r="AX1275" s="204"/>
      <c r="AY1275" s="204"/>
      <c r="AZ1275" s="204"/>
      <c r="BA1275" s="204"/>
      <c r="BB1275" s="204"/>
      <c r="BC1275" s="204"/>
      <c r="BD1275" s="204"/>
      <c r="BE1275" s="132"/>
    </row>
    <row r="1276" spans="50:57" x14ac:dyDescent="0.2">
      <c r="AX1276" s="204"/>
      <c r="AY1276" s="204"/>
      <c r="AZ1276" s="204"/>
      <c r="BA1276" s="204"/>
      <c r="BB1276" s="204"/>
      <c r="BC1276" s="204"/>
      <c r="BD1276" s="204"/>
      <c r="BE1276" s="132"/>
    </row>
    <row r="1277" spans="50:57" x14ac:dyDescent="0.2">
      <c r="AX1277" s="204"/>
      <c r="AY1277" s="204"/>
      <c r="AZ1277" s="204"/>
      <c r="BA1277" s="204"/>
      <c r="BB1277" s="204"/>
      <c r="BC1277" s="204"/>
      <c r="BD1277" s="204"/>
      <c r="BE1277" s="132"/>
    </row>
    <row r="1278" spans="50:57" x14ac:dyDescent="0.2">
      <c r="AX1278" s="204"/>
      <c r="AY1278" s="204"/>
      <c r="AZ1278" s="204"/>
      <c r="BA1278" s="204"/>
      <c r="BB1278" s="204"/>
      <c r="BC1278" s="204"/>
      <c r="BD1278" s="204"/>
      <c r="BE1278" s="132"/>
    </row>
    <row r="1279" spans="50:57" x14ac:dyDescent="0.2">
      <c r="AX1279" s="204"/>
      <c r="AY1279" s="204"/>
      <c r="AZ1279" s="204"/>
      <c r="BA1279" s="204"/>
      <c r="BB1279" s="204"/>
      <c r="BC1279" s="204"/>
      <c r="BD1279" s="204"/>
      <c r="BE1279" s="132"/>
    </row>
    <row r="1280" spans="50:57" x14ac:dyDescent="0.2">
      <c r="AX1280" s="204"/>
      <c r="AY1280" s="204"/>
      <c r="AZ1280" s="204"/>
      <c r="BA1280" s="204"/>
      <c r="BB1280" s="204"/>
      <c r="BC1280" s="204"/>
      <c r="BD1280" s="204"/>
      <c r="BE1280" s="132"/>
    </row>
    <row r="1281" spans="50:57" x14ac:dyDescent="0.2">
      <c r="AX1281" s="204"/>
      <c r="AY1281" s="204"/>
      <c r="AZ1281" s="204"/>
      <c r="BA1281" s="204"/>
      <c r="BB1281" s="204"/>
      <c r="BC1281" s="204"/>
      <c r="BD1281" s="204"/>
      <c r="BE1281" s="132"/>
    </row>
    <row r="1282" spans="50:57" x14ac:dyDescent="0.2">
      <c r="AX1282" s="204"/>
      <c r="AY1282" s="204"/>
      <c r="AZ1282" s="204"/>
      <c r="BA1282" s="204"/>
      <c r="BB1282" s="204"/>
      <c r="BC1282" s="204"/>
      <c r="BD1282" s="204"/>
      <c r="BE1282" s="132"/>
    </row>
    <row r="1283" spans="50:57" x14ac:dyDescent="0.2">
      <c r="AX1283" s="204"/>
      <c r="AY1283" s="204"/>
      <c r="AZ1283" s="204"/>
      <c r="BA1283" s="204"/>
      <c r="BB1283" s="204"/>
      <c r="BC1283" s="204"/>
      <c r="BD1283" s="204"/>
      <c r="BE1283" s="132"/>
    </row>
    <row r="1284" spans="50:57" x14ac:dyDescent="0.2">
      <c r="AX1284" s="204"/>
      <c r="AY1284" s="204"/>
      <c r="AZ1284" s="204"/>
      <c r="BA1284" s="204"/>
      <c r="BB1284" s="204"/>
      <c r="BC1284" s="204"/>
      <c r="BD1284" s="204"/>
      <c r="BE1284" s="132"/>
    </row>
    <row r="1285" spans="50:57" x14ac:dyDescent="0.2">
      <c r="AX1285" s="204"/>
      <c r="AY1285" s="204"/>
      <c r="AZ1285" s="204"/>
      <c r="BA1285" s="204"/>
      <c r="BB1285" s="204"/>
      <c r="BC1285" s="204"/>
      <c r="BD1285" s="204"/>
      <c r="BE1285" s="132"/>
    </row>
    <row r="1286" spans="50:57" x14ac:dyDescent="0.2">
      <c r="AX1286" s="204"/>
      <c r="AY1286" s="204"/>
      <c r="AZ1286" s="204"/>
      <c r="BA1286" s="204"/>
      <c r="BB1286" s="204"/>
      <c r="BC1286" s="204"/>
      <c r="BD1286" s="204"/>
      <c r="BE1286" s="132"/>
    </row>
    <row r="1287" spans="50:57" x14ac:dyDescent="0.2">
      <c r="AX1287" s="204"/>
      <c r="AY1287" s="204"/>
      <c r="AZ1287" s="204"/>
      <c r="BA1287" s="204"/>
      <c r="BB1287" s="204"/>
      <c r="BC1287" s="204"/>
      <c r="BD1287" s="204"/>
      <c r="BE1287" s="132"/>
    </row>
    <row r="1288" spans="50:57" x14ac:dyDescent="0.2">
      <c r="AX1288" s="204"/>
      <c r="AY1288" s="204"/>
      <c r="AZ1288" s="204"/>
      <c r="BA1288" s="204"/>
      <c r="BB1288" s="204"/>
      <c r="BC1288" s="204"/>
      <c r="BD1288" s="204"/>
      <c r="BE1288" s="132"/>
    </row>
    <row r="1289" spans="50:57" x14ac:dyDescent="0.2">
      <c r="AX1289" s="204"/>
      <c r="AY1289" s="204"/>
      <c r="AZ1289" s="204"/>
      <c r="BA1289" s="204"/>
      <c r="BB1289" s="204"/>
      <c r="BC1289" s="204"/>
      <c r="BD1289" s="204"/>
      <c r="BE1289" s="132"/>
    </row>
    <row r="1290" spans="50:57" x14ac:dyDescent="0.2">
      <c r="AX1290" s="204"/>
      <c r="AY1290" s="204"/>
      <c r="AZ1290" s="204"/>
      <c r="BA1290" s="204"/>
      <c r="BB1290" s="204"/>
      <c r="BC1290" s="204"/>
      <c r="BD1290" s="204"/>
      <c r="BE1290" s="132"/>
    </row>
    <row r="1291" spans="50:57" x14ac:dyDescent="0.2">
      <c r="AX1291" s="204"/>
      <c r="AY1291" s="204"/>
      <c r="AZ1291" s="204"/>
      <c r="BA1291" s="204"/>
      <c r="BB1291" s="204"/>
      <c r="BC1291" s="204"/>
      <c r="BD1291" s="204"/>
      <c r="BE1291" s="132"/>
    </row>
    <row r="1292" spans="50:57" x14ac:dyDescent="0.2">
      <c r="AX1292" s="204"/>
      <c r="AY1292" s="204"/>
      <c r="AZ1292" s="204"/>
      <c r="BA1292" s="204"/>
      <c r="BB1292" s="204"/>
      <c r="BC1292" s="204"/>
      <c r="BD1292" s="204"/>
      <c r="BE1292" s="132"/>
    </row>
    <row r="1293" spans="50:57" x14ac:dyDescent="0.2">
      <c r="AX1293" s="204"/>
      <c r="AY1293" s="204"/>
      <c r="AZ1293" s="204"/>
      <c r="BA1293" s="204"/>
      <c r="BB1293" s="204"/>
      <c r="BC1293" s="204"/>
      <c r="BD1293" s="204"/>
      <c r="BE1293" s="132"/>
    </row>
    <row r="1294" spans="50:57" x14ac:dyDescent="0.2">
      <c r="AX1294" s="204"/>
      <c r="AY1294" s="204"/>
      <c r="AZ1294" s="204"/>
      <c r="BA1294" s="204"/>
      <c r="BB1294" s="204"/>
      <c r="BC1294" s="204"/>
      <c r="BD1294" s="204"/>
      <c r="BE1294" s="132"/>
    </row>
    <row r="1295" spans="50:57" x14ac:dyDescent="0.2">
      <c r="AX1295" s="204"/>
      <c r="AY1295" s="204"/>
      <c r="AZ1295" s="204"/>
      <c r="BA1295" s="204"/>
      <c r="BB1295" s="204"/>
      <c r="BC1295" s="204"/>
      <c r="BD1295" s="204"/>
      <c r="BE1295" s="132"/>
    </row>
    <row r="1296" spans="50:57" x14ac:dyDescent="0.2">
      <c r="AX1296" s="204"/>
      <c r="AY1296" s="204"/>
      <c r="AZ1296" s="204"/>
      <c r="BA1296" s="204"/>
      <c r="BB1296" s="204"/>
      <c r="BC1296" s="204"/>
      <c r="BD1296" s="204"/>
      <c r="BE1296" s="132"/>
    </row>
    <row r="1297" spans="50:57" x14ac:dyDescent="0.2">
      <c r="AX1297" s="204"/>
      <c r="AY1297" s="204"/>
      <c r="AZ1297" s="204"/>
      <c r="BA1297" s="204"/>
      <c r="BB1297" s="204"/>
      <c r="BC1297" s="204"/>
      <c r="BD1297" s="204"/>
      <c r="BE1297" s="132"/>
    </row>
    <row r="1298" spans="50:57" x14ac:dyDescent="0.2">
      <c r="AX1298" s="204"/>
      <c r="AY1298" s="204"/>
      <c r="AZ1298" s="204"/>
      <c r="BA1298" s="204"/>
      <c r="BB1298" s="204"/>
      <c r="BC1298" s="204"/>
      <c r="BD1298" s="204"/>
      <c r="BE1298" s="132"/>
    </row>
    <row r="1299" spans="50:57" x14ac:dyDescent="0.2">
      <c r="AX1299" s="204"/>
      <c r="AY1299" s="204"/>
      <c r="AZ1299" s="204"/>
      <c r="BA1299" s="204"/>
      <c r="BB1299" s="204"/>
      <c r="BC1299" s="204"/>
      <c r="BD1299" s="204"/>
      <c r="BE1299" s="132"/>
    </row>
    <row r="1300" spans="50:57" x14ac:dyDescent="0.2">
      <c r="AX1300" s="204"/>
      <c r="AY1300" s="204"/>
      <c r="AZ1300" s="204"/>
      <c r="BA1300" s="204"/>
      <c r="BB1300" s="204"/>
      <c r="BC1300" s="204"/>
      <c r="BD1300" s="204"/>
      <c r="BE1300" s="132"/>
    </row>
    <row r="1301" spans="50:57" x14ac:dyDescent="0.2">
      <c r="AX1301" s="204"/>
      <c r="AY1301" s="204"/>
      <c r="AZ1301" s="204"/>
      <c r="BA1301" s="204"/>
      <c r="BB1301" s="204"/>
      <c r="BC1301" s="204"/>
      <c r="BD1301" s="204"/>
      <c r="BE1301" s="132"/>
    </row>
    <row r="1302" spans="50:57" x14ac:dyDescent="0.2">
      <c r="AX1302" s="204"/>
      <c r="AY1302" s="204"/>
      <c r="AZ1302" s="204"/>
      <c r="BA1302" s="204"/>
      <c r="BB1302" s="204"/>
      <c r="BC1302" s="204"/>
      <c r="BD1302" s="204"/>
      <c r="BE1302" s="132"/>
    </row>
    <row r="1303" spans="50:57" x14ac:dyDescent="0.2">
      <c r="AX1303" s="204"/>
      <c r="AY1303" s="204"/>
      <c r="AZ1303" s="204"/>
      <c r="BA1303" s="204"/>
      <c r="BB1303" s="204"/>
      <c r="BC1303" s="204"/>
      <c r="BD1303" s="204"/>
      <c r="BE1303" s="132"/>
    </row>
    <row r="1304" spans="50:57" x14ac:dyDescent="0.2">
      <c r="AX1304" s="204"/>
      <c r="AY1304" s="204"/>
      <c r="AZ1304" s="204"/>
      <c r="BA1304" s="204"/>
      <c r="BB1304" s="204"/>
      <c r="BC1304" s="204"/>
      <c r="BD1304" s="204"/>
      <c r="BE1304" s="132"/>
    </row>
    <row r="1305" spans="50:57" x14ac:dyDescent="0.2">
      <c r="AX1305" s="204"/>
      <c r="AY1305" s="204"/>
      <c r="AZ1305" s="204"/>
      <c r="BA1305" s="204"/>
      <c r="BB1305" s="204"/>
      <c r="BC1305" s="204"/>
      <c r="BD1305" s="204"/>
      <c r="BE1305" s="132"/>
    </row>
    <row r="1306" spans="50:57" x14ac:dyDescent="0.2">
      <c r="AX1306" s="204"/>
      <c r="AY1306" s="204"/>
      <c r="AZ1306" s="204"/>
      <c r="BA1306" s="204"/>
      <c r="BB1306" s="204"/>
      <c r="BC1306" s="204"/>
      <c r="BD1306" s="204"/>
      <c r="BE1306" s="132"/>
    </row>
    <row r="1307" spans="50:57" x14ac:dyDescent="0.2">
      <c r="AX1307" s="204"/>
      <c r="AY1307" s="204"/>
      <c r="AZ1307" s="204"/>
      <c r="BA1307" s="204"/>
      <c r="BB1307" s="204"/>
      <c r="BC1307" s="204"/>
      <c r="BD1307" s="204"/>
      <c r="BE1307" s="132"/>
    </row>
    <row r="1308" spans="50:57" x14ac:dyDescent="0.2">
      <c r="AX1308" s="204"/>
      <c r="AY1308" s="204"/>
      <c r="AZ1308" s="204"/>
      <c r="BA1308" s="204"/>
      <c r="BB1308" s="204"/>
      <c r="BC1308" s="204"/>
      <c r="BD1308" s="204"/>
      <c r="BE1308" s="132"/>
    </row>
    <row r="1309" spans="50:57" x14ac:dyDescent="0.2">
      <c r="AX1309" s="204"/>
      <c r="AY1309" s="204"/>
      <c r="AZ1309" s="204"/>
      <c r="BA1309" s="204"/>
      <c r="BB1309" s="204"/>
      <c r="BC1309" s="204"/>
      <c r="BD1309" s="204"/>
      <c r="BE1309" s="132"/>
    </row>
    <row r="1310" spans="50:57" x14ac:dyDescent="0.2">
      <c r="AX1310" s="204"/>
      <c r="AY1310" s="204"/>
      <c r="AZ1310" s="204"/>
      <c r="BA1310" s="204"/>
      <c r="BB1310" s="204"/>
      <c r="BC1310" s="204"/>
      <c r="BD1310" s="204"/>
      <c r="BE1310" s="132"/>
    </row>
    <row r="1311" spans="50:57" x14ac:dyDescent="0.2">
      <c r="AX1311" s="204"/>
      <c r="AY1311" s="204"/>
      <c r="AZ1311" s="204"/>
      <c r="BA1311" s="204"/>
      <c r="BB1311" s="204"/>
      <c r="BC1311" s="204"/>
      <c r="BD1311" s="204"/>
      <c r="BE1311" s="132"/>
    </row>
    <row r="1312" spans="50:57" x14ac:dyDescent="0.2">
      <c r="AX1312" s="204"/>
      <c r="AY1312" s="204"/>
      <c r="AZ1312" s="204"/>
      <c r="BA1312" s="204"/>
      <c r="BB1312" s="204"/>
      <c r="BC1312" s="204"/>
      <c r="BD1312" s="204"/>
      <c r="BE1312" s="132"/>
    </row>
    <row r="1313" spans="50:57" x14ac:dyDescent="0.2">
      <c r="AX1313" s="204"/>
      <c r="AY1313" s="204"/>
      <c r="AZ1313" s="204"/>
      <c r="BA1313" s="204"/>
      <c r="BB1313" s="204"/>
      <c r="BC1313" s="204"/>
      <c r="BD1313" s="204"/>
      <c r="BE1313" s="132"/>
    </row>
    <row r="1314" spans="50:57" x14ac:dyDescent="0.2">
      <c r="AX1314" s="204"/>
      <c r="AY1314" s="204"/>
      <c r="AZ1314" s="204"/>
      <c r="BA1314" s="204"/>
      <c r="BB1314" s="204"/>
      <c r="BC1314" s="204"/>
      <c r="BD1314" s="204"/>
      <c r="BE1314" s="132"/>
    </row>
    <row r="1315" spans="50:57" x14ac:dyDescent="0.2">
      <c r="AX1315" s="204"/>
      <c r="AY1315" s="204"/>
      <c r="AZ1315" s="204"/>
      <c r="BA1315" s="204"/>
      <c r="BB1315" s="204"/>
      <c r="BC1315" s="204"/>
      <c r="BD1315" s="204"/>
      <c r="BE1315" s="132"/>
    </row>
    <row r="1316" spans="50:57" x14ac:dyDescent="0.2">
      <c r="AX1316" s="204"/>
      <c r="AY1316" s="204"/>
      <c r="AZ1316" s="204"/>
      <c r="BA1316" s="204"/>
      <c r="BB1316" s="204"/>
      <c r="BC1316" s="204"/>
      <c r="BD1316" s="204"/>
      <c r="BE1316" s="132"/>
    </row>
    <row r="1317" spans="50:57" x14ac:dyDescent="0.2">
      <c r="AX1317" s="204"/>
      <c r="AY1317" s="204"/>
      <c r="AZ1317" s="204"/>
      <c r="BA1317" s="204"/>
      <c r="BB1317" s="204"/>
      <c r="BC1317" s="204"/>
      <c r="BD1317" s="204"/>
      <c r="BE1317" s="132"/>
    </row>
    <row r="1318" spans="50:57" x14ac:dyDescent="0.2">
      <c r="AX1318" s="204"/>
      <c r="AY1318" s="204"/>
      <c r="AZ1318" s="204"/>
      <c r="BA1318" s="204"/>
      <c r="BB1318" s="204"/>
      <c r="BC1318" s="204"/>
      <c r="BD1318" s="204"/>
      <c r="BE1318" s="132"/>
    </row>
    <row r="1319" spans="50:57" x14ac:dyDescent="0.2">
      <c r="AX1319" s="204"/>
      <c r="AY1319" s="204"/>
      <c r="AZ1319" s="204"/>
      <c r="BA1319" s="204"/>
      <c r="BB1319" s="204"/>
      <c r="BC1319" s="204"/>
      <c r="BD1319" s="204"/>
      <c r="BE1319" s="132"/>
    </row>
    <row r="1320" spans="50:57" x14ac:dyDescent="0.2">
      <c r="AX1320" s="204"/>
      <c r="AY1320" s="204"/>
      <c r="AZ1320" s="204"/>
      <c r="BA1320" s="204"/>
      <c r="BB1320" s="204"/>
      <c r="BC1320" s="204"/>
      <c r="BD1320" s="204"/>
      <c r="BE1320" s="132"/>
    </row>
    <row r="1321" spans="50:57" x14ac:dyDescent="0.2">
      <c r="AX1321" s="204"/>
      <c r="AY1321" s="204"/>
      <c r="AZ1321" s="204"/>
      <c r="BA1321" s="204"/>
      <c r="BB1321" s="204"/>
      <c r="BC1321" s="204"/>
      <c r="BD1321" s="204"/>
      <c r="BE1321" s="132"/>
    </row>
    <row r="1322" spans="50:57" x14ac:dyDescent="0.2">
      <c r="AX1322" s="204"/>
      <c r="AY1322" s="204"/>
      <c r="AZ1322" s="204"/>
      <c r="BA1322" s="204"/>
      <c r="BB1322" s="204"/>
      <c r="BC1322" s="204"/>
      <c r="BD1322" s="204"/>
      <c r="BE1322" s="132"/>
    </row>
    <row r="1323" spans="50:57" x14ac:dyDescent="0.2">
      <c r="AX1323" s="204"/>
      <c r="AY1323" s="204"/>
      <c r="AZ1323" s="204"/>
      <c r="BA1323" s="204"/>
      <c r="BB1323" s="204"/>
      <c r="BC1323" s="204"/>
      <c r="BD1323" s="204"/>
      <c r="BE1323" s="132"/>
    </row>
    <row r="1324" spans="50:57" x14ac:dyDescent="0.2">
      <c r="AX1324" s="204"/>
      <c r="AY1324" s="204"/>
      <c r="AZ1324" s="204"/>
      <c r="BA1324" s="204"/>
      <c r="BB1324" s="204"/>
      <c r="BC1324" s="204"/>
      <c r="BD1324" s="204"/>
      <c r="BE1324" s="132"/>
    </row>
    <row r="1325" spans="50:57" x14ac:dyDescent="0.2">
      <c r="AX1325" s="204"/>
      <c r="AY1325" s="204"/>
      <c r="AZ1325" s="204"/>
      <c r="BA1325" s="204"/>
      <c r="BB1325" s="204"/>
      <c r="BC1325" s="204"/>
      <c r="BD1325" s="204"/>
      <c r="BE1325" s="132"/>
    </row>
    <row r="1326" spans="50:57" x14ac:dyDescent="0.2">
      <c r="AX1326" s="204"/>
      <c r="AY1326" s="204"/>
      <c r="AZ1326" s="204"/>
      <c r="BA1326" s="204"/>
      <c r="BB1326" s="204"/>
      <c r="BC1326" s="204"/>
      <c r="BD1326" s="204"/>
      <c r="BE1326" s="132"/>
    </row>
    <row r="1327" spans="50:57" x14ac:dyDescent="0.2">
      <c r="AX1327" s="204"/>
      <c r="AY1327" s="204"/>
      <c r="AZ1327" s="204"/>
      <c r="BA1327" s="204"/>
      <c r="BB1327" s="204"/>
      <c r="BC1327" s="204"/>
      <c r="BD1327" s="204"/>
      <c r="BE1327" s="132"/>
    </row>
    <row r="1328" spans="50:57" x14ac:dyDescent="0.2">
      <c r="AX1328" s="204"/>
      <c r="AY1328" s="204"/>
      <c r="AZ1328" s="204"/>
      <c r="BA1328" s="204"/>
      <c r="BB1328" s="204"/>
      <c r="BC1328" s="204"/>
      <c r="BD1328" s="204"/>
      <c r="BE1328" s="132"/>
    </row>
    <row r="1329" spans="50:57" x14ac:dyDescent="0.2">
      <c r="AX1329" s="204"/>
      <c r="AY1329" s="204"/>
      <c r="AZ1329" s="204"/>
      <c r="BA1329" s="204"/>
      <c r="BB1329" s="204"/>
      <c r="BC1329" s="204"/>
      <c r="BD1329" s="204"/>
      <c r="BE1329" s="132"/>
    </row>
    <row r="1330" spans="50:57" x14ac:dyDescent="0.2">
      <c r="AX1330" s="204"/>
      <c r="AY1330" s="204"/>
      <c r="AZ1330" s="204"/>
      <c r="BA1330" s="204"/>
      <c r="BB1330" s="204"/>
      <c r="BC1330" s="204"/>
      <c r="BD1330" s="204"/>
      <c r="BE1330" s="132"/>
    </row>
    <row r="1331" spans="50:57" x14ac:dyDescent="0.2">
      <c r="AX1331" s="204"/>
      <c r="AY1331" s="204"/>
      <c r="AZ1331" s="204"/>
      <c r="BA1331" s="204"/>
      <c r="BB1331" s="204"/>
      <c r="BC1331" s="204"/>
      <c r="BD1331" s="204"/>
      <c r="BE1331" s="132"/>
    </row>
    <row r="1332" spans="50:57" x14ac:dyDescent="0.2">
      <c r="AX1332" s="204"/>
      <c r="AY1332" s="204"/>
      <c r="AZ1332" s="204"/>
      <c r="BA1332" s="204"/>
      <c r="BB1332" s="204"/>
      <c r="BC1332" s="204"/>
      <c r="BD1332" s="204"/>
      <c r="BE1332" s="132"/>
    </row>
    <row r="1333" spans="50:57" x14ac:dyDescent="0.2">
      <c r="AX1333" s="204"/>
      <c r="AY1333" s="204"/>
      <c r="AZ1333" s="204"/>
      <c r="BA1333" s="204"/>
      <c r="BB1333" s="204"/>
      <c r="BC1333" s="204"/>
      <c r="BD1333" s="204"/>
      <c r="BE1333" s="132"/>
    </row>
    <row r="1334" spans="50:57" x14ac:dyDescent="0.2">
      <c r="AX1334" s="204"/>
      <c r="AY1334" s="204"/>
      <c r="AZ1334" s="204"/>
      <c r="BA1334" s="204"/>
      <c r="BB1334" s="204"/>
      <c r="BC1334" s="204"/>
      <c r="BD1334" s="204"/>
      <c r="BE1334" s="132"/>
    </row>
    <row r="1335" spans="50:57" x14ac:dyDescent="0.2">
      <c r="AX1335" s="204"/>
      <c r="AY1335" s="204"/>
      <c r="AZ1335" s="204"/>
      <c r="BA1335" s="204"/>
      <c r="BB1335" s="204"/>
      <c r="BC1335" s="204"/>
      <c r="BD1335" s="204"/>
      <c r="BE1335" s="132"/>
    </row>
    <row r="1336" spans="50:57" x14ac:dyDescent="0.2">
      <c r="AX1336" s="204"/>
      <c r="AY1336" s="204"/>
      <c r="AZ1336" s="204"/>
      <c r="BA1336" s="204"/>
      <c r="BB1336" s="204"/>
      <c r="BC1336" s="204"/>
      <c r="BD1336" s="204"/>
      <c r="BE1336" s="132"/>
    </row>
    <row r="1337" spans="50:57" x14ac:dyDescent="0.2">
      <c r="AX1337" s="204"/>
      <c r="AY1337" s="204"/>
      <c r="AZ1337" s="204"/>
      <c r="BA1337" s="204"/>
      <c r="BB1337" s="204"/>
      <c r="BC1337" s="204"/>
      <c r="BD1337" s="204"/>
      <c r="BE1337" s="132"/>
    </row>
    <row r="1338" spans="50:57" x14ac:dyDescent="0.2">
      <c r="AX1338" s="204"/>
      <c r="AY1338" s="204"/>
      <c r="AZ1338" s="204"/>
      <c r="BA1338" s="204"/>
      <c r="BB1338" s="204"/>
      <c r="BC1338" s="204"/>
      <c r="BD1338" s="204"/>
      <c r="BE1338" s="132"/>
    </row>
    <row r="1339" spans="50:57" x14ac:dyDescent="0.2">
      <c r="AX1339" s="204"/>
      <c r="AY1339" s="204"/>
      <c r="AZ1339" s="204"/>
      <c r="BA1339" s="204"/>
      <c r="BB1339" s="204"/>
      <c r="BC1339" s="204"/>
      <c r="BD1339" s="204"/>
      <c r="BE1339" s="132"/>
    </row>
    <row r="1340" spans="50:57" x14ac:dyDescent="0.2">
      <c r="AX1340" s="204"/>
      <c r="AY1340" s="204"/>
      <c r="AZ1340" s="204"/>
      <c r="BA1340" s="204"/>
      <c r="BB1340" s="204"/>
      <c r="BC1340" s="204"/>
      <c r="BD1340" s="204"/>
      <c r="BE1340" s="132"/>
    </row>
    <row r="1341" spans="50:57" x14ac:dyDescent="0.2">
      <c r="AX1341" s="204"/>
      <c r="AY1341" s="204"/>
      <c r="AZ1341" s="204"/>
      <c r="BA1341" s="204"/>
      <c r="BB1341" s="204"/>
      <c r="BC1341" s="204"/>
      <c r="BD1341" s="204"/>
      <c r="BE1341" s="132"/>
    </row>
    <row r="1342" spans="50:57" x14ac:dyDescent="0.2">
      <c r="AX1342" s="204"/>
      <c r="AY1342" s="204"/>
      <c r="AZ1342" s="204"/>
      <c r="BA1342" s="204"/>
      <c r="BB1342" s="204"/>
      <c r="BC1342" s="204"/>
      <c r="BD1342" s="204"/>
      <c r="BE1342" s="132"/>
    </row>
    <row r="1343" spans="50:57" x14ac:dyDescent="0.2">
      <c r="AX1343" s="204"/>
      <c r="AY1343" s="204"/>
      <c r="AZ1343" s="204"/>
      <c r="BA1343" s="204"/>
      <c r="BB1343" s="204"/>
      <c r="BC1343" s="204"/>
      <c r="BD1343" s="204"/>
      <c r="BE1343" s="132"/>
    </row>
    <row r="1344" spans="50:57" x14ac:dyDescent="0.2">
      <c r="AX1344" s="204"/>
      <c r="AY1344" s="204"/>
      <c r="AZ1344" s="204"/>
      <c r="BA1344" s="204"/>
      <c r="BB1344" s="204"/>
      <c r="BC1344" s="204"/>
      <c r="BD1344" s="204"/>
      <c r="BE1344" s="132"/>
    </row>
    <row r="1345" spans="50:57" x14ac:dyDescent="0.2">
      <c r="AX1345" s="204"/>
      <c r="AY1345" s="204"/>
      <c r="AZ1345" s="204"/>
      <c r="BA1345" s="204"/>
      <c r="BB1345" s="204"/>
      <c r="BC1345" s="204"/>
      <c r="BD1345" s="204"/>
      <c r="BE1345" s="132"/>
    </row>
    <row r="1346" spans="50:57" x14ac:dyDescent="0.2">
      <c r="AX1346" s="204"/>
      <c r="AY1346" s="204"/>
      <c r="AZ1346" s="204"/>
      <c r="BA1346" s="204"/>
      <c r="BB1346" s="204"/>
      <c r="BC1346" s="204"/>
      <c r="BD1346" s="204"/>
      <c r="BE1346" s="132"/>
    </row>
    <row r="1347" spans="50:57" x14ac:dyDescent="0.2">
      <c r="AX1347" s="204"/>
      <c r="AY1347" s="204"/>
      <c r="AZ1347" s="204"/>
      <c r="BA1347" s="204"/>
      <c r="BB1347" s="204"/>
      <c r="BC1347" s="204"/>
      <c r="BD1347" s="204"/>
      <c r="BE1347" s="132"/>
    </row>
    <row r="1348" spans="50:57" x14ac:dyDescent="0.2">
      <c r="AX1348" s="204"/>
      <c r="AY1348" s="204"/>
      <c r="AZ1348" s="204"/>
      <c r="BA1348" s="204"/>
      <c r="BB1348" s="204"/>
      <c r="BC1348" s="204"/>
      <c r="BD1348" s="204"/>
      <c r="BE1348" s="132"/>
    </row>
    <row r="1349" spans="50:57" x14ac:dyDescent="0.2">
      <c r="AX1349" s="204"/>
      <c r="AY1349" s="204"/>
      <c r="AZ1349" s="204"/>
      <c r="BA1349" s="204"/>
      <c r="BB1349" s="204"/>
      <c r="BC1349" s="204"/>
      <c r="BD1349" s="204"/>
      <c r="BE1349" s="132"/>
    </row>
    <row r="1350" spans="50:57" x14ac:dyDescent="0.2">
      <c r="AX1350" s="204"/>
      <c r="AY1350" s="204"/>
      <c r="AZ1350" s="204"/>
      <c r="BA1350" s="204"/>
      <c r="BB1350" s="204"/>
      <c r="BC1350" s="204"/>
      <c r="BD1350" s="204"/>
      <c r="BE1350" s="132"/>
    </row>
    <row r="1351" spans="50:57" x14ac:dyDescent="0.2">
      <c r="AX1351" s="204"/>
      <c r="AY1351" s="204"/>
      <c r="AZ1351" s="204"/>
      <c r="BA1351" s="204"/>
      <c r="BB1351" s="204"/>
      <c r="BC1351" s="204"/>
      <c r="BD1351" s="204"/>
      <c r="BE1351" s="132"/>
    </row>
    <row r="1352" spans="50:57" x14ac:dyDescent="0.2">
      <c r="AX1352" s="204"/>
      <c r="AY1352" s="204"/>
      <c r="AZ1352" s="204"/>
      <c r="BA1352" s="204"/>
      <c r="BB1352" s="204"/>
      <c r="BC1352" s="204"/>
      <c r="BD1352" s="204"/>
      <c r="BE1352" s="132"/>
    </row>
    <row r="1353" spans="50:57" x14ac:dyDescent="0.2">
      <c r="AX1353" s="204"/>
      <c r="AY1353" s="204"/>
      <c r="AZ1353" s="204"/>
      <c r="BA1353" s="204"/>
      <c r="BB1353" s="204"/>
      <c r="BC1353" s="204"/>
      <c r="BD1353" s="204"/>
      <c r="BE1353" s="132"/>
    </row>
    <row r="1354" spans="50:57" x14ac:dyDescent="0.2">
      <c r="AX1354" s="204"/>
      <c r="AY1354" s="204"/>
      <c r="AZ1354" s="204"/>
      <c r="BA1354" s="204"/>
      <c r="BB1354" s="204"/>
      <c r="BC1354" s="204"/>
      <c r="BD1354" s="204"/>
      <c r="BE1354" s="132"/>
    </row>
    <row r="1355" spans="50:57" x14ac:dyDescent="0.2">
      <c r="AX1355" s="204"/>
      <c r="AY1355" s="204"/>
      <c r="AZ1355" s="204"/>
      <c r="BA1355" s="204"/>
      <c r="BB1355" s="204"/>
      <c r="BC1355" s="204"/>
      <c r="BD1355" s="204"/>
      <c r="BE1355" s="132"/>
    </row>
    <row r="1356" spans="50:57" x14ac:dyDescent="0.2">
      <c r="AX1356" s="204"/>
      <c r="AY1356" s="204"/>
      <c r="AZ1356" s="204"/>
      <c r="BA1356" s="204"/>
      <c r="BB1356" s="204"/>
      <c r="BC1356" s="204"/>
      <c r="BD1356" s="204"/>
      <c r="BE1356" s="132"/>
    </row>
    <row r="1357" spans="50:57" x14ac:dyDescent="0.2">
      <c r="AX1357" s="204"/>
      <c r="AY1357" s="204"/>
      <c r="AZ1357" s="204"/>
      <c r="BA1357" s="204"/>
      <c r="BB1357" s="204"/>
      <c r="BC1357" s="204"/>
      <c r="BD1357" s="204"/>
      <c r="BE1357" s="132"/>
    </row>
    <row r="1358" spans="50:57" x14ac:dyDescent="0.2">
      <c r="AX1358" s="204"/>
      <c r="AY1358" s="204"/>
      <c r="AZ1358" s="204"/>
      <c r="BA1358" s="204"/>
      <c r="BB1358" s="204"/>
      <c r="BC1358" s="204"/>
      <c r="BD1358" s="204"/>
      <c r="BE1358" s="132"/>
    </row>
    <row r="1359" spans="50:57" x14ac:dyDescent="0.2">
      <c r="AX1359" s="204"/>
      <c r="AY1359" s="204"/>
      <c r="AZ1359" s="204"/>
      <c r="BA1359" s="204"/>
      <c r="BB1359" s="204"/>
      <c r="BC1359" s="204"/>
      <c r="BD1359" s="204"/>
      <c r="BE1359" s="132"/>
    </row>
    <row r="1360" spans="50:57" x14ac:dyDescent="0.2">
      <c r="AX1360" s="204"/>
      <c r="AY1360" s="204"/>
      <c r="AZ1360" s="204"/>
      <c r="BA1360" s="204"/>
      <c r="BB1360" s="204"/>
      <c r="BC1360" s="204"/>
      <c r="BD1360" s="204"/>
      <c r="BE1360" s="132"/>
    </row>
    <row r="1361" spans="50:57" x14ac:dyDescent="0.2">
      <c r="AX1361" s="204"/>
      <c r="AY1361" s="204"/>
      <c r="AZ1361" s="204"/>
      <c r="BA1361" s="204"/>
      <c r="BB1361" s="204"/>
      <c r="BC1361" s="204"/>
      <c r="BD1361" s="204"/>
      <c r="BE1361" s="132"/>
    </row>
    <row r="1362" spans="50:57" x14ac:dyDescent="0.2">
      <c r="AX1362" s="204"/>
      <c r="AY1362" s="204"/>
      <c r="AZ1362" s="204"/>
      <c r="BA1362" s="204"/>
      <c r="BB1362" s="204"/>
      <c r="BC1362" s="204"/>
      <c r="BD1362" s="204"/>
      <c r="BE1362" s="132"/>
    </row>
    <row r="1363" spans="50:57" x14ac:dyDescent="0.2">
      <c r="AX1363" s="204"/>
      <c r="AY1363" s="204"/>
      <c r="AZ1363" s="204"/>
      <c r="BA1363" s="204"/>
      <c r="BB1363" s="204"/>
      <c r="BC1363" s="204"/>
      <c r="BD1363" s="204"/>
      <c r="BE1363" s="132"/>
    </row>
    <row r="1364" spans="50:57" x14ac:dyDescent="0.2">
      <c r="AX1364" s="204"/>
      <c r="AY1364" s="204"/>
      <c r="AZ1364" s="204"/>
      <c r="BA1364" s="204"/>
      <c r="BB1364" s="204"/>
      <c r="BC1364" s="204"/>
      <c r="BD1364" s="204"/>
      <c r="BE1364" s="132"/>
    </row>
    <row r="1365" spans="50:57" x14ac:dyDescent="0.2">
      <c r="AX1365" s="204"/>
      <c r="AY1365" s="204"/>
      <c r="AZ1365" s="204"/>
      <c r="BA1365" s="204"/>
      <c r="BB1365" s="204"/>
      <c r="BC1365" s="204"/>
      <c r="BD1365" s="204"/>
      <c r="BE1365" s="132"/>
    </row>
    <row r="1366" spans="50:57" x14ac:dyDescent="0.2">
      <c r="AX1366" s="204"/>
      <c r="AY1366" s="204"/>
      <c r="AZ1366" s="204"/>
      <c r="BA1366" s="204"/>
      <c r="BB1366" s="204"/>
      <c r="BC1366" s="204"/>
      <c r="BD1366" s="204"/>
      <c r="BE1366" s="132"/>
    </row>
    <row r="1367" spans="50:57" x14ac:dyDescent="0.2">
      <c r="AX1367" s="204"/>
      <c r="AY1367" s="204"/>
      <c r="AZ1367" s="204"/>
      <c r="BA1367" s="204"/>
      <c r="BB1367" s="204"/>
      <c r="BC1367" s="204"/>
      <c r="BD1367" s="204"/>
      <c r="BE1367" s="132"/>
    </row>
    <row r="1368" spans="50:57" x14ac:dyDescent="0.2">
      <c r="AX1368" s="204"/>
      <c r="AY1368" s="204"/>
      <c r="AZ1368" s="204"/>
      <c r="BA1368" s="204"/>
      <c r="BB1368" s="204"/>
      <c r="BC1368" s="204"/>
      <c r="BD1368" s="204"/>
      <c r="BE1368" s="132"/>
    </row>
    <row r="1369" spans="50:57" x14ac:dyDescent="0.2">
      <c r="AX1369" s="204"/>
      <c r="AY1369" s="204"/>
      <c r="AZ1369" s="204"/>
      <c r="BA1369" s="204"/>
      <c r="BB1369" s="204"/>
      <c r="BC1369" s="204"/>
      <c r="BD1369" s="204"/>
      <c r="BE1369" s="132"/>
    </row>
    <row r="1370" spans="50:57" x14ac:dyDescent="0.2">
      <c r="AX1370" s="204"/>
      <c r="AY1370" s="204"/>
      <c r="AZ1370" s="204"/>
      <c r="BA1370" s="204"/>
      <c r="BB1370" s="204"/>
      <c r="BC1370" s="204"/>
      <c r="BD1370" s="204"/>
      <c r="BE1370" s="132"/>
    </row>
    <row r="1371" spans="50:57" x14ac:dyDescent="0.2">
      <c r="AX1371" s="204"/>
      <c r="AY1371" s="204"/>
      <c r="AZ1371" s="204"/>
      <c r="BA1371" s="204"/>
      <c r="BB1371" s="204"/>
      <c r="BC1371" s="204"/>
      <c r="BD1371" s="204"/>
      <c r="BE1371" s="132"/>
    </row>
    <row r="1372" spans="50:57" x14ac:dyDescent="0.2">
      <c r="AX1372" s="204"/>
      <c r="AY1372" s="204"/>
      <c r="AZ1372" s="204"/>
      <c r="BA1372" s="204"/>
      <c r="BB1372" s="204"/>
      <c r="BC1372" s="204"/>
      <c r="BD1372" s="204"/>
      <c r="BE1372" s="132"/>
    </row>
    <row r="1373" spans="50:57" x14ac:dyDescent="0.2">
      <c r="AX1373" s="204"/>
      <c r="AY1373" s="204"/>
      <c r="AZ1373" s="204"/>
      <c r="BA1373" s="204"/>
      <c r="BB1373" s="204"/>
      <c r="BC1373" s="204"/>
      <c r="BD1373" s="204"/>
      <c r="BE1373" s="132"/>
    </row>
    <row r="1374" spans="50:57" x14ac:dyDescent="0.2">
      <c r="AX1374" s="204"/>
      <c r="AY1374" s="204"/>
      <c r="AZ1374" s="204"/>
      <c r="BA1374" s="204"/>
      <c r="BB1374" s="204"/>
      <c r="BC1374" s="204"/>
      <c r="BD1374" s="204"/>
      <c r="BE1374" s="132"/>
    </row>
    <row r="1375" spans="50:57" x14ac:dyDescent="0.2">
      <c r="AX1375" s="204"/>
      <c r="AY1375" s="204"/>
      <c r="AZ1375" s="204"/>
      <c r="BA1375" s="204"/>
      <c r="BB1375" s="204"/>
      <c r="BC1375" s="204"/>
      <c r="BD1375" s="204"/>
      <c r="BE1375" s="132"/>
    </row>
    <row r="1376" spans="50:57" x14ac:dyDescent="0.2">
      <c r="AX1376" s="204"/>
      <c r="AY1376" s="204"/>
      <c r="AZ1376" s="204"/>
      <c r="BA1376" s="204"/>
      <c r="BB1376" s="204"/>
      <c r="BC1376" s="204"/>
      <c r="BD1376" s="204"/>
      <c r="BE1376" s="132"/>
    </row>
    <row r="1377" spans="50:57" x14ac:dyDescent="0.2">
      <c r="AX1377" s="204"/>
      <c r="AY1377" s="204"/>
      <c r="AZ1377" s="204"/>
      <c r="BA1377" s="204"/>
      <c r="BB1377" s="204"/>
      <c r="BC1377" s="204"/>
      <c r="BD1377" s="204"/>
      <c r="BE1377" s="132"/>
    </row>
    <row r="1378" spans="50:57" x14ac:dyDescent="0.2">
      <c r="AX1378" s="204"/>
      <c r="AY1378" s="204"/>
      <c r="AZ1378" s="204"/>
      <c r="BA1378" s="204"/>
      <c r="BB1378" s="204"/>
      <c r="BC1378" s="204"/>
      <c r="BD1378" s="204"/>
      <c r="BE1378" s="132"/>
    </row>
    <row r="1379" spans="50:57" x14ac:dyDescent="0.2">
      <c r="AX1379" s="204"/>
      <c r="AY1379" s="204"/>
      <c r="AZ1379" s="204"/>
      <c r="BA1379" s="204"/>
      <c r="BB1379" s="204"/>
      <c r="BC1379" s="204"/>
      <c r="BD1379" s="204"/>
      <c r="BE1379" s="132"/>
    </row>
    <row r="1380" spans="50:57" x14ac:dyDescent="0.2">
      <c r="AX1380" s="204"/>
      <c r="AY1380" s="204"/>
      <c r="AZ1380" s="204"/>
      <c r="BA1380" s="204"/>
      <c r="BB1380" s="204"/>
      <c r="BC1380" s="204"/>
      <c r="BD1380" s="204"/>
      <c r="BE1380" s="132"/>
    </row>
    <row r="1381" spans="50:57" x14ac:dyDescent="0.2">
      <c r="AX1381" s="204"/>
      <c r="AY1381" s="204"/>
      <c r="AZ1381" s="204"/>
      <c r="BA1381" s="204"/>
      <c r="BB1381" s="204"/>
      <c r="BC1381" s="204"/>
      <c r="BD1381" s="204"/>
      <c r="BE1381" s="132"/>
    </row>
    <row r="1382" spans="50:57" x14ac:dyDescent="0.2">
      <c r="AX1382" s="204"/>
      <c r="AY1382" s="204"/>
      <c r="AZ1382" s="204"/>
      <c r="BA1382" s="204"/>
      <c r="BB1382" s="204"/>
      <c r="BC1382" s="204"/>
      <c r="BD1382" s="204"/>
      <c r="BE1382" s="132"/>
    </row>
    <row r="1383" spans="50:57" x14ac:dyDescent="0.2">
      <c r="AX1383" s="204"/>
      <c r="AY1383" s="204"/>
      <c r="AZ1383" s="204"/>
      <c r="BA1383" s="204"/>
      <c r="BB1383" s="204"/>
      <c r="BC1383" s="204"/>
      <c r="BD1383" s="204"/>
      <c r="BE1383" s="132"/>
    </row>
    <row r="1384" spans="50:57" x14ac:dyDescent="0.2">
      <c r="AX1384" s="204"/>
      <c r="AY1384" s="204"/>
      <c r="AZ1384" s="204"/>
      <c r="BA1384" s="204"/>
      <c r="BB1384" s="204"/>
      <c r="BC1384" s="204"/>
      <c r="BD1384" s="204"/>
      <c r="BE1384" s="132"/>
    </row>
    <row r="1385" spans="50:57" x14ac:dyDescent="0.2">
      <c r="AX1385" s="204"/>
      <c r="AY1385" s="204"/>
      <c r="AZ1385" s="204"/>
      <c r="BA1385" s="204"/>
      <c r="BB1385" s="204"/>
      <c r="BC1385" s="204"/>
      <c r="BD1385" s="204"/>
      <c r="BE1385" s="132"/>
    </row>
    <row r="1386" spans="50:57" x14ac:dyDescent="0.2">
      <c r="AX1386" s="204"/>
      <c r="AY1386" s="204"/>
      <c r="AZ1386" s="204"/>
      <c r="BA1386" s="204"/>
      <c r="BB1386" s="204"/>
      <c r="BC1386" s="204"/>
      <c r="BD1386" s="204"/>
      <c r="BE1386" s="132"/>
    </row>
    <row r="1387" spans="50:57" x14ac:dyDescent="0.2">
      <c r="AX1387" s="204"/>
      <c r="AY1387" s="204"/>
      <c r="AZ1387" s="204"/>
      <c r="BA1387" s="204"/>
      <c r="BB1387" s="204"/>
      <c r="BC1387" s="204"/>
      <c r="BD1387" s="204"/>
      <c r="BE1387" s="132"/>
    </row>
    <row r="1388" spans="50:57" x14ac:dyDescent="0.2">
      <c r="AX1388" s="204"/>
      <c r="AY1388" s="204"/>
      <c r="AZ1388" s="204"/>
      <c r="BA1388" s="204"/>
      <c r="BB1388" s="204"/>
      <c r="BC1388" s="204"/>
      <c r="BD1388" s="204"/>
      <c r="BE1388" s="132"/>
    </row>
    <row r="1389" spans="50:57" x14ac:dyDescent="0.2">
      <c r="AX1389" s="204"/>
      <c r="AY1389" s="204"/>
      <c r="AZ1389" s="204"/>
      <c r="BA1389" s="204"/>
      <c r="BB1389" s="204"/>
      <c r="BC1389" s="204"/>
      <c r="BD1389" s="204"/>
      <c r="BE1389" s="132"/>
    </row>
    <row r="1390" spans="50:57" x14ac:dyDescent="0.2">
      <c r="AX1390" s="204"/>
      <c r="AY1390" s="204"/>
      <c r="AZ1390" s="204"/>
      <c r="BA1390" s="204"/>
      <c r="BB1390" s="204"/>
      <c r="BC1390" s="204"/>
      <c r="BD1390" s="204"/>
      <c r="BE1390" s="132"/>
    </row>
    <row r="1391" spans="50:57" x14ac:dyDescent="0.2">
      <c r="AX1391" s="204"/>
      <c r="AY1391" s="204"/>
      <c r="AZ1391" s="204"/>
      <c r="BA1391" s="204"/>
      <c r="BB1391" s="204"/>
      <c r="BC1391" s="204"/>
      <c r="BD1391" s="204"/>
      <c r="BE1391" s="132"/>
    </row>
    <row r="1392" spans="50:57" x14ac:dyDescent="0.2">
      <c r="AX1392" s="204"/>
      <c r="AY1392" s="204"/>
      <c r="AZ1392" s="204"/>
      <c r="BA1392" s="204"/>
      <c r="BB1392" s="204"/>
      <c r="BC1392" s="204"/>
      <c r="BD1392" s="204"/>
      <c r="BE1392" s="132"/>
    </row>
    <row r="1393" spans="50:57" x14ac:dyDescent="0.2">
      <c r="AX1393" s="204"/>
      <c r="AY1393" s="204"/>
      <c r="AZ1393" s="204"/>
      <c r="BA1393" s="204"/>
      <c r="BB1393" s="204"/>
      <c r="BC1393" s="204"/>
      <c r="BD1393" s="204"/>
      <c r="BE1393" s="132"/>
    </row>
    <row r="1394" spans="50:57" x14ac:dyDescent="0.2">
      <c r="AX1394" s="204"/>
      <c r="AY1394" s="204"/>
      <c r="AZ1394" s="204"/>
      <c r="BA1394" s="204"/>
      <c r="BB1394" s="204"/>
      <c r="BC1394" s="204"/>
      <c r="BD1394" s="204"/>
      <c r="BE1394" s="132"/>
    </row>
    <row r="1395" spans="50:57" x14ac:dyDescent="0.2">
      <c r="AX1395" s="204"/>
      <c r="AY1395" s="204"/>
      <c r="AZ1395" s="204"/>
      <c r="BA1395" s="204"/>
      <c r="BB1395" s="204"/>
      <c r="BC1395" s="204"/>
      <c r="BD1395" s="204"/>
      <c r="BE1395" s="132"/>
    </row>
    <row r="1396" spans="50:57" x14ac:dyDescent="0.2">
      <c r="AX1396" s="204"/>
      <c r="AY1396" s="204"/>
      <c r="AZ1396" s="204"/>
      <c r="BA1396" s="204"/>
      <c r="BB1396" s="204"/>
      <c r="BC1396" s="204"/>
      <c r="BD1396" s="204"/>
      <c r="BE1396" s="132"/>
    </row>
    <row r="1397" spans="50:57" x14ac:dyDescent="0.2">
      <c r="AX1397" s="204"/>
      <c r="AY1397" s="204"/>
      <c r="AZ1397" s="204"/>
      <c r="BA1397" s="204"/>
      <c r="BB1397" s="204"/>
      <c r="BC1397" s="204"/>
      <c r="BD1397" s="204"/>
      <c r="BE1397" s="132"/>
    </row>
    <row r="1398" spans="50:57" x14ac:dyDescent="0.2">
      <c r="AX1398" s="204"/>
      <c r="AY1398" s="204"/>
      <c r="AZ1398" s="204"/>
      <c r="BA1398" s="204"/>
      <c r="BB1398" s="204"/>
      <c r="BC1398" s="204"/>
      <c r="BD1398" s="204"/>
      <c r="BE1398" s="132"/>
    </row>
    <row r="1399" spans="50:57" x14ac:dyDescent="0.2">
      <c r="AX1399" s="204"/>
      <c r="AY1399" s="204"/>
      <c r="AZ1399" s="204"/>
      <c r="BA1399" s="204"/>
      <c r="BB1399" s="204"/>
      <c r="BC1399" s="204"/>
      <c r="BD1399" s="204"/>
      <c r="BE1399" s="132"/>
    </row>
    <row r="1400" spans="50:57" x14ac:dyDescent="0.2">
      <c r="AX1400" s="204"/>
      <c r="AY1400" s="204"/>
      <c r="AZ1400" s="204"/>
      <c r="BA1400" s="204"/>
      <c r="BB1400" s="204"/>
      <c r="BC1400" s="204"/>
      <c r="BD1400" s="204"/>
      <c r="BE1400" s="132"/>
    </row>
    <row r="1401" spans="50:57" x14ac:dyDescent="0.2">
      <c r="AX1401" s="204"/>
      <c r="AY1401" s="204"/>
      <c r="AZ1401" s="204"/>
      <c r="BA1401" s="204"/>
      <c r="BB1401" s="204"/>
      <c r="BC1401" s="204"/>
      <c r="BD1401" s="204"/>
      <c r="BE1401" s="132"/>
    </row>
    <row r="1402" spans="50:57" x14ac:dyDescent="0.2">
      <c r="AX1402" s="204"/>
      <c r="AY1402" s="204"/>
      <c r="AZ1402" s="204"/>
      <c r="BA1402" s="204"/>
      <c r="BB1402" s="204"/>
      <c r="BC1402" s="204"/>
      <c r="BD1402" s="204"/>
      <c r="BE1402" s="132"/>
    </row>
    <row r="1403" spans="50:57" x14ac:dyDescent="0.2">
      <c r="AX1403" s="204"/>
      <c r="AY1403" s="204"/>
      <c r="AZ1403" s="204"/>
      <c r="BA1403" s="204"/>
      <c r="BB1403" s="204"/>
      <c r="BC1403" s="204"/>
      <c r="BD1403" s="204"/>
      <c r="BE1403" s="132"/>
    </row>
    <row r="1404" spans="50:57" x14ac:dyDescent="0.2">
      <c r="AX1404" s="204"/>
      <c r="AY1404" s="204"/>
      <c r="AZ1404" s="204"/>
      <c r="BA1404" s="204"/>
      <c r="BB1404" s="204"/>
      <c r="BC1404" s="204"/>
      <c r="BD1404" s="204"/>
      <c r="BE1404" s="132"/>
    </row>
    <row r="1405" spans="50:57" x14ac:dyDescent="0.2">
      <c r="AX1405" s="204"/>
      <c r="AY1405" s="204"/>
      <c r="AZ1405" s="204"/>
      <c r="BA1405" s="204"/>
      <c r="BB1405" s="204"/>
      <c r="BC1405" s="204"/>
      <c r="BD1405" s="204"/>
      <c r="BE1405" s="132"/>
    </row>
    <row r="1406" spans="50:57" x14ac:dyDescent="0.2">
      <c r="AX1406" s="204"/>
      <c r="AY1406" s="204"/>
      <c r="AZ1406" s="204"/>
      <c r="BA1406" s="204"/>
      <c r="BB1406" s="204"/>
      <c r="BC1406" s="204"/>
      <c r="BD1406" s="204"/>
      <c r="BE1406" s="132"/>
    </row>
    <row r="1407" spans="50:57" x14ac:dyDescent="0.2">
      <c r="AX1407" s="204"/>
      <c r="AY1407" s="204"/>
      <c r="AZ1407" s="204"/>
      <c r="BA1407" s="204"/>
      <c r="BB1407" s="204"/>
      <c r="BC1407" s="204"/>
      <c r="BD1407" s="204"/>
      <c r="BE1407" s="132"/>
    </row>
    <row r="1408" spans="50:57" x14ac:dyDescent="0.2">
      <c r="AX1408" s="204"/>
      <c r="AY1408" s="204"/>
      <c r="AZ1408" s="204"/>
      <c r="BA1408" s="204"/>
      <c r="BB1408" s="204"/>
      <c r="BC1408" s="204"/>
      <c r="BD1408" s="204"/>
      <c r="BE1408" s="132"/>
    </row>
    <row r="1409" spans="50:57" x14ac:dyDescent="0.2">
      <c r="AX1409" s="204"/>
      <c r="AY1409" s="204"/>
      <c r="AZ1409" s="204"/>
      <c r="BA1409" s="204"/>
      <c r="BB1409" s="204"/>
      <c r="BC1409" s="204"/>
      <c r="BD1409" s="204"/>
      <c r="BE1409" s="132"/>
    </row>
    <row r="1410" spans="50:57" x14ac:dyDescent="0.2">
      <c r="AX1410" s="204"/>
      <c r="AY1410" s="204"/>
      <c r="AZ1410" s="204"/>
      <c r="BA1410" s="204"/>
      <c r="BB1410" s="204"/>
      <c r="BC1410" s="204"/>
      <c r="BD1410" s="204"/>
      <c r="BE1410" s="132"/>
    </row>
    <row r="1411" spans="50:57" x14ac:dyDescent="0.2">
      <c r="AX1411" s="204"/>
      <c r="AY1411" s="204"/>
      <c r="AZ1411" s="204"/>
      <c r="BA1411" s="204"/>
      <c r="BB1411" s="204"/>
      <c r="BC1411" s="204"/>
      <c r="BD1411" s="204"/>
      <c r="BE1411" s="132"/>
    </row>
    <row r="1412" spans="50:57" x14ac:dyDescent="0.2">
      <c r="AX1412" s="204"/>
      <c r="AY1412" s="204"/>
      <c r="AZ1412" s="204"/>
      <c r="BA1412" s="204"/>
      <c r="BB1412" s="204"/>
      <c r="BC1412" s="204"/>
      <c r="BD1412" s="204"/>
      <c r="BE1412" s="132"/>
    </row>
    <row r="1413" spans="50:57" x14ac:dyDescent="0.2">
      <c r="AX1413" s="204"/>
      <c r="AY1413" s="204"/>
      <c r="AZ1413" s="204"/>
      <c r="BA1413" s="204"/>
      <c r="BB1413" s="204"/>
      <c r="BC1413" s="204"/>
      <c r="BD1413" s="204"/>
      <c r="BE1413" s="132"/>
    </row>
    <row r="1414" spans="50:57" x14ac:dyDescent="0.2">
      <c r="AX1414" s="204"/>
      <c r="AY1414" s="204"/>
      <c r="AZ1414" s="204"/>
      <c r="BA1414" s="204"/>
      <c r="BB1414" s="204"/>
      <c r="BC1414" s="204"/>
      <c r="BD1414" s="204"/>
      <c r="BE1414" s="132"/>
    </row>
    <row r="1415" spans="50:57" x14ac:dyDescent="0.2">
      <c r="AX1415" s="204"/>
      <c r="AY1415" s="204"/>
      <c r="AZ1415" s="204"/>
      <c r="BA1415" s="204"/>
      <c r="BB1415" s="204"/>
      <c r="BC1415" s="204"/>
      <c r="BD1415" s="204"/>
      <c r="BE1415" s="132"/>
    </row>
    <row r="1416" spans="50:57" x14ac:dyDescent="0.2">
      <c r="AX1416" s="204"/>
      <c r="AY1416" s="204"/>
      <c r="AZ1416" s="204"/>
      <c r="BA1416" s="204"/>
      <c r="BB1416" s="204"/>
      <c r="BC1416" s="204"/>
      <c r="BD1416" s="204"/>
      <c r="BE1416" s="132"/>
    </row>
    <row r="1417" spans="50:57" x14ac:dyDescent="0.2">
      <c r="AX1417" s="204"/>
      <c r="AY1417" s="204"/>
      <c r="AZ1417" s="204"/>
      <c r="BA1417" s="204"/>
      <c r="BB1417" s="204"/>
      <c r="BC1417" s="204"/>
      <c r="BD1417" s="204"/>
      <c r="BE1417" s="132"/>
    </row>
    <row r="1418" spans="50:57" x14ac:dyDescent="0.2">
      <c r="AX1418" s="204"/>
      <c r="AY1418" s="204"/>
      <c r="AZ1418" s="204"/>
      <c r="BA1418" s="204"/>
      <c r="BB1418" s="204"/>
      <c r="BC1418" s="204"/>
      <c r="BD1418" s="204"/>
      <c r="BE1418" s="132"/>
    </row>
    <row r="1419" spans="50:57" x14ac:dyDescent="0.2">
      <c r="AX1419" s="204"/>
      <c r="AY1419" s="204"/>
      <c r="AZ1419" s="204"/>
      <c r="BA1419" s="204"/>
      <c r="BB1419" s="204"/>
      <c r="BC1419" s="204"/>
      <c r="BD1419" s="204"/>
      <c r="BE1419" s="132"/>
    </row>
    <row r="1420" spans="50:57" x14ac:dyDescent="0.2">
      <c r="AX1420" s="204"/>
      <c r="AY1420" s="204"/>
      <c r="AZ1420" s="204"/>
      <c r="BA1420" s="204"/>
      <c r="BB1420" s="204"/>
      <c r="BC1420" s="204"/>
      <c r="BD1420" s="204"/>
      <c r="BE1420" s="132"/>
    </row>
    <row r="1421" spans="50:57" x14ac:dyDescent="0.2">
      <c r="AX1421" s="204"/>
      <c r="AY1421" s="204"/>
      <c r="AZ1421" s="204"/>
      <c r="BA1421" s="204"/>
      <c r="BB1421" s="204"/>
      <c r="BC1421" s="204"/>
      <c r="BD1421" s="204"/>
      <c r="BE1421" s="132"/>
    </row>
    <row r="1422" spans="50:57" x14ac:dyDescent="0.2">
      <c r="AX1422" s="204"/>
      <c r="AY1422" s="204"/>
      <c r="AZ1422" s="204"/>
      <c r="BA1422" s="204"/>
      <c r="BB1422" s="204"/>
      <c r="BC1422" s="204"/>
      <c r="BD1422" s="204"/>
      <c r="BE1422" s="132"/>
    </row>
    <row r="1423" spans="50:57" x14ac:dyDescent="0.2">
      <c r="AX1423" s="204"/>
      <c r="AY1423" s="204"/>
      <c r="AZ1423" s="204"/>
      <c r="BA1423" s="204"/>
      <c r="BB1423" s="204"/>
      <c r="BC1423" s="204"/>
      <c r="BD1423" s="204"/>
      <c r="BE1423" s="132"/>
    </row>
    <row r="1424" spans="50:57" x14ac:dyDescent="0.2">
      <c r="AX1424" s="204"/>
      <c r="AY1424" s="204"/>
      <c r="AZ1424" s="204"/>
      <c r="BA1424" s="204"/>
      <c r="BB1424" s="204"/>
      <c r="BC1424" s="204"/>
      <c r="BD1424" s="204"/>
      <c r="BE1424" s="132"/>
    </row>
    <row r="1425" spans="50:57" x14ac:dyDescent="0.2">
      <c r="AX1425" s="204"/>
      <c r="AY1425" s="204"/>
      <c r="AZ1425" s="204"/>
      <c r="BA1425" s="204"/>
      <c r="BB1425" s="204"/>
      <c r="BC1425" s="204"/>
      <c r="BD1425" s="204"/>
      <c r="BE1425" s="132"/>
    </row>
    <row r="1426" spans="50:57" x14ac:dyDescent="0.2">
      <c r="AX1426" s="204"/>
      <c r="AY1426" s="204"/>
      <c r="AZ1426" s="204"/>
      <c r="BA1426" s="204"/>
      <c r="BB1426" s="204"/>
      <c r="BC1426" s="204"/>
      <c r="BD1426" s="204"/>
      <c r="BE1426" s="132"/>
    </row>
    <row r="1427" spans="50:57" x14ac:dyDescent="0.2">
      <c r="AX1427" s="204"/>
      <c r="AY1427" s="204"/>
      <c r="AZ1427" s="204"/>
      <c r="BA1427" s="204"/>
      <c r="BB1427" s="204"/>
      <c r="BC1427" s="204"/>
      <c r="BD1427" s="204"/>
      <c r="BE1427" s="132"/>
    </row>
    <row r="1428" spans="50:57" x14ac:dyDescent="0.2">
      <c r="AX1428" s="204"/>
      <c r="AY1428" s="204"/>
      <c r="AZ1428" s="204"/>
      <c r="BA1428" s="204"/>
      <c r="BB1428" s="204"/>
      <c r="BC1428" s="204"/>
      <c r="BD1428" s="204"/>
      <c r="BE1428" s="132"/>
    </row>
    <row r="1429" spans="50:57" x14ac:dyDescent="0.2">
      <c r="AX1429" s="204"/>
      <c r="AY1429" s="204"/>
      <c r="AZ1429" s="204"/>
      <c r="BA1429" s="204"/>
      <c r="BB1429" s="204"/>
      <c r="BC1429" s="204"/>
      <c r="BD1429" s="204"/>
      <c r="BE1429" s="132"/>
    </row>
    <row r="1430" spans="50:57" x14ac:dyDescent="0.2">
      <c r="AX1430" s="204"/>
      <c r="AY1430" s="204"/>
      <c r="AZ1430" s="204"/>
      <c r="BA1430" s="204"/>
      <c r="BB1430" s="204"/>
      <c r="BC1430" s="204"/>
      <c r="BD1430" s="204"/>
      <c r="BE1430" s="132"/>
    </row>
    <row r="1431" spans="50:57" x14ac:dyDescent="0.2">
      <c r="AX1431" s="204"/>
      <c r="AY1431" s="204"/>
      <c r="AZ1431" s="204"/>
      <c r="BA1431" s="204"/>
      <c r="BB1431" s="204"/>
      <c r="BC1431" s="204"/>
      <c r="BD1431" s="204"/>
      <c r="BE1431" s="132"/>
    </row>
    <row r="1432" spans="50:57" x14ac:dyDescent="0.2">
      <c r="AX1432" s="204"/>
      <c r="AY1432" s="204"/>
      <c r="AZ1432" s="204"/>
      <c r="BA1432" s="204"/>
      <c r="BB1432" s="204"/>
      <c r="BC1432" s="204"/>
      <c r="BD1432" s="204"/>
      <c r="BE1432" s="132"/>
    </row>
    <row r="1433" spans="50:57" x14ac:dyDescent="0.2">
      <c r="AX1433" s="204"/>
      <c r="AY1433" s="204"/>
      <c r="AZ1433" s="204"/>
      <c r="BA1433" s="204"/>
      <c r="BB1433" s="204"/>
      <c r="BC1433" s="204"/>
      <c r="BD1433" s="204"/>
      <c r="BE1433" s="132"/>
    </row>
    <row r="1434" spans="50:57" x14ac:dyDescent="0.2">
      <c r="AX1434" s="204"/>
      <c r="AY1434" s="204"/>
      <c r="AZ1434" s="204"/>
      <c r="BA1434" s="204"/>
      <c r="BB1434" s="204"/>
      <c r="BC1434" s="204"/>
      <c r="BD1434" s="204"/>
      <c r="BE1434" s="132"/>
    </row>
    <row r="1435" spans="50:57" x14ac:dyDescent="0.2">
      <c r="AX1435" s="204"/>
      <c r="AY1435" s="204"/>
      <c r="AZ1435" s="204"/>
      <c r="BA1435" s="204"/>
      <c r="BB1435" s="204"/>
      <c r="BC1435" s="204"/>
      <c r="BD1435" s="204"/>
      <c r="BE1435" s="132"/>
    </row>
    <row r="1436" spans="50:57" x14ac:dyDescent="0.2">
      <c r="AX1436" s="204"/>
      <c r="AY1436" s="204"/>
      <c r="AZ1436" s="204"/>
      <c r="BA1436" s="204"/>
      <c r="BB1436" s="204"/>
      <c r="BC1436" s="204"/>
      <c r="BD1436" s="204"/>
      <c r="BE1436" s="132"/>
    </row>
    <row r="1437" spans="50:57" x14ac:dyDescent="0.2">
      <c r="AX1437" s="204"/>
      <c r="AY1437" s="204"/>
      <c r="AZ1437" s="204"/>
      <c r="BA1437" s="204"/>
      <c r="BB1437" s="204"/>
      <c r="BC1437" s="204"/>
      <c r="BD1437" s="204"/>
      <c r="BE1437" s="132"/>
    </row>
    <row r="1438" spans="50:57" x14ac:dyDescent="0.2">
      <c r="AX1438" s="204"/>
      <c r="AY1438" s="204"/>
      <c r="AZ1438" s="204"/>
      <c r="BA1438" s="204"/>
      <c r="BB1438" s="204"/>
      <c r="BC1438" s="204"/>
      <c r="BD1438" s="204"/>
      <c r="BE1438" s="132"/>
    </row>
    <row r="1439" spans="50:57" x14ac:dyDescent="0.2">
      <c r="AX1439" s="204"/>
      <c r="AY1439" s="204"/>
      <c r="AZ1439" s="204"/>
      <c r="BA1439" s="204"/>
      <c r="BB1439" s="204"/>
      <c r="BC1439" s="204"/>
      <c r="BD1439" s="204"/>
      <c r="BE1439" s="132"/>
    </row>
    <row r="1440" spans="50:57" x14ac:dyDescent="0.2">
      <c r="AX1440" s="204"/>
      <c r="AY1440" s="204"/>
      <c r="AZ1440" s="204"/>
      <c r="BA1440" s="204"/>
      <c r="BB1440" s="204"/>
      <c r="BC1440" s="204"/>
      <c r="BD1440" s="204"/>
      <c r="BE1440" s="132"/>
    </row>
    <row r="1441" spans="50:57" x14ac:dyDescent="0.2">
      <c r="AX1441" s="204"/>
      <c r="AY1441" s="204"/>
      <c r="AZ1441" s="204"/>
      <c r="BA1441" s="204"/>
      <c r="BB1441" s="204"/>
      <c r="BC1441" s="204"/>
      <c r="BD1441" s="204"/>
      <c r="BE1441" s="132"/>
    </row>
    <row r="1442" spans="50:57" x14ac:dyDescent="0.2">
      <c r="AX1442" s="204"/>
      <c r="AY1442" s="204"/>
      <c r="AZ1442" s="204"/>
      <c r="BA1442" s="204"/>
      <c r="BB1442" s="204"/>
      <c r="BC1442" s="204"/>
      <c r="BD1442" s="204"/>
      <c r="BE1442" s="132"/>
    </row>
    <row r="1443" spans="50:57" x14ac:dyDescent="0.2">
      <c r="AX1443" s="204"/>
      <c r="AY1443" s="204"/>
      <c r="AZ1443" s="204"/>
      <c r="BA1443" s="204"/>
      <c r="BB1443" s="204"/>
      <c r="BC1443" s="204"/>
      <c r="BD1443" s="204"/>
      <c r="BE1443" s="132"/>
    </row>
    <row r="1444" spans="50:57" x14ac:dyDescent="0.2">
      <c r="AX1444" s="204"/>
      <c r="AY1444" s="204"/>
      <c r="AZ1444" s="204"/>
      <c r="BA1444" s="204"/>
      <c r="BB1444" s="204"/>
      <c r="BC1444" s="204"/>
      <c r="BD1444" s="204"/>
      <c r="BE1444" s="132"/>
    </row>
    <row r="1445" spans="50:57" x14ac:dyDescent="0.2">
      <c r="AX1445" s="204"/>
      <c r="AY1445" s="204"/>
      <c r="AZ1445" s="204"/>
      <c r="BA1445" s="204"/>
      <c r="BB1445" s="204"/>
      <c r="BC1445" s="204"/>
      <c r="BD1445" s="204"/>
      <c r="BE1445" s="132"/>
    </row>
    <row r="1446" spans="50:57" x14ac:dyDescent="0.2">
      <c r="AX1446" s="204"/>
      <c r="AY1446" s="204"/>
      <c r="AZ1446" s="204"/>
      <c r="BA1446" s="204"/>
      <c r="BB1446" s="204"/>
      <c r="BC1446" s="204"/>
      <c r="BD1446" s="204"/>
      <c r="BE1446" s="132"/>
    </row>
    <row r="1447" spans="50:57" x14ac:dyDescent="0.2">
      <c r="AX1447" s="204"/>
      <c r="AY1447" s="204"/>
      <c r="AZ1447" s="204"/>
      <c r="BA1447" s="204"/>
      <c r="BB1447" s="204"/>
      <c r="BC1447" s="204"/>
      <c r="BD1447" s="204"/>
      <c r="BE1447" s="132"/>
    </row>
    <row r="1448" spans="50:57" x14ac:dyDescent="0.2">
      <c r="AX1448" s="204"/>
      <c r="AY1448" s="204"/>
      <c r="AZ1448" s="204"/>
      <c r="BA1448" s="204"/>
      <c r="BB1448" s="204"/>
      <c r="BC1448" s="204"/>
      <c r="BD1448" s="204"/>
      <c r="BE1448" s="132"/>
    </row>
    <row r="1449" spans="50:57" x14ac:dyDescent="0.2">
      <c r="AX1449" s="204"/>
      <c r="AY1449" s="204"/>
      <c r="AZ1449" s="204"/>
      <c r="BA1449" s="204"/>
      <c r="BB1449" s="204"/>
      <c r="BC1449" s="204"/>
      <c r="BD1449" s="204"/>
      <c r="BE1449" s="132"/>
    </row>
    <row r="1450" spans="50:57" x14ac:dyDescent="0.2">
      <c r="AX1450" s="204"/>
      <c r="AY1450" s="204"/>
      <c r="AZ1450" s="204"/>
      <c r="BA1450" s="204"/>
      <c r="BB1450" s="204"/>
      <c r="BC1450" s="204"/>
      <c r="BD1450" s="204"/>
      <c r="BE1450" s="132"/>
    </row>
    <row r="1451" spans="50:57" x14ac:dyDescent="0.2">
      <c r="AX1451" s="204"/>
      <c r="AY1451" s="204"/>
      <c r="AZ1451" s="204"/>
      <c r="BA1451" s="204"/>
      <c r="BB1451" s="204"/>
      <c r="BC1451" s="204"/>
      <c r="BD1451" s="204"/>
      <c r="BE1451" s="132"/>
    </row>
    <row r="1452" spans="50:57" x14ac:dyDescent="0.2">
      <c r="AX1452" s="204"/>
      <c r="AY1452" s="204"/>
      <c r="AZ1452" s="204"/>
      <c r="BA1452" s="204"/>
      <c r="BB1452" s="204"/>
      <c r="BC1452" s="204"/>
      <c r="BD1452" s="204"/>
      <c r="BE1452" s="132"/>
    </row>
    <row r="1453" spans="50:57" x14ac:dyDescent="0.2">
      <c r="AX1453" s="204"/>
      <c r="AY1453" s="204"/>
      <c r="AZ1453" s="204"/>
      <c r="BA1453" s="204"/>
      <c r="BB1453" s="204"/>
      <c r="BC1453" s="204"/>
      <c r="BD1453" s="204"/>
      <c r="BE1453" s="132"/>
    </row>
    <row r="1454" spans="50:57" x14ac:dyDescent="0.2">
      <c r="AX1454" s="204"/>
      <c r="AY1454" s="204"/>
      <c r="AZ1454" s="204"/>
      <c r="BA1454" s="204"/>
      <c r="BB1454" s="204"/>
      <c r="BC1454" s="204"/>
      <c r="BD1454" s="204"/>
      <c r="BE1454" s="132"/>
    </row>
    <row r="1455" spans="50:57" x14ac:dyDescent="0.2">
      <c r="AX1455" s="204"/>
      <c r="AY1455" s="204"/>
      <c r="AZ1455" s="204"/>
      <c r="BA1455" s="204"/>
      <c r="BB1455" s="204"/>
      <c r="BC1455" s="204"/>
      <c r="BD1455" s="204"/>
      <c r="BE1455" s="132"/>
    </row>
    <row r="1456" spans="50:57" x14ac:dyDescent="0.2">
      <c r="AX1456" s="204"/>
      <c r="AY1456" s="204"/>
      <c r="AZ1456" s="204"/>
      <c r="BA1456" s="204"/>
      <c r="BB1456" s="204"/>
      <c r="BC1456" s="204"/>
      <c r="BD1456" s="204"/>
      <c r="BE1456" s="132"/>
    </row>
    <row r="1457" spans="50:57" x14ac:dyDescent="0.2">
      <c r="AX1457" s="204"/>
      <c r="AY1457" s="204"/>
      <c r="AZ1457" s="204"/>
      <c r="BA1457" s="204"/>
      <c r="BB1457" s="204"/>
      <c r="BC1457" s="204"/>
      <c r="BD1457" s="204"/>
      <c r="BE1457" s="132"/>
    </row>
    <row r="1458" spans="50:57" x14ac:dyDescent="0.2">
      <c r="AX1458" s="204"/>
      <c r="AY1458" s="204"/>
      <c r="AZ1458" s="204"/>
      <c r="BA1458" s="204"/>
      <c r="BB1458" s="204"/>
      <c r="BC1458" s="204"/>
      <c r="BD1458" s="204"/>
      <c r="BE1458" s="132"/>
    </row>
    <row r="1459" spans="50:57" x14ac:dyDescent="0.2">
      <c r="AX1459" s="204"/>
      <c r="AY1459" s="204"/>
      <c r="AZ1459" s="204"/>
      <c r="BA1459" s="204"/>
      <c r="BB1459" s="204"/>
      <c r="BC1459" s="204"/>
      <c r="BD1459" s="204"/>
      <c r="BE1459" s="132"/>
    </row>
    <row r="1460" spans="50:57" x14ac:dyDescent="0.2">
      <c r="AX1460" s="204"/>
      <c r="AY1460" s="204"/>
      <c r="AZ1460" s="204"/>
      <c r="BA1460" s="204"/>
      <c r="BB1460" s="204"/>
      <c r="BC1460" s="204"/>
      <c r="BD1460" s="204"/>
      <c r="BE1460" s="132"/>
    </row>
    <row r="1461" spans="50:57" x14ac:dyDescent="0.2">
      <c r="AX1461" s="204"/>
      <c r="AY1461" s="204"/>
      <c r="AZ1461" s="204"/>
      <c r="BA1461" s="204"/>
      <c r="BB1461" s="204"/>
      <c r="BC1461" s="204"/>
      <c r="BD1461" s="204"/>
      <c r="BE1461" s="132"/>
    </row>
    <row r="1462" spans="50:57" x14ac:dyDescent="0.2">
      <c r="AX1462" s="204"/>
      <c r="AY1462" s="204"/>
      <c r="AZ1462" s="204"/>
      <c r="BA1462" s="204"/>
      <c r="BB1462" s="204"/>
      <c r="BC1462" s="204"/>
      <c r="BD1462" s="204"/>
      <c r="BE1462" s="132"/>
    </row>
    <row r="1463" spans="50:57" x14ac:dyDescent="0.2">
      <c r="AX1463" s="204"/>
      <c r="AY1463" s="204"/>
      <c r="AZ1463" s="204"/>
      <c r="BA1463" s="204"/>
      <c r="BB1463" s="204"/>
      <c r="BC1463" s="204"/>
      <c r="BD1463" s="204"/>
      <c r="BE1463" s="132"/>
    </row>
    <row r="1464" spans="50:57" x14ac:dyDescent="0.2">
      <c r="AX1464" s="204"/>
      <c r="AY1464" s="204"/>
      <c r="AZ1464" s="204"/>
      <c r="BA1464" s="204"/>
      <c r="BB1464" s="204"/>
      <c r="BC1464" s="204"/>
      <c r="BD1464" s="204"/>
      <c r="BE1464" s="132"/>
    </row>
    <row r="1465" spans="50:57" x14ac:dyDescent="0.2">
      <c r="AX1465" s="204"/>
      <c r="AY1465" s="204"/>
      <c r="AZ1465" s="204"/>
      <c r="BA1465" s="204"/>
      <c r="BB1465" s="204"/>
      <c r="BC1465" s="204"/>
      <c r="BD1465" s="204"/>
      <c r="BE1465" s="132"/>
    </row>
    <row r="1466" spans="50:57" x14ac:dyDescent="0.2">
      <c r="AX1466" s="204"/>
      <c r="AY1466" s="204"/>
      <c r="AZ1466" s="204"/>
      <c r="BA1466" s="204"/>
      <c r="BB1466" s="204"/>
      <c r="BC1466" s="204"/>
      <c r="BD1466" s="204"/>
      <c r="BE1466" s="132"/>
    </row>
    <row r="1467" spans="50:57" x14ac:dyDescent="0.2">
      <c r="AX1467" s="204"/>
      <c r="AY1467" s="204"/>
      <c r="AZ1467" s="204"/>
      <c r="BA1467" s="204"/>
      <c r="BB1467" s="204"/>
      <c r="BC1467" s="204"/>
      <c r="BD1467" s="204"/>
      <c r="BE1467" s="132"/>
    </row>
    <row r="1468" spans="50:57" x14ac:dyDescent="0.2">
      <c r="AX1468" s="204"/>
      <c r="AY1468" s="204"/>
      <c r="AZ1468" s="204"/>
      <c r="BA1468" s="204"/>
      <c r="BB1468" s="204"/>
      <c r="BC1468" s="204"/>
      <c r="BD1468" s="204"/>
      <c r="BE1468" s="132"/>
    </row>
    <row r="1469" spans="50:57" x14ac:dyDescent="0.2">
      <c r="AX1469" s="204"/>
      <c r="AY1469" s="204"/>
      <c r="AZ1469" s="204"/>
      <c r="BA1469" s="204"/>
      <c r="BB1469" s="204"/>
      <c r="BC1469" s="204"/>
      <c r="BD1469" s="204"/>
      <c r="BE1469" s="132"/>
    </row>
    <row r="1470" spans="50:57" x14ac:dyDescent="0.2">
      <c r="AX1470" s="204"/>
      <c r="AY1470" s="204"/>
      <c r="AZ1470" s="204"/>
      <c r="BA1470" s="204"/>
      <c r="BB1470" s="204"/>
      <c r="BC1470" s="204"/>
      <c r="BD1470" s="204"/>
      <c r="BE1470" s="132"/>
    </row>
    <row r="1471" spans="50:57" x14ac:dyDescent="0.2">
      <c r="AX1471" s="204"/>
      <c r="AY1471" s="204"/>
      <c r="AZ1471" s="204"/>
      <c r="BA1471" s="204"/>
      <c r="BB1471" s="204"/>
      <c r="BC1471" s="204"/>
      <c r="BD1471" s="204"/>
      <c r="BE1471" s="132"/>
    </row>
    <row r="1472" spans="50:57" x14ac:dyDescent="0.2">
      <c r="AX1472" s="204"/>
      <c r="AY1472" s="204"/>
      <c r="AZ1472" s="204"/>
      <c r="BA1472" s="204"/>
      <c r="BB1472" s="204"/>
      <c r="BC1472" s="204"/>
      <c r="BD1472" s="204"/>
      <c r="BE1472" s="132"/>
    </row>
    <row r="1473" spans="50:57" x14ac:dyDescent="0.2">
      <c r="AX1473" s="204"/>
      <c r="AY1473" s="204"/>
      <c r="AZ1473" s="204"/>
      <c r="BA1473" s="204"/>
      <c r="BB1473" s="204"/>
      <c r="BC1473" s="204"/>
      <c r="BD1473" s="204"/>
      <c r="BE1473" s="132"/>
    </row>
    <row r="1474" spans="50:57" x14ac:dyDescent="0.2">
      <c r="AX1474" s="204"/>
      <c r="AY1474" s="204"/>
      <c r="AZ1474" s="204"/>
      <c r="BA1474" s="204"/>
      <c r="BB1474" s="204"/>
      <c r="BC1474" s="204"/>
      <c r="BD1474" s="204"/>
      <c r="BE1474" s="132"/>
    </row>
    <row r="1475" spans="50:57" x14ac:dyDescent="0.2">
      <c r="AX1475" s="204"/>
      <c r="AY1475" s="204"/>
      <c r="AZ1475" s="204"/>
      <c r="BA1475" s="204"/>
      <c r="BB1475" s="204"/>
      <c r="BC1475" s="204"/>
      <c r="BD1475" s="204"/>
      <c r="BE1475" s="132"/>
    </row>
    <row r="1476" spans="50:57" x14ac:dyDescent="0.2">
      <c r="AX1476" s="204"/>
      <c r="AY1476" s="204"/>
      <c r="AZ1476" s="204"/>
      <c r="BA1476" s="204"/>
      <c r="BB1476" s="204"/>
      <c r="BC1476" s="204"/>
      <c r="BD1476" s="204"/>
      <c r="BE1476" s="132"/>
    </row>
    <row r="1477" spans="50:57" x14ac:dyDescent="0.2">
      <c r="AX1477" s="204"/>
      <c r="AY1477" s="204"/>
      <c r="AZ1477" s="204"/>
      <c r="BA1477" s="204"/>
      <c r="BB1477" s="204"/>
      <c r="BC1477" s="204"/>
      <c r="BD1477" s="204"/>
      <c r="BE1477" s="132"/>
    </row>
    <row r="1478" spans="50:57" x14ac:dyDescent="0.2">
      <c r="AX1478" s="204"/>
      <c r="AY1478" s="204"/>
      <c r="AZ1478" s="204"/>
      <c r="BA1478" s="204"/>
      <c r="BB1478" s="204"/>
      <c r="BC1478" s="204"/>
      <c r="BD1478" s="204"/>
      <c r="BE1478" s="132"/>
    </row>
    <row r="1479" spans="50:57" x14ac:dyDescent="0.2">
      <c r="AX1479" s="204"/>
      <c r="AY1479" s="204"/>
      <c r="AZ1479" s="204"/>
      <c r="BA1479" s="204"/>
      <c r="BB1479" s="204"/>
      <c r="BC1479" s="204"/>
      <c r="BD1479" s="204"/>
      <c r="BE1479" s="132"/>
    </row>
    <row r="1480" spans="50:57" x14ac:dyDescent="0.2">
      <c r="AX1480" s="204"/>
      <c r="AY1480" s="204"/>
      <c r="AZ1480" s="204"/>
      <c r="BA1480" s="204"/>
      <c r="BB1480" s="204"/>
      <c r="BC1480" s="204"/>
      <c r="BD1480" s="204"/>
      <c r="BE1480" s="132"/>
    </row>
    <row r="1481" spans="50:57" x14ac:dyDescent="0.2">
      <c r="AX1481" s="204"/>
      <c r="AY1481" s="204"/>
      <c r="AZ1481" s="204"/>
      <c r="BA1481" s="204"/>
      <c r="BB1481" s="204"/>
      <c r="BC1481" s="204"/>
      <c r="BD1481" s="204"/>
      <c r="BE1481" s="132"/>
    </row>
    <row r="1482" spans="50:57" x14ac:dyDescent="0.2">
      <c r="AX1482" s="204"/>
      <c r="AY1482" s="204"/>
      <c r="AZ1482" s="204"/>
      <c r="BA1482" s="204"/>
      <c r="BB1482" s="204"/>
      <c r="BC1482" s="204"/>
      <c r="BD1482" s="204"/>
      <c r="BE1482" s="132"/>
    </row>
    <row r="1483" spans="50:57" x14ac:dyDescent="0.2">
      <c r="AX1483" s="204"/>
      <c r="AY1483" s="204"/>
      <c r="AZ1483" s="204"/>
      <c r="BA1483" s="204"/>
      <c r="BB1483" s="204"/>
      <c r="BC1483" s="204"/>
      <c r="BD1483" s="204"/>
      <c r="BE1483" s="132"/>
    </row>
    <row r="1484" spans="50:57" x14ac:dyDescent="0.2">
      <c r="AX1484" s="204"/>
      <c r="AY1484" s="204"/>
      <c r="AZ1484" s="204"/>
      <c r="BA1484" s="204"/>
      <c r="BB1484" s="204"/>
      <c r="BC1484" s="204"/>
      <c r="BD1484" s="204"/>
      <c r="BE1484" s="132"/>
    </row>
    <row r="1485" spans="50:57" x14ac:dyDescent="0.2">
      <c r="AX1485" s="204"/>
      <c r="AY1485" s="204"/>
      <c r="AZ1485" s="204"/>
      <c r="BA1485" s="204"/>
      <c r="BB1485" s="204"/>
      <c r="BC1485" s="204"/>
      <c r="BD1485" s="204"/>
      <c r="BE1485" s="132"/>
    </row>
    <row r="1486" spans="50:57" x14ac:dyDescent="0.2">
      <c r="AX1486" s="204"/>
      <c r="AY1486" s="204"/>
      <c r="AZ1486" s="204"/>
      <c r="BA1486" s="204"/>
      <c r="BB1486" s="204"/>
      <c r="BC1486" s="204"/>
      <c r="BD1486" s="204"/>
      <c r="BE1486" s="132"/>
    </row>
    <row r="1487" spans="50:57" x14ac:dyDescent="0.2">
      <c r="AX1487" s="204"/>
      <c r="AY1487" s="204"/>
      <c r="AZ1487" s="204"/>
      <c r="BA1487" s="204"/>
      <c r="BB1487" s="204"/>
      <c r="BC1487" s="204"/>
      <c r="BD1487" s="204"/>
      <c r="BE1487" s="132"/>
    </row>
    <row r="1488" spans="50:57" x14ac:dyDescent="0.2">
      <c r="AX1488" s="204"/>
      <c r="AY1488" s="204"/>
      <c r="AZ1488" s="204"/>
      <c r="BA1488" s="204"/>
      <c r="BB1488" s="204"/>
      <c r="BC1488" s="204"/>
      <c r="BD1488" s="204"/>
      <c r="BE1488" s="132"/>
    </row>
    <row r="1489" spans="50:57" x14ac:dyDescent="0.2">
      <c r="AX1489" s="204"/>
      <c r="AY1489" s="204"/>
      <c r="AZ1489" s="204"/>
      <c r="BA1489" s="204"/>
      <c r="BB1489" s="204"/>
      <c r="BC1489" s="204"/>
      <c r="BD1489" s="204"/>
      <c r="BE1489" s="132"/>
    </row>
    <row r="1490" spans="50:57" x14ac:dyDescent="0.2">
      <c r="AX1490" s="204"/>
      <c r="AY1490" s="204"/>
      <c r="AZ1490" s="204"/>
      <c r="BA1490" s="204"/>
      <c r="BB1490" s="204"/>
      <c r="BC1490" s="204"/>
      <c r="BD1490" s="204"/>
      <c r="BE1490" s="132"/>
    </row>
    <row r="1491" spans="50:57" x14ac:dyDescent="0.2">
      <c r="AX1491" s="204"/>
      <c r="AY1491" s="204"/>
      <c r="AZ1491" s="204"/>
      <c r="BA1491" s="204"/>
      <c r="BB1491" s="204"/>
      <c r="BC1491" s="204"/>
      <c r="BD1491" s="204"/>
      <c r="BE1491" s="132"/>
    </row>
    <row r="1492" spans="50:57" x14ac:dyDescent="0.2">
      <c r="AX1492" s="204"/>
      <c r="AY1492" s="204"/>
      <c r="AZ1492" s="204"/>
      <c r="BA1492" s="204"/>
      <c r="BB1492" s="204"/>
      <c r="BC1492" s="204"/>
      <c r="BD1492" s="204"/>
      <c r="BE1492" s="132"/>
    </row>
    <row r="1493" spans="50:57" x14ac:dyDescent="0.2">
      <c r="AX1493" s="204"/>
      <c r="AY1493" s="204"/>
      <c r="AZ1493" s="204"/>
      <c r="BA1493" s="204"/>
      <c r="BB1493" s="204"/>
      <c r="BC1493" s="204"/>
      <c r="BD1493" s="204"/>
      <c r="BE1493" s="132"/>
    </row>
    <row r="1494" spans="50:57" x14ac:dyDescent="0.2">
      <c r="AX1494" s="204"/>
      <c r="AY1494" s="204"/>
      <c r="AZ1494" s="204"/>
      <c r="BA1494" s="204"/>
      <c r="BB1494" s="204"/>
      <c r="BC1494" s="204"/>
      <c r="BD1494" s="204"/>
      <c r="BE1494" s="132"/>
    </row>
    <row r="1495" spans="50:57" x14ac:dyDescent="0.2">
      <c r="AX1495" s="204"/>
      <c r="AY1495" s="204"/>
      <c r="AZ1495" s="204"/>
      <c r="BA1495" s="204"/>
      <c r="BB1495" s="204"/>
      <c r="BC1495" s="204"/>
      <c r="BD1495" s="204"/>
      <c r="BE1495" s="132"/>
    </row>
    <row r="1496" spans="50:57" x14ac:dyDescent="0.2">
      <c r="AX1496" s="204"/>
      <c r="AY1496" s="204"/>
      <c r="AZ1496" s="204"/>
      <c r="BA1496" s="204"/>
      <c r="BB1496" s="204"/>
      <c r="BC1496" s="204"/>
      <c r="BD1496" s="204"/>
      <c r="BE1496" s="132"/>
    </row>
    <row r="1497" spans="50:57" x14ac:dyDescent="0.2">
      <c r="AX1497" s="204"/>
      <c r="AY1497" s="204"/>
      <c r="AZ1497" s="204"/>
      <c r="BA1497" s="204"/>
      <c r="BB1497" s="204"/>
      <c r="BC1497" s="204"/>
      <c r="BD1497" s="204"/>
      <c r="BE1497" s="132"/>
    </row>
    <row r="1498" spans="50:57" x14ac:dyDescent="0.2">
      <c r="AX1498" s="204"/>
      <c r="AY1498" s="204"/>
      <c r="AZ1498" s="204"/>
      <c r="BA1498" s="204"/>
      <c r="BB1498" s="204"/>
      <c r="BC1498" s="204"/>
      <c r="BD1498" s="204"/>
      <c r="BE1498" s="132"/>
    </row>
    <row r="1499" spans="50:57" x14ac:dyDescent="0.2">
      <c r="AX1499" s="204"/>
      <c r="AY1499" s="204"/>
      <c r="AZ1499" s="204"/>
      <c r="BA1499" s="204"/>
      <c r="BB1499" s="204"/>
      <c r="BC1499" s="204"/>
      <c r="BD1499" s="204"/>
      <c r="BE1499" s="132"/>
    </row>
    <row r="1500" spans="50:57" x14ac:dyDescent="0.2">
      <c r="AX1500" s="204"/>
      <c r="AY1500" s="204"/>
      <c r="AZ1500" s="204"/>
      <c r="BA1500" s="204"/>
      <c r="BB1500" s="204"/>
      <c r="BC1500" s="204"/>
      <c r="BD1500" s="204"/>
      <c r="BE1500" s="132"/>
    </row>
    <row r="1501" spans="50:57" x14ac:dyDescent="0.2">
      <c r="AX1501" s="204"/>
      <c r="AY1501" s="204"/>
      <c r="AZ1501" s="204"/>
      <c r="BA1501" s="204"/>
      <c r="BB1501" s="204"/>
      <c r="BC1501" s="204"/>
      <c r="BD1501" s="204"/>
      <c r="BE1501" s="132"/>
    </row>
    <row r="1502" spans="50:57" x14ac:dyDescent="0.2">
      <c r="AX1502" s="204"/>
      <c r="AY1502" s="204"/>
      <c r="AZ1502" s="204"/>
      <c r="BA1502" s="204"/>
      <c r="BB1502" s="204"/>
      <c r="BC1502" s="204"/>
      <c r="BD1502" s="204"/>
      <c r="BE1502" s="132"/>
    </row>
    <row r="1503" spans="50:57" x14ac:dyDescent="0.2">
      <c r="AX1503" s="204"/>
      <c r="AY1503" s="204"/>
      <c r="AZ1503" s="204"/>
      <c r="BA1503" s="204"/>
      <c r="BB1503" s="204"/>
      <c r="BC1503" s="204"/>
      <c r="BD1503" s="204"/>
      <c r="BE1503" s="132"/>
    </row>
    <row r="1504" spans="50:57" x14ac:dyDescent="0.2">
      <c r="AX1504" s="204"/>
      <c r="AY1504" s="204"/>
      <c r="AZ1504" s="204"/>
      <c r="BA1504" s="204"/>
      <c r="BB1504" s="204"/>
      <c r="BC1504" s="204"/>
      <c r="BD1504" s="204"/>
      <c r="BE1504" s="132"/>
    </row>
    <row r="1505" spans="50:57" x14ac:dyDescent="0.2">
      <c r="AX1505" s="204"/>
      <c r="AY1505" s="204"/>
      <c r="AZ1505" s="204"/>
      <c r="BA1505" s="204"/>
      <c r="BB1505" s="204"/>
      <c r="BC1505" s="204"/>
      <c r="BD1505" s="204"/>
      <c r="BE1505" s="132"/>
    </row>
    <row r="1506" spans="50:57" x14ac:dyDescent="0.2">
      <c r="AX1506" s="204"/>
      <c r="AY1506" s="204"/>
      <c r="AZ1506" s="204"/>
      <c r="BA1506" s="204"/>
      <c r="BB1506" s="204"/>
      <c r="BC1506" s="204"/>
      <c r="BD1506" s="204"/>
      <c r="BE1506" s="132"/>
    </row>
    <row r="1507" spans="50:57" x14ac:dyDescent="0.2">
      <c r="AX1507" s="204"/>
      <c r="AY1507" s="204"/>
      <c r="AZ1507" s="204"/>
      <c r="BA1507" s="204"/>
      <c r="BB1507" s="204"/>
      <c r="BC1507" s="204"/>
      <c r="BD1507" s="204"/>
      <c r="BE1507" s="132"/>
    </row>
    <row r="1508" spans="50:57" x14ac:dyDescent="0.2">
      <c r="AX1508" s="204"/>
      <c r="AY1508" s="204"/>
      <c r="AZ1508" s="204"/>
      <c r="BA1508" s="204"/>
      <c r="BB1508" s="204"/>
      <c r="BC1508" s="204"/>
      <c r="BD1508" s="204"/>
      <c r="BE1508" s="132"/>
    </row>
    <row r="1509" spans="50:57" x14ac:dyDescent="0.2">
      <c r="AX1509" s="204"/>
      <c r="AY1509" s="204"/>
      <c r="AZ1509" s="204"/>
      <c r="BA1509" s="204"/>
      <c r="BB1509" s="204"/>
      <c r="BC1509" s="204"/>
      <c r="BD1509" s="204"/>
      <c r="BE1509" s="132"/>
    </row>
    <row r="1510" spans="50:57" x14ac:dyDescent="0.2">
      <c r="AX1510" s="204"/>
      <c r="AY1510" s="204"/>
      <c r="AZ1510" s="204"/>
      <c r="BA1510" s="204"/>
      <c r="BB1510" s="204"/>
      <c r="BC1510" s="204"/>
      <c r="BD1510" s="204"/>
      <c r="BE1510" s="132"/>
    </row>
    <row r="1511" spans="50:57" x14ac:dyDescent="0.2">
      <c r="AX1511" s="204"/>
      <c r="AY1511" s="204"/>
      <c r="AZ1511" s="204"/>
      <c r="BA1511" s="204"/>
      <c r="BB1511" s="204"/>
      <c r="BC1511" s="204"/>
      <c r="BD1511" s="204"/>
      <c r="BE1511" s="132"/>
    </row>
    <row r="1512" spans="50:57" x14ac:dyDescent="0.2">
      <c r="AX1512" s="204"/>
      <c r="AY1512" s="204"/>
      <c r="AZ1512" s="204"/>
      <c r="BA1512" s="204"/>
      <c r="BB1512" s="204"/>
      <c r="BC1512" s="204"/>
      <c r="BD1512" s="204"/>
      <c r="BE1512" s="132"/>
    </row>
    <row r="1513" spans="50:57" x14ac:dyDescent="0.2">
      <c r="AX1513" s="204"/>
      <c r="AY1513" s="204"/>
      <c r="AZ1513" s="204"/>
      <c r="BA1513" s="204"/>
      <c r="BB1513" s="204"/>
      <c r="BC1513" s="204"/>
      <c r="BD1513" s="204"/>
      <c r="BE1513" s="132"/>
    </row>
    <row r="1514" spans="50:57" x14ac:dyDescent="0.2">
      <c r="AX1514" s="204"/>
      <c r="AY1514" s="204"/>
      <c r="AZ1514" s="204"/>
      <c r="BA1514" s="204"/>
      <c r="BB1514" s="204"/>
      <c r="BC1514" s="204"/>
      <c r="BD1514" s="204"/>
      <c r="BE1514" s="132"/>
    </row>
    <row r="1515" spans="50:57" x14ac:dyDescent="0.2">
      <c r="AX1515" s="204"/>
      <c r="AY1515" s="204"/>
      <c r="AZ1515" s="204"/>
      <c r="BA1515" s="204"/>
      <c r="BB1515" s="204"/>
      <c r="BC1515" s="204"/>
      <c r="BD1515" s="204"/>
      <c r="BE1515" s="132"/>
    </row>
    <row r="1516" spans="50:57" x14ac:dyDescent="0.2">
      <c r="AX1516" s="204"/>
      <c r="AY1516" s="204"/>
      <c r="AZ1516" s="204"/>
      <c r="BA1516" s="204"/>
      <c r="BB1516" s="204"/>
      <c r="BC1516" s="204"/>
      <c r="BD1516" s="204"/>
      <c r="BE1516" s="132"/>
    </row>
    <row r="1517" spans="50:57" x14ac:dyDescent="0.2">
      <c r="AX1517" s="204"/>
      <c r="AY1517" s="204"/>
      <c r="AZ1517" s="204"/>
      <c r="BA1517" s="204"/>
      <c r="BB1517" s="204"/>
      <c r="BC1517" s="204"/>
      <c r="BD1517" s="204"/>
      <c r="BE1517" s="132"/>
    </row>
    <row r="1518" spans="50:57" x14ac:dyDescent="0.2">
      <c r="AX1518" s="204"/>
      <c r="AY1518" s="204"/>
      <c r="AZ1518" s="204"/>
      <c r="BA1518" s="204"/>
      <c r="BB1518" s="204"/>
      <c r="BC1518" s="204"/>
      <c r="BD1518" s="204"/>
      <c r="BE1518" s="132"/>
    </row>
    <row r="1519" spans="50:57" x14ac:dyDescent="0.2">
      <c r="AX1519" s="204"/>
      <c r="AY1519" s="204"/>
      <c r="AZ1519" s="204"/>
      <c r="BA1519" s="204"/>
      <c r="BB1519" s="204"/>
      <c r="BC1519" s="204"/>
      <c r="BD1519" s="204"/>
      <c r="BE1519" s="132"/>
    </row>
    <row r="1520" spans="50:57" x14ac:dyDescent="0.2">
      <c r="AX1520" s="204"/>
      <c r="AY1520" s="204"/>
      <c r="AZ1520" s="204"/>
      <c r="BA1520" s="204"/>
      <c r="BB1520" s="204"/>
      <c r="BC1520" s="204"/>
      <c r="BD1520" s="204"/>
      <c r="BE1520" s="132"/>
    </row>
    <row r="1521" spans="50:57" x14ac:dyDescent="0.2">
      <c r="AX1521" s="204"/>
      <c r="AY1521" s="204"/>
      <c r="AZ1521" s="204"/>
      <c r="BA1521" s="204"/>
      <c r="BB1521" s="204"/>
      <c r="BC1521" s="204"/>
      <c r="BD1521" s="204"/>
      <c r="BE1521" s="132"/>
    </row>
    <row r="1522" spans="50:57" x14ac:dyDescent="0.2">
      <c r="AX1522" s="204"/>
      <c r="AY1522" s="204"/>
      <c r="AZ1522" s="204"/>
      <c r="BA1522" s="204"/>
      <c r="BB1522" s="204"/>
      <c r="BC1522" s="204"/>
      <c r="BD1522" s="204"/>
      <c r="BE1522" s="132"/>
    </row>
    <row r="1523" spans="50:57" x14ac:dyDescent="0.2">
      <c r="AX1523" s="204"/>
      <c r="AY1523" s="204"/>
      <c r="AZ1523" s="204"/>
      <c r="BA1523" s="204"/>
      <c r="BB1523" s="204"/>
      <c r="BC1523" s="204"/>
      <c r="BD1523" s="204"/>
      <c r="BE1523" s="132"/>
    </row>
    <row r="1524" spans="50:57" x14ac:dyDescent="0.2">
      <c r="AX1524" s="204"/>
      <c r="AY1524" s="204"/>
      <c r="AZ1524" s="204"/>
      <c r="BA1524" s="204"/>
      <c r="BB1524" s="204"/>
      <c r="BC1524" s="204"/>
      <c r="BD1524" s="204"/>
      <c r="BE1524" s="132"/>
    </row>
    <row r="1525" spans="50:57" x14ac:dyDescent="0.2">
      <c r="AX1525" s="204"/>
      <c r="AY1525" s="204"/>
      <c r="AZ1525" s="204"/>
      <c r="BA1525" s="204"/>
      <c r="BB1525" s="204"/>
      <c r="BC1525" s="204"/>
      <c r="BD1525" s="204"/>
      <c r="BE1525" s="132"/>
    </row>
    <row r="1526" spans="50:57" x14ac:dyDescent="0.2">
      <c r="AX1526" s="204"/>
      <c r="AY1526" s="204"/>
      <c r="AZ1526" s="204"/>
      <c r="BA1526" s="204"/>
      <c r="BB1526" s="204"/>
      <c r="BC1526" s="204"/>
      <c r="BD1526" s="204"/>
      <c r="BE1526" s="132"/>
    </row>
    <row r="1527" spans="50:57" x14ac:dyDescent="0.2">
      <c r="AX1527" s="204"/>
      <c r="AY1527" s="204"/>
      <c r="AZ1527" s="204"/>
      <c r="BA1527" s="204"/>
      <c r="BB1527" s="204"/>
      <c r="BC1527" s="204"/>
      <c r="BD1527" s="204"/>
      <c r="BE1527" s="132"/>
    </row>
    <row r="1528" spans="50:57" x14ac:dyDescent="0.2">
      <c r="AX1528" s="204"/>
      <c r="AY1528" s="204"/>
      <c r="AZ1528" s="204"/>
      <c r="BA1528" s="204"/>
      <c r="BB1528" s="204"/>
      <c r="BC1528" s="204"/>
      <c r="BD1528" s="204"/>
      <c r="BE1528" s="132"/>
    </row>
    <row r="1529" spans="50:57" x14ac:dyDescent="0.2">
      <c r="AX1529" s="204"/>
      <c r="AY1529" s="204"/>
      <c r="AZ1529" s="204"/>
      <c r="BA1529" s="204"/>
      <c r="BB1529" s="204"/>
      <c r="BC1529" s="204"/>
      <c r="BD1529" s="204"/>
      <c r="BE1529" s="132"/>
    </row>
    <row r="1530" spans="50:57" x14ac:dyDescent="0.2">
      <c r="AX1530" s="204"/>
      <c r="AY1530" s="204"/>
      <c r="AZ1530" s="204"/>
      <c r="BA1530" s="204"/>
      <c r="BB1530" s="204"/>
      <c r="BC1530" s="204"/>
      <c r="BD1530" s="204"/>
      <c r="BE1530" s="132"/>
    </row>
    <row r="1531" spans="50:57" x14ac:dyDescent="0.2">
      <c r="AX1531" s="204"/>
      <c r="AY1531" s="204"/>
      <c r="AZ1531" s="204"/>
      <c r="BA1531" s="204"/>
      <c r="BB1531" s="204"/>
      <c r="BC1531" s="204"/>
      <c r="BD1531" s="204"/>
      <c r="BE1531" s="132"/>
    </row>
    <row r="1532" spans="50:57" x14ac:dyDescent="0.2">
      <c r="AX1532" s="204"/>
      <c r="AY1532" s="204"/>
      <c r="AZ1532" s="204"/>
      <c r="BA1532" s="204"/>
      <c r="BB1532" s="204"/>
      <c r="BC1532" s="204"/>
      <c r="BD1532" s="204"/>
      <c r="BE1532" s="132"/>
    </row>
    <row r="1533" spans="50:57" x14ac:dyDescent="0.2">
      <c r="AX1533" s="204"/>
      <c r="AY1533" s="204"/>
      <c r="AZ1533" s="204"/>
      <c r="BA1533" s="204"/>
      <c r="BB1533" s="204"/>
      <c r="BC1533" s="204"/>
      <c r="BD1533" s="204"/>
      <c r="BE1533" s="132"/>
    </row>
    <row r="1534" spans="50:57" x14ac:dyDescent="0.2">
      <c r="AX1534" s="204"/>
      <c r="AY1534" s="204"/>
      <c r="AZ1534" s="204"/>
      <c r="BA1534" s="204"/>
      <c r="BB1534" s="204"/>
      <c r="BC1534" s="204"/>
      <c r="BD1534" s="204"/>
      <c r="BE1534" s="132"/>
    </row>
    <row r="1535" spans="50:57" x14ac:dyDescent="0.2">
      <c r="AX1535" s="204"/>
      <c r="AY1535" s="204"/>
      <c r="AZ1535" s="204"/>
      <c r="BA1535" s="204"/>
      <c r="BB1535" s="204"/>
      <c r="BC1535" s="204"/>
      <c r="BD1535" s="204"/>
      <c r="BE1535" s="132"/>
    </row>
    <row r="1536" spans="50:57" x14ac:dyDescent="0.2">
      <c r="AX1536" s="204"/>
      <c r="AY1536" s="204"/>
      <c r="AZ1536" s="204"/>
      <c r="BA1536" s="204"/>
      <c r="BB1536" s="204"/>
      <c r="BC1536" s="204"/>
      <c r="BD1536" s="204"/>
      <c r="BE1536" s="132"/>
    </row>
    <row r="1537" spans="50:57" x14ac:dyDescent="0.2">
      <c r="AX1537" s="204"/>
      <c r="AY1537" s="204"/>
      <c r="AZ1537" s="204"/>
      <c r="BA1537" s="204"/>
      <c r="BB1537" s="204"/>
      <c r="BC1537" s="204"/>
      <c r="BD1537" s="204"/>
      <c r="BE1537" s="132"/>
    </row>
    <row r="1538" spans="50:57" x14ac:dyDescent="0.2">
      <c r="AX1538" s="204"/>
      <c r="AY1538" s="204"/>
      <c r="AZ1538" s="204"/>
      <c r="BA1538" s="204"/>
      <c r="BB1538" s="204"/>
      <c r="BC1538" s="204"/>
      <c r="BD1538" s="204"/>
      <c r="BE1538" s="132"/>
    </row>
    <row r="1539" spans="50:57" x14ac:dyDescent="0.2">
      <c r="AX1539" s="204"/>
      <c r="AY1539" s="204"/>
      <c r="AZ1539" s="204"/>
      <c r="BA1539" s="204"/>
      <c r="BB1539" s="204"/>
      <c r="BC1539" s="204"/>
      <c r="BD1539" s="204"/>
      <c r="BE1539" s="132"/>
    </row>
    <row r="1540" spans="50:57" x14ac:dyDescent="0.2">
      <c r="AX1540" s="204"/>
      <c r="AY1540" s="204"/>
      <c r="AZ1540" s="204"/>
      <c r="BA1540" s="204"/>
      <c r="BB1540" s="204"/>
      <c r="BC1540" s="204"/>
      <c r="BD1540" s="204"/>
      <c r="BE1540" s="132"/>
    </row>
    <row r="1541" spans="50:57" x14ac:dyDescent="0.2">
      <c r="AX1541" s="204"/>
      <c r="AY1541" s="204"/>
      <c r="AZ1541" s="204"/>
      <c r="BA1541" s="204"/>
      <c r="BB1541" s="204"/>
      <c r="BC1541" s="204"/>
      <c r="BD1541" s="204"/>
      <c r="BE1541" s="132"/>
    </row>
    <row r="1542" spans="50:57" x14ac:dyDescent="0.2">
      <c r="AX1542" s="204"/>
      <c r="AY1542" s="204"/>
      <c r="AZ1542" s="204"/>
      <c r="BA1542" s="204"/>
      <c r="BB1542" s="204"/>
      <c r="BC1542" s="204"/>
      <c r="BD1542" s="204"/>
      <c r="BE1542" s="132"/>
    </row>
    <row r="1543" spans="50:57" x14ac:dyDescent="0.2">
      <c r="AX1543" s="204"/>
      <c r="AY1543" s="204"/>
      <c r="AZ1543" s="204"/>
      <c r="BA1543" s="204"/>
      <c r="BB1543" s="204"/>
      <c r="BC1543" s="204"/>
      <c r="BD1543" s="204"/>
      <c r="BE1543" s="132"/>
    </row>
    <row r="1544" spans="50:57" x14ac:dyDescent="0.2">
      <c r="AX1544" s="204"/>
      <c r="AY1544" s="204"/>
      <c r="AZ1544" s="204"/>
      <c r="BA1544" s="204"/>
      <c r="BB1544" s="204"/>
      <c r="BC1544" s="204"/>
      <c r="BD1544" s="204"/>
      <c r="BE1544" s="132"/>
    </row>
    <row r="1545" spans="50:57" x14ac:dyDescent="0.2">
      <c r="AX1545" s="204"/>
      <c r="AY1545" s="204"/>
      <c r="AZ1545" s="204"/>
      <c r="BA1545" s="204"/>
      <c r="BB1545" s="204"/>
      <c r="BC1545" s="204"/>
      <c r="BD1545" s="204"/>
      <c r="BE1545" s="132"/>
    </row>
    <row r="1546" spans="50:57" x14ac:dyDescent="0.2">
      <c r="AX1546" s="204"/>
      <c r="AY1546" s="204"/>
      <c r="AZ1546" s="204"/>
      <c r="BA1546" s="204"/>
      <c r="BB1546" s="204"/>
      <c r="BC1546" s="204"/>
      <c r="BD1546" s="204"/>
      <c r="BE1546" s="132"/>
    </row>
    <row r="1547" spans="50:57" x14ac:dyDescent="0.2">
      <c r="AX1547" s="204"/>
      <c r="AY1547" s="204"/>
      <c r="AZ1547" s="204"/>
      <c r="BA1547" s="204"/>
      <c r="BB1547" s="204"/>
      <c r="BC1547" s="204"/>
      <c r="BD1547" s="204"/>
      <c r="BE1547" s="132"/>
    </row>
    <row r="1548" spans="50:57" x14ac:dyDescent="0.2">
      <c r="AX1548" s="204"/>
      <c r="AY1548" s="204"/>
      <c r="AZ1548" s="204"/>
      <c r="BA1548" s="204"/>
      <c r="BB1548" s="204"/>
      <c r="BC1548" s="204"/>
      <c r="BD1548" s="204"/>
      <c r="BE1548" s="132"/>
    </row>
    <row r="1549" spans="50:57" x14ac:dyDescent="0.2">
      <c r="AX1549" s="204"/>
      <c r="AY1549" s="204"/>
      <c r="AZ1549" s="204"/>
      <c r="BA1549" s="204"/>
      <c r="BB1549" s="204"/>
      <c r="BC1549" s="204"/>
      <c r="BD1549" s="204"/>
      <c r="BE1549" s="132"/>
    </row>
    <row r="1550" spans="50:57" x14ac:dyDescent="0.2">
      <c r="AX1550" s="204"/>
      <c r="AY1550" s="204"/>
      <c r="AZ1550" s="204"/>
      <c r="BA1550" s="204"/>
      <c r="BB1550" s="204"/>
      <c r="BC1550" s="204"/>
      <c r="BD1550" s="204"/>
      <c r="BE1550" s="132"/>
    </row>
    <row r="1551" spans="50:57" x14ac:dyDescent="0.2">
      <c r="AX1551" s="204"/>
      <c r="AY1551" s="204"/>
      <c r="AZ1551" s="204"/>
      <c r="BA1551" s="204"/>
      <c r="BB1551" s="204"/>
      <c r="BC1551" s="204"/>
      <c r="BD1551" s="204"/>
      <c r="BE1551" s="132"/>
    </row>
    <row r="1552" spans="50:57" x14ac:dyDescent="0.2">
      <c r="AX1552" s="204"/>
      <c r="AY1552" s="204"/>
      <c r="AZ1552" s="204"/>
      <c r="BA1552" s="204"/>
      <c r="BB1552" s="204"/>
      <c r="BC1552" s="204"/>
      <c r="BD1552" s="204"/>
      <c r="BE1552" s="132"/>
    </row>
    <row r="1553" spans="50:57" x14ac:dyDescent="0.2">
      <c r="AX1553" s="204"/>
      <c r="AY1553" s="204"/>
      <c r="AZ1553" s="204"/>
      <c r="BA1553" s="204"/>
      <c r="BB1553" s="204"/>
      <c r="BC1553" s="204"/>
      <c r="BD1553" s="204"/>
      <c r="BE1553" s="132"/>
    </row>
    <row r="1554" spans="50:57" x14ac:dyDescent="0.2">
      <c r="AX1554" s="204"/>
      <c r="AY1554" s="204"/>
      <c r="AZ1554" s="204"/>
      <c r="BA1554" s="204"/>
      <c r="BB1554" s="204"/>
      <c r="BC1554" s="204"/>
      <c r="BD1554" s="204"/>
      <c r="BE1554" s="132"/>
    </row>
    <row r="1555" spans="50:57" x14ac:dyDescent="0.2">
      <c r="AX1555" s="204"/>
      <c r="AY1555" s="204"/>
      <c r="AZ1555" s="204"/>
      <c r="BA1555" s="204"/>
      <c r="BB1555" s="204"/>
      <c r="BC1555" s="204"/>
      <c r="BD1555" s="204"/>
      <c r="BE1555" s="132"/>
    </row>
    <row r="1556" spans="50:57" x14ac:dyDescent="0.2">
      <c r="AX1556" s="204"/>
      <c r="AY1556" s="204"/>
      <c r="AZ1556" s="204"/>
      <c r="BA1556" s="204"/>
      <c r="BB1556" s="204"/>
      <c r="BC1556" s="204"/>
      <c r="BD1556" s="204"/>
      <c r="BE1556" s="132"/>
    </row>
    <row r="1557" spans="50:57" x14ac:dyDescent="0.2">
      <c r="AX1557" s="204"/>
      <c r="AY1557" s="204"/>
      <c r="AZ1557" s="204"/>
      <c r="BA1557" s="204"/>
      <c r="BB1557" s="204"/>
      <c r="BC1557" s="204"/>
      <c r="BD1557" s="204"/>
      <c r="BE1557" s="132"/>
    </row>
    <row r="1558" spans="50:57" x14ac:dyDescent="0.2">
      <c r="AX1558" s="204"/>
      <c r="AY1558" s="204"/>
      <c r="AZ1558" s="204"/>
      <c r="BA1558" s="204"/>
      <c r="BB1558" s="204"/>
      <c r="BC1558" s="204"/>
      <c r="BD1558" s="204"/>
      <c r="BE1558" s="132"/>
    </row>
    <row r="1559" spans="50:57" x14ac:dyDescent="0.2">
      <c r="AX1559" s="204"/>
      <c r="AY1559" s="204"/>
      <c r="AZ1559" s="204"/>
      <c r="BA1559" s="204"/>
      <c r="BB1559" s="204"/>
      <c r="BC1559" s="204"/>
      <c r="BD1559" s="204"/>
      <c r="BE1559" s="132"/>
    </row>
    <row r="1560" spans="50:57" x14ac:dyDescent="0.2">
      <c r="AX1560" s="204"/>
      <c r="AY1560" s="204"/>
      <c r="AZ1560" s="204"/>
      <c r="BA1560" s="204"/>
      <c r="BB1560" s="204"/>
      <c r="BC1560" s="204"/>
      <c r="BD1560" s="204"/>
      <c r="BE1560" s="132"/>
    </row>
    <row r="1561" spans="50:57" x14ac:dyDescent="0.2">
      <c r="AX1561" s="204"/>
      <c r="AY1561" s="204"/>
      <c r="AZ1561" s="204"/>
      <c r="BA1561" s="204"/>
      <c r="BB1561" s="204"/>
      <c r="BC1561" s="204"/>
      <c r="BD1561" s="204"/>
      <c r="BE1561" s="132"/>
    </row>
    <row r="1562" spans="50:57" x14ac:dyDescent="0.2">
      <c r="AX1562" s="204"/>
      <c r="AY1562" s="204"/>
      <c r="AZ1562" s="204"/>
      <c r="BA1562" s="204"/>
      <c r="BB1562" s="204"/>
      <c r="BC1562" s="204"/>
      <c r="BD1562" s="204"/>
      <c r="BE1562" s="132"/>
    </row>
    <row r="1563" spans="50:57" x14ac:dyDescent="0.2">
      <c r="AX1563" s="204"/>
      <c r="AY1563" s="204"/>
      <c r="AZ1563" s="204"/>
      <c r="BA1563" s="204"/>
      <c r="BB1563" s="204"/>
      <c r="BC1563" s="204"/>
      <c r="BD1563" s="204"/>
      <c r="BE1563" s="132"/>
    </row>
    <row r="1564" spans="50:57" x14ac:dyDescent="0.2">
      <c r="AX1564" s="204"/>
      <c r="AY1564" s="204"/>
      <c r="AZ1564" s="204"/>
      <c r="BA1564" s="204"/>
      <c r="BB1564" s="204"/>
      <c r="BC1564" s="204"/>
      <c r="BD1564" s="204"/>
      <c r="BE1564" s="132"/>
    </row>
    <row r="1565" spans="50:57" x14ac:dyDescent="0.2">
      <c r="AX1565" s="204"/>
      <c r="AY1565" s="204"/>
      <c r="AZ1565" s="204"/>
      <c r="BA1565" s="204"/>
      <c r="BB1565" s="204"/>
      <c r="BC1565" s="204"/>
      <c r="BD1565" s="204"/>
      <c r="BE1565" s="132"/>
    </row>
    <row r="1566" spans="50:57" x14ac:dyDescent="0.2">
      <c r="AX1566" s="204"/>
      <c r="AY1566" s="204"/>
      <c r="AZ1566" s="204"/>
      <c r="BA1566" s="204"/>
      <c r="BB1566" s="204"/>
      <c r="BC1566" s="204"/>
      <c r="BD1566" s="204"/>
      <c r="BE1566" s="132"/>
    </row>
    <row r="1567" spans="50:57" x14ac:dyDescent="0.2">
      <c r="AX1567" s="204"/>
      <c r="AY1567" s="204"/>
      <c r="AZ1567" s="204"/>
      <c r="BA1567" s="204"/>
      <c r="BB1567" s="204"/>
      <c r="BC1567" s="204"/>
      <c r="BD1567" s="204"/>
      <c r="BE1567" s="132"/>
    </row>
    <row r="1568" spans="50:57" x14ac:dyDescent="0.2">
      <c r="AX1568" s="204"/>
      <c r="AY1568" s="204"/>
      <c r="AZ1568" s="204"/>
      <c r="BA1568" s="204"/>
      <c r="BB1568" s="204"/>
      <c r="BC1568" s="204"/>
      <c r="BD1568" s="204"/>
      <c r="BE1568" s="132"/>
    </row>
    <row r="1569" spans="50:57" x14ac:dyDescent="0.2">
      <c r="AX1569" s="204"/>
      <c r="AY1569" s="204"/>
      <c r="AZ1569" s="204"/>
      <c r="BA1569" s="204"/>
      <c r="BB1569" s="204"/>
      <c r="BC1569" s="204"/>
      <c r="BD1569" s="204"/>
      <c r="BE1569" s="132"/>
    </row>
    <row r="1570" spans="50:57" x14ac:dyDescent="0.2">
      <c r="AX1570" s="204"/>
      <c r="AY1570" s="204"/>
      <c r="AZ1570" s="204"/>
      <c r="BA1570" s="204"/>
      <c r="BB1570" s="204"/>
      <c r="BC1570" s="204"/>
      <c r="BD1570" s="204"/>
      <c r="BE1570" s="132"/>
    </row>
    <row r="1571" spans="50:57" x14ac:dyDescent="0.2">
      <c r="AX1571" s="204"/>
      <c r="AY1571" s="204"/>
      <c r="AZ1571" s="204"/>
      <c r="BA1571" s="204"/>
      <c r="BB1571" s="204"/>
      <c r="BC1571" s="204"/>
      <c r="BD1571" s="204"/>
      <c r="BE1571" s="132"/>
    </row>
    <row r="1572" spans="50:57" x14ac:dyDescent="0.2">
      <c r="AX1572" s="204"/>
      <c r="AY1572" s="204"/>
      <c r="AZ1572" s="204"/>
      <c r="BA1572" s="204"/>
      <c r="BB1572" s="204"/>
      <c r="BC1572" s="204"/>
      <c r="BD1572" s="204"/>
      <c r="BE1572" s="132"/>
    </row>
    <row r="1573" spans="50:57" x14ac:dyDescent="0.2">
      <c r="AX1573" s="204"/>
      <c r="AY1573" s="204"/>
      <c r="AZ1573" s="204"/>
      <c r="BA1573" s="204"/>
      <c r="BB1573" s="204"/>
      <c r="BC1573" s="204"/>
      <c r="BD1573" s="204"/>
      <c r="BE1573" s="132"/>
    </row>
    <row r="1574" spans="50:57" x14ac:dyDescent="0.2">
      <c r="AX1574" s="204"/>
      <c r="AY1574" s="204"/>
      <c r="AZ1574" s="204"/>
      <c r="BA1574" s="204"/>
      <c r="BB1574" s="204"/>
      <c r="BC1574" s="204"/>
      <c r="BD1574" s="204"/>
      <c r="BE1574" s="132"/>
    </row>
    <row r="1575" spans="50:57" x14ac:dyDescent="0.2">
      <c r="AX1575" s="204"/>
      <c r="AY1575" s="204"/>
      <c r="AZ1575" s="204"/>
      <c r="BA1575" s="204"/>
      <c r="BB1575" s="204"/>
      <c r="BC1575" s="204"/>
      <c r="BD1575" s="204"/>
      <c r="BE1575" s="132"/>
    </row>
    <row r="1576" spans="50:57" x14ac:dyDescent="0.2">
      <c r="AX1576" s="204"/>
      <c r="AY1576" s="204"/>
      <c r="AZ1576" s="204"/>
      <c r="BA1576" s="204"/>
      <c r="BB1576" s="204"/>
      <c r="BC1576" s="204"/>
      <c r="BD1576" s="204"/>
      <c r="BE1576" s="132"/>
    </row>
    <row r="1577" spans="50:57" x14ac:dyDescent="0.2">
      <c r="AX1577" s="204"/>
      <c r="AY1577" s="204"/>
      <c r="AZ1577" s="204"/>
      <c r="BA1577" s="204"/>
      <c r="BB1577" s="204"/>
      <c r="BC1577" s="204"/>
      <c r="BD1577" s="204"/>
      <c r="BE1577" s="132"/>
    </row>
    <row r="1578" spans="50:57" x14ac:dyDescent="0.2">
      <c r="AX1578" s="204"/>
      <c r="AY1578" s="204"/>
      <c r="AZ1578" s="204"/>
      <c r="BA1578" s="204"/>
      <c r="BB1578" s="204"/>
      <c r="BC1578" s="204"/>
      <c r="BD1578" s="204"/>
      <c r="BE1578" s="132"/>
    </row>
    <row r="1579" spans="50:57" x14ac:dyDescent="0.2">
      <c r="AX1579" s="204"/>
      <c r="AY1579" s="204"/>
      <c r="AZ1579" s="204"/>
      <c r="BA1579" s="204"/>
      <c r="BB1579" s="204"/>
      <c r="BC1579" s="204"/>
      <c r="BD1579" s="204"/>
      <c r="BE1579" s="132"/>
    </row>
    <row r="1580" spans="50:57" x14ac:dyDescent="0.2">
      <c r="AX1580" s="204"/>
      <c r="AY1580" s="204"/>
      <c r="AZ1580" s="204"/>
      <c r="BA1580" s="204"/>
      <c r="BB1580" s="204"/>
      <c r="BC1580" s="204"/>
      <c r="BD1580" s="204"/>
      <c r="BE1580" s="132"/>
    </row>
    <row r="1581" spans="50:57" x14ac:dyDescent="0.2">
      <c r="AX1581" s="204"/>
      <c r="AY1581" s="204"/>
      <c r="AZ1581" s="204"/>
      <c r="BA1581" s="204"/>
      <c r="BB1581" s="204"/>
      <c r="BC1581" s="204"/>
      <c r="BD1581" s="204"/>
      <c r="BE1581" s="132"/>
    </row>
    <row r="1582" spans="50:57" x14ac:dyDescent="0.2">
      <c r="AX1582" s="204"/>
      <c r="AY1582" s="204"/>
      <c r="AZ1582" s="204"/>
      <c r="BA1582" s="204"/>
      <c r="BB1582" s="204"/>
      <c r="BC1582" s="204"/>
      <c r="BD1582" s="204"/>
      <c r="BE1582" s="132"/>
    </row>
    <row r="1583" spans="50:57" x14ac:dyDescent="0.2">
      <c r="AX1583" s="204"/>
      <c r="AY1583" s="204"/>
      <c r="AZ1583" s="204"/>
      <c r="BA1583" s="204"/>
      <c r="BB1583" s="204"/>
      <c r="BC1583" s="204"/>
      <c r="BD1583" s="204"/>
      <c r="BE1583" s="132"/>
    </row>
    <row r="1584" spans="50:57" x14ac:dyDescent="0.2">
      <c r="AX1584" s="204"/>
      <c r="AY1584" s="204"/>
      <c r="AZ1584" s="204"/>
      <c r="BA1584" s="204"/>
      <c r="BB1584" s="204"/>
      <c r="BC1584" s="204"/>
      <c r="BD1584" s="204"/>
      <c r="BE1584" s="132"/>
    </row>
    <row r="1585" spans="50:57" x14ac:dyDescent="0.2">
      <c r="AX1585" s="204"/>
      <c r="AY1585" s="204"/>
      <c r="AZ1585" s="204"/>
      <c r="BA1585" s="204"/>
      <c r="BB1585" s="204"/>
      <c r="BC1585" s="204"/>
      <c r="BD1585" s="204"/>
      <c r="BE1585" s="132"/>
    </row>
    <row r="1586" spans="50:57" x14ac:dyDescent="0.2">
      <c r="AX1586" s="204"/>
      <c r="AY1586" s="204"/>
      <c r="AZ1586" s="204"/>
      <c r="BA1586" s="204"/>
      <c r="BB1586" s="204"/>
      <c r="BC1586" s="204"/>
      <c r="BD1586" s="204"/>
      <c r="BE1586" s="132"/>
    </row>
    <row r="1587" spans="50:57" x14ac:dyDescent="0.2">
      <c r="AX1587" s="204"/>
      <c r="AY1587" s="204"/>
      <c r="AZ1587" s="204"/>
      <c r="BA1587" s="204"/>
      <c r="BB1587" s="204"/>
      <c r="BC1587" s="204"/>
      <c r="BD1587" s="204"/>
      <c r="BE1587" s="132"/>
    </row>
    <row r="1588" spans="50:57" x14ac:dyDescent="0.2">
      <c r="AX1588" s="204"/>
      <c r="AY1588" s="204"/>
      <c r="AZ1588" s="204"/>
      <c r="BA1588" s="204"/>
      <c r="BB1588" s="204"/>
      <c r="BC1588" s="204"/>
      <c r="BD1588" s="204"/>
      <c r="BE1588" s="132"/>
    </row>
    <row r="1589" spans="50:57" x14ac:dyDescent="0.2">
      <c r="AX1589" s="204"/>
      <c r="AY1589" s="204"/>
      <c r="AZ1589" s="204"/>
      <c r="BA1589" s="204"/>
      <c r="BB1589" s="204"/>
      <c r="BC1589" s="204"/>
      <c r="BD1589" s="204"/>
      <c r="BE1589" s="132"/>
    </row>
    <row r="1590" spans="50:57" x14ac:dyDescent="0.2">
      <c r="AX1590" s="204"/>
      <c r="AY1590" s="204"/>
      <c r="AZ1590" s="204"/>
      <c r="BA1590" s="204"/>
      <c r="BB1590" s="204"/>
      <c r="BC1590" s="204"/>
      <c r="BD1590" s="204"/>
      <c r="BE1590" s="132"/>
    </row>
    <row r="1591" spans="50:57" x14ac:dyDescent="0.2">
      <c r="AX1591" s="204"/>
      <c r="AY1591" s="204"/>
      <c r="AZ1591" s="204"/>
      <c r="BA1591" s="204"/>
      <c r="BB1591" s="204"/>
      <c r="BC1591" s="204"/>
      <c r="BD1591" s="204"/>
      <c r="BE1591" s="132"/>
    </row>
    <row r="1592" spans="50:57" x14ac:dyDescent="0.2">
      <c r="AX1592" s="204"/>
      <c r="AY1592" s="204"/>
      <c r="AZ1592" s="204"/>
      <c r="BA1592" s="204"/>
      <c r="BB1592" s="204"/>
      <c r="BC1592" s="204"/>
      <c r="BD1592" s="204"/>
      <c r="BE1592" s="132"/>
    </row>
    <row r="1593" spans="50:57" x14ac:dyDescent="0.2">
      <c r="AX1593" s="204"/>
      <c r="AY1593" s="204"/>
      <c r="AZ1593" s="204"/>
      <c r="BA1593" s="204"/>
      <c r="BB1593" s="204"/>
      <c r="BC1593" s="204"/>
      <c r="BD1593" s="204"/>
      <c r="BE1593" s="132"/>
    </row>
    <row r="1594" spans="50:57" x14ac:dyDescent="0.2">
      <c r="AX1594" s="204"/>
      <c r="AY1594" s="204"/>
      <c r="AZ1594" s="204"/>
      <c r="BA1594" s="204"/>
      <c r="BB1594" s="204"/>
      <c r="BC1594" s="204"/>
      <c r="BD1594" s="204"/>
      <c r="BE1594" s="132"/>
    </row>
    <row r="1595" spans="50:57" x14ac:dyDescent="0.2">
      <c r="AX1595" s="204"/>
      <c r="AY1595" s="204"/>
      <c r="AZ1595" s="204"/>
      <c r="BA1595" s="204"/>
      <c r="BB1595" s="204"/>
      <c r="BC1595" s="204"/>
      <c r="BD1595" s="204"/>
      <c r="BE1595" s="132"/>
    </row>
    <row r="1596" spans="50:57" x14ac:dyDescent="0.2">
      <c r="AX1596" s="204"/>
      <c r="AY1596" s="204"/>
      <c r="AZ1596" s="204"/>
      <c r="BA1596" s="204"/>
      <c r="BB1596" s="204"/>
      <c r="BC1596" s="204"/>
      <c r="BD1596" s="204"/>
      <c r="BE1596" s="132"/>
    </row>
    <row r="1597" spans="50:57" x14ac:dyDescent="0.2">
      <c r="AX1597" s="204"/>
      <c r="AY1597" s="204"/>
      <c r="AZ1597" s="204"/>
      <c r="BA1597" s="204"/>
      <c r="BB1597" s="204"/>
      <c r="BC1597" s="204"/>
      <c r="BD1597" s="204"/>
      <c r="BE1597" s="132"/>
    </row>
    <row r="1598" spans="50:57" x14ac:dyDescent="0.2">
      <c r="AX1598" s="204"/>
      <c r="AY1598" s="204"/>
      <c r="AZ1598" s="204"/>
      <c r="BA1598" s="204"/>
      <c r="BB1598" s="204"/>
      <c r="BC1598" s="204"/>
      <c r="BD1598" s="204"/>
      <c r="BE1598" s="132"/>
    </row>
    <row r="1599" spans="50:57" x14ac:dyDescent="0.2">
      <c r="AX1599" s="204"/>
      <c r="AY1599" s="204"/>
      <c r="AZ1599" s="204"/>
      <c r="BA1599" s="204"/>
      <c r="BB1599" s="204"/>
      <c r="BC1599" s="204"/>
      <c r="BD1599" s="204"/>
      <c r="BE1599" s="132"/>
    </row>
    <row r="1600" spans="50:57" x14ac:dyDescent="0.2">
      <c r="AX1600" s="204"/>
      <c r="AY1600" s="204"/>
      <c r="AZ1600" s="204"/>
      <c r="BA1600" s="204"/>
      <c r="BB1600" s="204"/>
      <c r="BC1600" s="204"/>
      <c r="BD1600" s="204"/>
      <c r="BE1600" s="132"/>
    </row>
    <row r="1601" spans="50:57" x14ac:dyDescent="0.2">
      <c r="AX1601" s="204"/>
      <c r="AY1601" s="204"/>
      <c r="AZ1601" s="204"/>
      <c r="BA1601" s="204"/>
      <c r="BB1601" s="204"/>
      <c r="BC1601" s="204"/>
      <c r="BD1601" s="204"/>
      <c r="BE1601" s="132"/>
    </row>
    <row r="1602" spans="50:57" x14ac:dyDescent="0.2">
      <c r="AX1602" s="204"/>
      <c r="AY1602" s="204"/>
      <c r="AZ1602" s="204"/>
      <c r="BA1602" s="204"/>
      <c r="BB1602" s="204"/>
      <c r="BC1602" s="204"/>
      <c r="BD1602" s="204"/>
      <c r="BE1602" s="132"/>
    </row>
    <row r="1603" spans="50:57" x14ac:dyDescent="0.2">
      <c r="AX1603" s="204"/>
      <c r="AY1603" s="204"/>
      <c r="AZ1603" s="204"/>
      <c r="BA1603" s="204"/>
      <c r="BB1603" s="204"/>
      <c r="BC1603" s="204"/>
      <c r="BD1603" s="204"/>
      <c r="BE1603" s="132"/>
    </row>
    <row r="1604" spans="50:57" x14ac:dyDescent="0.2">
      <c r="AX1604" s="204"/>
      <c r="AY1604" s="204"/>
      <c r="AZ1604" s="204"/>
      <c r="BA1604" s="204"/>
      <c r="BB1604" s="204"/>
      <c r="BC1604" s="204"/>
      <c r="BD1604" s="204"/>
      <c r="BE1604" s="132"/>
    </row>
    <row r="1605" spans="50:57" x14ac:dyDescent="0.2">
      <c r="AX1605" s="204"/>
      <c r="AY1605" s="204"/>
      <c r="AZ1605" s="204"/>
      <c r="BA1605" s="204"/>
      <c r="BB1605" s="204"/>
      <c r="BC1605" s="204"/>
      <c r="BD1605" s="204"/>
      <c r="BE1605" s="132"/>
    </row>
    <row r="1606" spans="50:57" x14ac:dyDescent="0.2">
      <c r="AX1606" s="204"/>
      <c r="AY1606" s="204"/>
      <c r="AZ1606" s="204"/>
      <c r="BA1606" s="204"/>
      <c r="BB1606" s="204"/>
      <c r="BC1606" s="204"/>
      <c r="BD1606" s="204"/>
      <c r="BE1606" s="132"/>
    </row>
    <row r="1607" spans="50:57" x14ac:dyDescent="0.2">
      <c r="AX1607" s="204"/>
      <c r="AY1607" s="204"/>
      <c r="AZ1607" s="204"/>
      <c r="BA1607" s="204"/>
      <c r="BB1607" s="204"/>
      <c r="BC1607" s="204"/>
      <c r="BD1607" s="204"/>
      <c r="BE1607" s="132"/>
    </row>
    <row r="1608" spans="50:57" x14ac:dyDescent="0.2">
      <c r="AX1608" s="204"/>
      <c r="AY1608" s="204"/>
      <c r="AZ1608" s="204"/>
      <c r="BA1608" s="204"/>
      <c r="BB1608" s="204"/>
      <c r="BC1608" s="204"/>
      <c r="BD1608" s="204"/>
      <c r="BE1608" s="132"/>
    </row>
    <row r="1609" spans="50:57" x14ac:dyDescent="0.2">
      <c r="AX1609" s="204"/>
      <c r="AY1609" s="204"/>
      <c r="AZ1609" s="204"/>
      <c r="BA1609" s="204"/>
      <c r="BB1609" s="204"/>
      <c r="BC1609" s="204"/>
      <c r="BD1609" s="204"/>
      <c r="BE1609" s="132"/>
    </row>
    <row r="1610" spans="50:57" x14ac:dyDescent="0.2">
      <c r="AX1610" s="204"/>
      <c r="AY1610" s="204"/>
      <c r="AZ1610" s="204"/>
      <c r="BA1610" s="204"/>
      <c r="BB1610" s="204"/>
      <c r="BC1610" s="204"/>
      <c r="BD1610" s="204"/>
      <c r="BE1610" s="132"/>
    </row>
    <row r="1611" spans="50:57" x14ac:dyDescent="0.2">
      <c r="AX1611" s="204"/>
      <c r="AY1611" s="204"/>
      <c r="AZ1611" s="204"/>
      <c r="BA1611" s="204"/>
      <c r="BB1611" s="204"/>
      <c r="BC1611" s="204"/>
      <c r="BD1611" s="204"/>
      <c r="BE1611" s="132"/>
    </row>
    <row r="1612" spans="50:57" x14ac:dyDescent="0.2">
      <c r="AX1612" s="204"/>
      <c r="AY1612" s="204"/>
      <c r="AZ1612" s="204"/>
      <c r="BA1612" s="204"/>
      <c r="BB1612" s="204"/>
      <c r="BC1612" s="204"/>
      <c r="BD1612" s="204"/>
      <c r="BE1612" s="132"/>
    </row>
    <row r="1613" spans="50:57" x14ac:dyDescent="0.2">
      <c r="AX1613" s="204"/>
      <c r="AY1613" s="204"/>
      <c r="AZ1613" s="204"/>
      <c r="BA1613" s="204"/>
      <c r="BB1613" s="204"/>
      <c r="BC1613" s="204"/>
      <c r="BD1613" s="204"/>
      <c r="BE1613" s="132"/>
    </row>
    <row r="1614" spans="50:57" x14ac:dyDescent="0.2">
      <c r="AX1614" s="204"/>
      <c r="AY1614" s="204"/>
      <c r="AZ1614" s="204"/>
      <c r="BA1614" s="204"/>
      <c r="BB1614" s="204"/>
      <c r="BC1614" s="204"/>
      <c r="BD1614" s="204"/>
      <c r="BE1614" s="132"/>
    </row>
    <row r="1615" spans="50:57" x14ac:dyDescent="0.2">
      <c r="AX1615" s="204"/>
      <c r="AY1615" s="204"/>
      <c r="AZ1615" s="204"/>
      <c r="BA1615" s="204"/>
      <c r="BB1615" s="204"/>
      <c r="BC1615" s="204"/>
      <c r="BD1615" s="204"/>
      <c r="BE1615" s="132"/>
    </row>
    <row r="1616" spans="50:57" x14ac:dyDescent="0.2">
      <c r="AX1616" s="204"/>
      <c r="AY1616" s="204"/>
      <c r="AZ1616" s="204"/>
      <c r="BA1616" s="204"/>
      <c r="BB1616" s="204"/>
      <c r="BC1616" s="204"/>
      <c r="BD1616" s="204"/>
      <c r="BE1616" s="132"/>
    </row>
    <row r="1617" spans="50:57" x14ac:dyDescent="0.2">
      <c r="AX1617" s="204"/>
      <c r="AY1617" s="204"/>
      <c r="AZ1617" s="204"/>
      <c r="BA1617" s="204"/>
      <c r="BB1617" s="204"/>
      <c r="BC1617" s="204"/>
      <c r="BD1617" s="204"/>
      <c r="BE1617" s="132"/>
    </row>
    <row r="1618" spans="50:57" x14ac:dyDescent="0.2">
      <c r="AX1618" s="204"/>
      <c r="AY1618" s="204"/>
      <c r="AZ1618" s="204"/>
      <c r="BA1618" s="204"/>
      <c r="BB1618" s="204"/>
      <c r="BC1618" s="204"/>
      <c r="BD1618" s="204"/>
      <c r="BE1618" s="132"/>
    </row>
    <row r="1619" spans="50:57" x14ac:dyDescent="0.2">
      <c r="AX1619" s="204"/>
      <c r="AY1619" s="204"/>
      <c r="AZ1619" s="204"/>
      <c r="BA1619" s="204"/>
      <c r="BB1619" s="204"/>
      <c r="BC1619" s="204"/>
      <c r="BD1619" s="204"/>
      <c r="BE1619" s="132"/>
    </row>
    <row r="1620" spans="50:57" x14ac:dyDescent="0.2">
      <c r="AX1620" s="204"/>
      <c r="AY1620" s="204"/>
      <c r="AZ1620" s="204"/>
      <c r="BA1620" s="204"/>
      <c r="BB1620" s="204"/>
      <c r="BC1620" s="204"/>
      <c r="BD1620" s="204"/>
      <c r="BE1620" s="132"/>
    </row>
    <row r="1621" spans="50:57" x14ac:dyDescent="0.2">
      <c r="AX1621" s="204"/>
      <c r="AY1621" s="204"/>
      <c r="AZ1621" s="204"/>
      <c r="BA1621" s="204"/>
      <c r="BB1621" s="204"/>
      <c r="BC1621" s="204"/>
      <c r="BD1621" s="204"/>
      <c r="BE1621" s="132"/>
    </row>
    <row r="1622" spans="50:57" x14ac:dyDescent="0.2">
      <c r="AX1622" s="204"/>
      <c r="AY1622" s="204"/>
      <c r="AZ1622" s="204"/>
      <c r="BA1622" s="204"/>
      <c r="BB1622" s="204"/>
      <c r="BC1622" s="204"/>
      <c r="BD1622" s="204"/>
      <c r="BE1622" s="132"/>
    </row>
    <row r="1623" spans="50:57" x14ac:dyDescent="0.2">
      <c r="AX1623" s="204"/>
      <c r="AY1623" s="204"/>
      <c r="AZ1623" s="204"/>
      <c r="BA1623" s="204"/>
      <c r="BB1623" s="204"/>
      <c r="BC1623" s="204"/>
      <c r="BD1623" s="204"/>
      <c r="BE1623" s="132"/>
    </row>
    <row r="1624" spans="50:57" x14ac:dyDescent="0.2">
      <c r="AX1624" s="204"/>
      <c r="AY1624" s="204"/>
      <c r="AZ1624" s="204"/>
      <c r="BA1624" s="204"/>
      <c r="BB1624" s="204"/>
      <c r="BC1624" s="204"/>
      <c r="BD1624" s="204"/>
      <c r="BE1624" s="132"/>
    </row>
    <row r="1625" spans="50:57" x14ac:dyDescent="0.2">
      <c r="AX1625" s="204"/>
      <c r="AY1625" s="204"/>
      <c r="AZ1625" s="204"/>
      <c r="BA1625" s="204"/>
      <c r="BB1625" s="204"/>
      <c r="BC1625" s="204"/>
      <c r="BD1625" s="204"/>
      <c r="BE1625" s="132"/>
    </row>
    <row r="1626" spans="50:57" x14ac:dyDescent="0.2">
      <c r="AX1626" s="204"/>
      <c r="AY1626" s="204"/>
      <c r="AZ1626" s="204"/>
      <c r="BA1626" s="204"/>
      <c r="BB1626" s="204"/>
      <c r="BC1626" s="204"/>
      <c r="BD1626" s="204"/>
      <c r="BE1626" s="132"/>
    </row>
    <row r="1627" spans="50:57" x14ac:dyDescent="0.2">
      <c r="AX1627" s="204"/>
      <c r="AY1627" s="204"/>
      <c r="AZ1627" s="204"/>
      <c r="BA1627" s="204"/>
      <c r="BB1627" s="204"/>
      <c r="BC1627" s="204"/>
      <c r="BD1627" s="204"/>
      <c r="BE1627" s="132"/>
    </row>
    <row r="1628" spans="50:57" x14ac:dyDescent="0.2">
      <c r="AX1628" s="204"/>
      <c r="AY1628" s="204"/>
      <c r="AZ1628" s="204"/>
      <c r="BA1628" s="204"/>
      <c r="BB1628" s="204"/>
      <c r="BC1628" s="204"/>
      <c r="BD1628" s="204"/>
      <c r="BE1628" s="132"/>
    </row>
    <row r="1629" spans="50:57" x14ac:dyDescent="0.2">
      <c r="AX1629" s="204"/>
      <c r="AY1629" s="204"/>
      <c r="AZ1629" s="204"/>
      <c r="BA1629" s="204"/>
      <c r="BB1629" s="204"/>
      <c r="BC1629" s="204"/>
      <c r="BD1629" s="204"/>
      <c r="BE1629" s="132"/>
    </row>
    <row r="1630" spans="50:57" x14ac:dyDescent="0.2">
      <c r="AX1630" s="204"/>
      <c r="AY1630" s="204"/>
      <c r="AZ1630" s="204"/>
      <c r="BA1630" s="204"/>
      <c r="BB1630" s="204"/>
      <c r="BC1630" s="204"/>
      <c r="BD1630" s="204"/>
      <c r="BE1630" s="132"/>
    </row>
    <row r="1631" spans="50:57" x14ac:dyDescent="0.2">
      <c r="AX1631" s="204"/>
      <c r="AY1631" s="204"/>
      <c r="AZ1631" s="204"/>
      <c r="BA1631" s="204"/>
      <c r="BB1631" s="204"/>
      <c r="BC1631" s="204"/>
      <c r="BD1631" s="204"/>
      <c r="BE1631" s="132"/>
    </row>
    <row r="1632" spans="50:57" x14ac:dyDescent="0.2">
      <c r="AX1632" s="204"/>
      <c r="AY1632" s="204"/>
      <c r="AZ1632" s="204"/>
      <c r="BA1632" s="204"/>
      <c r="BB1632" s="204"/>
      <c r="BC1632" s="204"/>
      <c r="BD1632" s="204"/>
      <c r="BE1632" s="132"/>
    </row>
    <row r="1633" spans="50:57" x14ac:dyDescent="0.2">
      <c r="AX1633" s="204"/>
      <c r="AY1633" s="204"/>
      <c r="AZ1633" s="204"/>
      <c r="BA1633" s="204"/>
      <c r="BB1633" s="204"/>
      <c r="BC1633" s="204"/>
      <c r="BD1633" s="204"/>
      <c r="BE1633" s="132"/>
    </row>
    <row r="1634" spans="50:57" x14ac:dyDescent="0.2">
      <c r="AX1634" s="204"/>
      <c r="AY1634" s="204"/>
      <c r="AZ1634" s="204"/>
      <c r="BA1634" s="204"/>
      <c r="BB1634" s="204"/>
      <c r="BC1634" s="204"/>
      <c r="BD1634" s="204"/>
      <c r="BE1634" s="132"/>
    </row>
    <row r="1635" spans="50:57" x14ac:dyDescent="0.2">
      <c r="AX1635" s="204"/>
      <c r="AY1635" s="204"/>
      <c r="AZ1635" s="204"/>
      <c r="BA1635" s="204"/>
      <c r="BB1635" s="204"/>
      <c r="BC1635" s="204"/>
      <c r="BD1635" s="204"/>
      <c r="BE1635" s="132"/>
    </row>
    <row r="1636" spans="50:57" x14ac:dyDescent="0.2">
      <c r="AX1636" s="204"/>
      <c r="AY1636" s="204"/>
      <c r="AZ1636" s="204"/>
      <c r="BA1636" s="204"/>
      <c r="BB1636" s="204"/>
      <c r="BC1636" s="204"/>
      <c r="BD1636" s="204"/>
      <c r="BE1636" s="132"/>
    </row>
    <row r="1637" spans="50:57" x14ac:dyDescent="0.2">
      <c r="AX1637" s="204"/>
      <c r="AY1637" s="204"/>
      <c r="AZ1637" s="204"/>
      <c r="BA1637" s="204"/>
      <c r="BB1637" s="204"/>
      <c r="BC1637" s="204"/>
      <c r="BD1637" s="204"/>
      <c r="BE1637" s="132"/>
    </row>
    <row r="1638" spans="50:57" x14ac:dyDescent="0.2">
      <c r="AX1638" s="204"/>
      <c r="AY1638" s="204"/>
      <c r="AZ1638" s="204"/>
      <c r="BA1638" s="204"/>
      <c r="BB1638" s="204"/>
      <c r="BC1638" s="204"/>
      <c r="BD1638" s="204"/>
      <c r="BE1638" s="132"/>
    </row>
    <row r="1639" spans="50:57" x14ac:dyDescent="0.2">
      <c r="AX1639" s="204"/>
      <c r="AY1639" s="204"/>
      <c r="AZ1639" s="204"/>
      <c r="BA1639" s="204"/>
      <c r="BB1639" s="204"/>
      <c r="BC1639" s="204"/>
      <c r="BD1639" s="204"/>
      <c r="BE1639" s="132"/>
    </row>
    <row r="1640" spans="50:57" x14ac:dyDescent="0.2">
      <c r="AX1640" s="204"/>
      <c r="AY1640" s="204"/>
      <c r="AZ1640" s="204"/>
      <c r="BA1640" s="204"/>
      <c r="BB1640" s="204"/>
      <c r="BC1640" s="204"/>
      <c r="BD1640" s="204"/>
      <c r="BE1640" s="132"/>
    </row>
    <row r="1641" spans="50:57" x14ac:dyDescent="0.2">
      <c r="AX1641" s="204"/>
      <c r="AY1641" s="204"/>
      <c r="AZ1641" s="204"/>
      <c r="BA1641" s="204"/>
      <c r="BB1641" s="204"/>
      <c r="BC1641" s="204"/>
      <c r="BD1641" s="204"/>
      <c r="BE1641" s="132"/>
    </row>
    <row r="1642" spans="50:57" x14ac:dyDescent="0.2">
      <c r="AX1642" s="204"/>
      <c r="AY1642" s="204"/>
      <c r="AZ1642" s="204"/>
      <c r="BA1642" s="204"/>
      <c r="BB1642" s="204"/>
      <c r="BC1642" s="204"/>
      <c r="BD1642" s="204"/>
      <c r="BE1642" s="132"/>
    </row>
    <row r="1643" spans="50:57" x14ac:dyDescent="0.2">
      <c r="AX1643" s="204"/>
      <c r="AY1643" s="204"/>
      <c r="AZ1643" s="204"/>
      <c r="BA1643" s="204"/>
      <c r="BB1643" s="204"/>
      <c r="BC1643" s="204"/>
      <c r="BD1643" s="204"/>
      <c r="BE1643" s="132"/>
    </row>
    <row r="1644" spans="50:57" x14ac:dyDescent="0.2">
      <c r="AX1644" s="204"/>
      <c r="AY1644" s="204"/>
      <c r="AZ1644" s="204"/>
      <c r="BA1644" s="204"/>
      <c r="BB1644" s="204"/>
      <c r="BC1644" s="204"/>
      <c r="BD1644" s="204"/>
      <c r="BE1644" s="132"/>
    </row>
    <row r="1645" spans="50:57" x14ac:dyDescent="0.2">
      <c r="AX1645" s="204"/>
      <c r="AY1645" s="204"/>
      <c r="AZ1645" s="204"/>
      <c r="BA1645" s="204"/>
      <c r="BB1645" s="204"/>
      <c r="BC1645" s="204"/>
      <c r="BD1645" s="204"/>
      <c r="BE1645" s="132"/>
    </row>
    <row r="1646" spans="50:57" x14ac:dyDescent="0.2">
      <c r="AX1646" s="204"/>
      <c r="AY1646" s="204"/>
      <c r="AZ1646" s="204"/>
      <c r="BA1646" s="204"/>
      <c r="BB1646" s="204"/>
      <c r="BC1646" s="204"/>
      <c r="BD1646" s="204"/>
      <c r="BE1646" s="132"/>
    </row>
    <row r="1647" spans="50:57" x14ac:dyDescent="0.2">
      <c r="AX1647" s="204"/>
      <c r="AY1647" s="204"/>
      <c r="AZ1647" s="204"/>
      <c r="BA1647" s="204"/>
      <c r="BB1647" s="204"/>
      <c r="BC1647" s="204"/>
      <c r="BD1647" s="204"/>
      <c r="BE1647" s="132"/>
    </row>
    <row r="1648" spans="50:57" x14ac:dyDescent="0.2">
      <c r="AX1648" s="204"/>
      <c r="AY1648" s="204"/>
      <c r="AZ1648" s="204"/>
      <c r="BA1648" s="204"/>
      <c r="BB1648" s="204"/>
      <c r="BC1648" s="204"/>
      <c r="BD1648" s="204"/>
      <c r="BE1648" s="132"/>
    </row>
    <row r="1649" spans="50:57" x14ac:dyDescent="0.2">
      <c r="AX1649" s="204"/>
      <c r="AY1649" s="204"/>
      <c r="AZ1649" s="204"/>
      <c r="BA1649" s="204"/>
      <c r="BB1649" s="204"/>
      <c r="BC1649" s="204"/>
      <c r="BD1649" s="204"/>
      <c r="BE1649" s="132"/>
    </row>
    <row r="1650" spans="50:57" x14ac:dyDescent="0.2">
      <c r="AX1650" s="204"/>
      <c r="AY1650" s="204"/>
      <c r="AZ1650" s="204"/>
      <c r="BA1650" s="204"/>
      <c r="BB1650" s="204"/>
      <c r="BC1650" s="204"/>
      <c r="BD1650" s="204"/>
      <c r="BE1650" s="132"/>
    </row>
    <row r="1651" spans="50:57" x14ac:dyDescent="0.2">
      <c r="AX1651" s="204"/>
      <c r="AY1651" s="204"/>
      <c r="AZ1651" s="204"/>
      <c r="BA1651" s="204"/>
      <c r="BB1651" s="204"/>
      <c r="BC1651" s="204"/>
      <c r="BD1651" s="204"/>
      <c r="BE1651" s="132"/>
    </row>
    <row r="1652" spans="50:57" x14ac:dyDescent="0.2">
      <c r="AX1652" s="204"/>
      <c r="AY1652" s="204"/>
      <c r="AZ1652" s="204"/>
      <c r="BA1652" s="204"/>
      <c r="BB1652" s="204"/>
      <c r="BC1652" s="204"/>
      <c r="BD1652" s="204"/>
      <c r="BE1652" s="132"/>
    </row>
    <row r="1653" spans="50:57" x14ac:dyDescent="0.2">
      <c r="AX1653" s="204"/>
      <c r="AY1653" s="204"/>
      <c r="AZ1653" s="204"/>
      <c r="BA1653" s="204"/>
      <c r="BB1653" s="204"/>
      <c r="BC1653" s="204"/>
      <c r="BD1653" s="204"/>
      <c r="BE1653" s="132"/>
    </row>
    <row r="1654" spans="50:57" x14ac:dyDescent="0.2">
      <c r="AX1654" s="204"/>
      <c r="AY1654" s="204"/>
      <c r="AZ1654" s="204"/>
      <c r="BA1654" s="204"/>
      <c r="BB1654" s="204"/>
      <c r="BC1654" s="204"/>
      <c r="BD1654" s="204"/>
      <c r="BE1654" s="132"/>
    </row>
    <row r="1655" spans="50:57" x14ac:dyDescent="0.2">
      <c r="AX1655" s="204"/>
      <c r="AY1655" s="204"/>
      <c r="AZ1655" s="204"/>
      <c r="BA1655" s="204"/>
      <c r="BB1655" s="204"/>
      <c r="BC1655" s="204"/>
      <c r="BD1655" s="204"/>
      <c r="BE1655" s="132"/>
    </row>
    <row r="1656" spans="50:57" x14ac:dyDescent="0.2">
      <c r="AX1656" s="204"/>
      <c r="AY1656" s="204"/>
      <c r="AZ1656" s="204"/>
      <c r="BA1656" s="204"/>
      <c r="BB1656" s="204"/>
      <c r="BC1656" s="204"/>
      <c r="BD1656" s="204"/>
      <c r="BE1656" s="132"/>
    </row>
    <row r="1657" spans="50:57" x14ac:dyDescent="0.2">
      <c r="AX1657" s="204"/>
      <c r="AY1657" s="204"/>
      <c r="AZ1657" s="204"/>
      <c r="BA1657" s="204"/>
      <c r="BB1657" s="204"/>
      <c r="BC1657" s="204"/>
      <c r="BD1657" s="204"/>
      <c r="BE1657" s="132"/>
    </row>
    <row r="1658" spans="50:57" x14ac:dyDescent="0.2">
      <c r="AX1658" s="204"/>
      <c r="AY1658" s="204"/>
      <c r="AZ1658" s="204"/>
      <c r="BA1658" s="204"/>
      <c r="BB1658" s="204"/>
      <c r="BC1658" s="204"/>
      <c r="BD1658" s="204"/>
      <c r="BE1658" s="132"/>
    </row>
    <row r="1659" spans="50:57" x14ac:dyDescent="0.2">
      <c r="AX1659" s="204"/>
      <c r="AY1659" s="204"/>
      <c r="AZ1659" s="204"/>
      <c r="BA1659" s="204"/>
      <c r="BB1659" s="204"/>
      <c r="BC1659" s="204"/>
      <c r="BD1659" s="204"/>
      <c r="BE1659" s="132"/>
    </row>
    <row r="1660" spans="50:57" x14ac:dyDescent="0.2">
      <c r="AX1660" s="204"/>
      <c r="AY1660" s="204"/>
      <c r="AZ1660" s="204"/>
      <c r="BA1660" s="204"/>
      <c r="BB1660" s="204"/>
      <c r="BC1660" s="204"/>
      <c r="BD1660" s="204"/>
      <c r="BE1660" s="132"/>
    </row>
    <row r="1661" spans="50:57" x14ac:dyDescent="0.2">
      <c r="AX1661" s="204"/>
      <c r="AY1661" s="204"/>
      <c r="AZ1661" s="204"/>
      <c r="BA1661" s="204"/>
      <c r="BB1661" s="204"/>
      <c r="BC1661" s="204"/>
      <c r="BD1661" s="204"/>
      <c r="BE1661" s="132"/>
    </row>
    <row r="1662" spans="50:57" x14ac:dyDescent="0.2">
      <c r="AX1662" s="204"/>
      <c r="AY1662" s="204"/>
      <c r="AZ1662" s="204"/>
      <c r="BA1662" s="204"/>
      <c r="BB1662" s="204"/>
      <c r="BC1662" s="204"/>
      <c r="BD1662" s="204"/>
      <c r="BE1662" s="132"/>
    </row>
    <row r="1663" spans="50:57" x14ac:dyDescent="0.2">
      <c r="AX1663" s="204"/>
      <c r="AY1663" s="204"/>
      <c r="AZ1663" s="204"/>
      <c r="BA1663" s="204"/>
      <c r="BB1663" s="204"/>
      <c r="BC1663" s="204"/>
      <c r="BD1663" s="204"/>
      <c r="BE1663" s="132"/>
    </row>
    <row r="1664" spans="50:57" x14ac:dyDescent="0.2">
      <c r="AX1664" s="204"/>
      <c r="AY1664" s="204"/>
      <c r="AZ1664" s="204"/>
      <c r="BA1664" s="204"/>
      <c r="BB1664" s="204"/>
      <c r="BC1664" s="204"/>
      <c r="BD1664" s="204"/>
      <c r="BE1664" s="132"/>
    </row>
    <row r="1665" spans="50:57" x14ac:dyDescent="0.2">
      <c r="AX1665" s="204"/>
      <c r="AY1665" s="204"/>
      <c r="AZ1665" s="204"/>
      <c r="BA1665" s="204"/>
      <c r="BB1665" s="204"/>
      <c r="BC1665" s="204"/>
      <c r="BD1665" s="204"/>
      <c r="BE1665" s="132"/>
    </row>
    <row r="1666" spans="50:57" x14ac:dyDescent="0.2">
      <c r="AX1666" s="204"/>
      <c r="AY1666" s="204"/>
      <c r="AZ1666" s="204"/>
      <c r="BA1666" s="204"/>
      <c r="BB1666" s="204"/>
      <c r="BC1666" s="204"/>
      <c r="BD1666" s="204"/>
      <c r="BE1666" s="132"/>
    </row>
    <row r="1667" spans="50:57" x14ac:dyDescent="0.2">
      <c r="AX1667" s="204"/>
      <c r="AY1667" s="204"/>
      <c r="AZ1667" s="204"/>
      <c r="BA1667" s="204"/>
      <c r="BB1667" s="204"/>
      <c r="BC1667" s="204"/>
      <c r="BD1667" s="204"/>
      <c r="BE1667" s="132"/>
    </row>
    <row r="1668" spans="50:57" x14ac:dyDescent="0.2">
      <c r="AX1668" s="204"/>
      <c r="AY1668" s="204"/>
      <c r="AZ1668" s="204"/>
      <c r="BA1668" s="204"/>
      <c r="BB1668" s="204"/>
      <c r="BC1668" s="204"/>
      <c r="BD1668" s="204"/>
      <c r="BE1668" s="132"/>
    </row>
    <row r="1669" spans="50:57" x14ac:dyDescent="0.2">
      <c r="AX1669" s="204"/>
      <c r="AY1669" s="204"/>
      <c r="AZ1669" s="204"/>
      <c r="BA1669" s="204"/>
      <c r="BB1669" s="204"/>
      <c r="BC1669" s="204"/>
      <c r="BD1669" s="204"/>
      <c r="BE1669" s="132"/>
    </row>
    <row r="1670" spans="50:57" x14ac:dyDescent="0.2">
      <c r="AX1670" s="204"/>
      <c r="AY1670" s="204"/>
      <c r="AZ1670" s="204"/>
      <c r="BA1670" s="204"/>
      <c r="BB1670" s="204"/>
      <c r="BC1670" s="204"/>
      <c r="BD1670" s="204"/>
      <c r="BE1670" s="132"/>
    </row>
    <row r="1671" spans="50:57" x14ac:dyDescent="0.2">
      <c r="AX1671" s="204"/>
      <c r="AY1671" s="204"/>
      <c r="AZ1671" s="204"/>
      <c r="BA1671" s="204"/>
      <c r="BB1671" s="204"/>
      <c r="BC1671" s="204"/>
      <c r="BD1671" s="204"/>
      <c r="BE1671" s="132"/>
    </row>
    <row r="1672" spans="50:57" x14ac:dyDescent="0.2">
      <c r="AX1672" s="204"/>
      <c r="AY1672" s="204"/>
      <c r="AZ1672" s="204"/>
      <c r="BA1672" s="204"/>
      <c r="BB1672" s="204"/>
      <c r="BC1672" s="204"/>
      <c r="BD1672" s="204"/>
      <c r="BE1672" s="132"/>
    </row>
    <row r="1673" spans="50:57" x14ac:dyDescent="0.2">
      <c r="AX1673" s="204"/>
      <c r="AY1673" s="204"/>
      <c r="AZ1673" s="204"/>
      <c r="BA1673" s="204"/>
      <c r="BB1673" s="204"/>
      <c r="BC1673" s="204"/>
      <c r="BD1673" s="204"/>
      <c r="BE1673" s="132"/>
    </row>
    <row r="1674" spans="50:57" x14ac:dyDescent="0.2">
      <c r="AX1674" s="204"/>
      <c r="AY1674" s="204"/>
      <c r="AZ1674" s="204"/>
      <c r="BA1674" s="204"/>
      <c r="BB1674" s="204"/>
      <c r="BC1674" s="204"/>
      <c r="BD1674" s="204"/>
      <c r="BE1674" s="132"/>
    </row>
    <row r="1675" spans="50:57" x14ac:dyDescent="0.2">
      <c r="AX1675" s="204"/>
      <c r="AY1675" s="204"/>
      <c r="AZ1675" s="204"/>
      <c r="BA1675" s="204"/>
      <c r="BB1675" s="204"/>
      <c r="BC1675" s="204"/>
      <c r="BD1675" s="204"/>
      <c r="BE1675" s="132"/>
    </row>
    <row r="1676" spans="50:57" x14ac:dyDescent="0.2">
      <c r="AX1676" s="204"/>
      <c r="AY1676" s="204"/>
      <c r="AZ1676" s="204"/>
      <c r="BA1676" s="204"/>
      <c r="BB1676" s="204"/>
      <c r="BC1676" s="204"/>
      <c r="BD1676" s="204"/>
      <c r="BE1676" s="132"/>
    </row>
    <row r="1677" spans="50:57" x14ac:dyDescent="0.2">
      <c r="AX1677" s="204"/>
      <c r="AY1677" s="204"/>
      <c r="AZ1677" s="204"/>
      <c r="BA1677" s="204"/>
      <c r="BB1677" s="204"/>
      <c r="BC1677" s="204"/>
      <c r="BD1677" s="204"/>
      <c r="BE1677" s="132"/>
    </row>
    <row r="1678" spans="50:57" x14ac:dyDescent="0.2">
      <c r="AX1678" s="204"/>
      <c r="AY1678" s="204"/>
      <c r="AZ1678" s="204"/>
      <c r="BA1678" s="204"/>
      <c r="BB1678" s="204"/>
      <c r="BC1678" s="204"/>
      <c r="BD1678" s="204"/>
      <c r="BE1678" s="132"/>
    </row>
    <row r="1679" spans="50:57" x14ac:dyDescent="0.2">
      <c r="AX1679" s="204"/>
      <c r="AY1679" s="204"/>
      <c r="AZ1679" s="204"/>
      <c r="BA1679" s="204"/>
      <c r="BB1679" s="204"/>
      <c r="BC1679" s="204"/>
      <c r="BD1679" s="204"/>
      <c r="BE1679" s="132"/>
    </row>
    <row r="1680" spans="50:57" x14ac:dyDescent="0.2">
      <c r="AX1680" s="204"/>
      <c r="AY1680" s="204"/>
      <c r="AZ1680" s="204"/>
      <c r="BA1680" s="204"/>
      <c r="BB1680" s="204"/>
      <c r="BC1680" s="204"/>
      <c r="BD1680" s="204"/>
      <c r="BE1680" s="132"/>
    </row>
    <row r="1681" spans="50:57" x14ac:dyDescent="0.2">
      <c r="AX1681" s="204"/>
      <c r="AY1681" s="204"/>
      <c r="AZ1681" s="204"/>
      <c r="BA1681" s="204"/>
      <c r="BB1681" s="204"/>
      <c r="BC1681" s="204"/>
      <c r="BD1681" s="204"/>
      <c r="BE1681" s="132"/>
    </row>
    <row r="1682" spans="50:57" x14ac:dyDescent="0.2">
      <c r="AX1682" s="204"/>
      <c r="AY1682" s="204"/>
      <c r="AZ1682" s="204"/>
      <c r="BA1682" s="204"/>
      <c r="BB1682" s="204"/>
      <c r="BC1682" s="204"/>
      <c r="BD1682" s="204"/>
      <c r="BE1682" s="132"/>
    </row>
    <row r="1683" spans="50:57" x14ac:dyDescent="0.2">
      <c r="AX1683" s="204"/>
      <c r="AY1683" s="204"/>
      <c r="AZ1683" s="204"/>
      <c r="BA1683" s="204"/>
      <c r="BB1683" s="204"/>
      <c r="BC1683" s="204"/>
      <c r="BD1683" s="204"/>
      <c r="BE1683" s="132"/>
    </row>
    <row r="1684" spans="50:57" x14ac:dyDescent="0.2">
      <c r="AX1684" s="204"/>
      <c r="AY1684" s="204"/>
      <c r="AZ1684" s="204"/>
      <c r="BA1684" s="204"/>
      <c r="BB1684" s="204"/>
      <c r="BC1684" s="204"/>
      <c r="BD1684" s="204"/>
      <c r="BE1684" s="132"/>
    </row>
    <row r="1685" spans="50:57" x14ac:dyDescent="0.2">
      <c r="AX1685" s="204"/>
      <c r="AY1685" s="204"/>
      <c r="AZ1685" s="204"/>
      <c r="BA1685" s="204"/>
      <c r="BB1685" s="204"/>
      <c r="BC1685" s="204"/>
      <c r="BD1685" s="204"/>
      <c r="BE1685" s="132"/>
    </row>
    <row r="1686" spans="50:57" x14ac:dyDescent="0.2">
      <c r="AX1686" s="204"/>
      <c r="AY1686" s="204"/>
      <c r="AZ1686" s="204"/>
      <c r="BA1686" s="204"/>
      <c r="BB1686" s="204"/>
      <c r="BC1686" s="204"/>
      <c r="BD1686" s="204"/>
      <c r="BE1686" s="132"/>
    </row>
    <row r="1687" spans="50:57" x14ac:dyDescent="0.2">
      <c r="AX1687" s="204"/>
      <c r="AY1687" s="204"/>
      <c r="AZ1687" s="204"/>
      <c r="BA1687" s="204"/>
      <c r="BB1687" s="204"/>
      <c r="BC1687" s="204"/>
      <c r="BD1687" s="204"/>
      <c r="BE1687" s="132"/>
    </row>
    <row r="1688" spans="50:57" x14ac:dyDescent="0.2">
      <c r="AX1688" s="204"/>
      <c r="AY1688" s="204"/>
      <c r="AZ1688" s="204"/>
      <c r="BA1688" s="204"/>
      <c r="BB1688" s="204"/>
      <c r="BC1688" s="204"/>
      <c r="BD1688" s="204"/>
      <c r="BE1688" s="132"/>
    </row>
    <row r="1689" spans="50:57" x14ac:dyDescent="0.2">
      <c r="AX1689" s="204"/>
      <c r="AY1689" s="204"/>
      <c r="AZ1689" s="204"/>
      <c r="BA1689" s="204"/>
      <c r="BB1689" s="204"/>
      <c r="BC1689" s="204"/>
      <c r="BD1689" s="204"/>
      <c r="BE1689" s="132"/>
    </row>
    <row r="1690" spans="50:57" x14ac:dyDescent="0.2">
      <c r="AX1690" s="204"/>
      <c r="AY1690" s="204"/>
      <c r="AZ1690" s="204"/>
      <c r="BA1690" s="204"/>
      <c r="BB1690" s="204"/>
      <c r="BC1690" s="204"/>
      <c r="BD1690" s="204"/>
      <c r="BE1690" s="132"/>
    </row>
    <row r="1691" spans="50:57" x14ac:dyDescent="0.2">
      <c r="AX1691" s="204"/>
      <c r="AY1691" s="204"/>
      <c r="AZ1691" s="204"/>
      <c r="BA1691" s="204"/>
      <c r="BB1691" s="204"/>
      <c r="BC1691" s="204"/>
      <c r="BD1691" s="204"/>
      <c r="BE1691" s="132"/>
    </row>
    <row r="1692" spans="50:57" x14ac:dyDescent="0.2">
      <c r="AX1692" s="204"/>
      <c r="AY1692" s="204"/>
      <c r="AZ1692" s="204"/>
      <c r="BA1692" s="204"/>
      <c r="BB1692" s="204"/>
      <c r="BC1692" s="204"/>
      <c r="BD1692" s="204"/>
      <c r="BE1692" s="132"/>
    </row>
    <row r="1693" spans="50:57" x14ac:dyDescent="0.2">
      <c r="AX1693" s="204"/>
      <c r="AY1693" s="204"/>
      <c r="AZ1693" s="204"/>
      <c r="BA1693" s="204"/>
      <c r="BB1693" s="204"/>
      <c r="BC1693" s="204"/>
      <c r="BD1693" s="204"/>
      <c r="BE1693" s="132"/>
    </row>
    <row r="1694" spans="50:57" x14ac:dyDescent="0.2">
      <c r="AX1694" s="204"/>
      <c r="AY1694" s="204"/>
      <c r="AZ1694" s="204"/>
      <c r="BA1694" s="204"/>
      <c r="BB1694" s="204"/>
      <c r="BC1694" s="204"/>
      <c r="BD1694" s="204"/>
      <c r="BE1694" s="132"/>
    </row>
    <row r="1695" spans="50:57" x14ac:dyDescent="0.2">
      <c r="AX1695" s="204"/>
      <c r="AY1695" s="204"/>
      <c r="AZ1695" s="204"/>
      <c r="BA1695" s="204"/>
      <c r="BB1695" s="204"/>
      <c r="BC1695" s="204"/>
      <c r="BD1695" s="204"/>
      <c r="BE1695" s="132"/>
    </row>
    <row r="1696" spans="50:57" x14ac:dyDescent="0.2">
      <c r="AX1696" s="204"/>
      <c r="AY1696" s="204"/>
      <c r="AZ1696" s="204"/>
      <c r="BA1696" s="204"/>
      <c r="BB1696" s="204"/>
      <c r="BC1696" s="204"/>
      <c r="BD1696" s="204"/>
      <c r="BE1696" s="132"/>
    </row>
    <row r="1697" spans="50:57" x14ac:dyDescent="0.2">
      <c r="AX1697" s="204"/>
      <c r="AY1697" s="204"/>
      <c r="AZ1697" s="204"/>
      <c r="BA1697" s="204"/>
      <c r="BB1697" s="204"/>
      <c r="BC1697" s="204"/>
      <c r="BD1697" s="204"/>
      <c r="BE1697" s="132"/>
    </row>
    <row r="1698" spans="50:57" x14ac:dyDescent="0.2">
      <c r="AX1698" s="204"/>
      <c r="AY1698" s="204"/>
      <c r="AZ1698" s="204"/>
      <c r="BA1698" s="204"/>
      <c r="BB1698" s="204"/>
      <c r="BC1698" s="204"/>
      <c r="BD1698" s="204"/>
      <c r="BE1698" s="132"/>
    </row>
    <row r="1699" spans="50:57" x14ac:dyDescent="0.2">
      <c r="AX1699" s="204"/>
      <c r="AY1699" s="204"/>
      <c r="AZ1699" s="204"/>
      <c r="BA1699" s="204"/>
      <c r="BB1699" s="204"/>
      <c r="BC1699" s="204"/>
      <c r="BD1699" s="204"/>
      <c r="BE1699" s="132"/>
    </row>
    <row r="1700" spans="50:57" x14ac:dyDescent="0.2">
      <c r="AX1700" s="204"/>
      <c r="AY1700" s="204"/>
      <c r="AZ1700" s="204"/>
      <c r="BA1700" s="204"/>
      <c r="BB1700" s="204"/>
      <c r="BC1700" s="204"/>
      <c r="BD1700" s="204"/>
      <c r="BE1700" s="132"/>
    </row>
    <row r="1701" spans="50:57" x14ac:dyDescent="0.2">
      <c r="AX1701" s="204"/>
      <c r="AY1701" s="204"/>
      <c r="AZ1701" s="204"/>
      <c r="BA1701" s="204"/>
      <c r="BB1701" s="204"/>
      <c r="BC1701" s="204"/>
      <c r="BD1701" s="204"/>
      <c r="BE1701" s="132"/>
    </row>
    <row r="1702" spans="50:57" x14ac:dyDescent="0.2">
      <c r="AX1702" s="204"/>
      <c r="AY1702" s="204"/>
      <c r="AZ1702" s="204"/>
      <c r="BA1702" s="204"/>
      <c r="BB1702" s="204"/>
      <c r="BC1702" s="204"/>
      <c r="BD1702" s="204"/>
      <c r="BE1702" s="132"/>
    </row>
    <row r="1703" spans="50:57" x14ac:dyDescent="0.2">
      <c r="AX1703" s="204"/>
      <c r="AY1703" s="204"/>
      <c r="AZ1703" s="204"/>
      <c r="BA1703" s="204"/>
      <c r="BB1703" s="204"/>
      <c r="BC1703" s="204"/>
      <c r="BD1703" s="204"/>
      <c r="BE1703" s="132"/>
    </row>
    <row r="1704" spans="50:57" x14ac:dyDescent="0.2">
      <c r="AX1704" s="204"/>
      <c r="AY1704" s="204"/>
      <c r="AZ1704" s="204"/>
      <c r="BA1704" s="204"/>
      <c r="BB1704" s="204"/>
      <c r="BC1704" s="204"/>
      <c r="BD1704" s="204"/>
      <c r="BE1704" s="132"/>
    </row>
    <row r="1705" spans="50:57" x14ac:dyDescent="0.2">
      <c r="AX1705" s="204"/>
      <c r="AY1705" s="204"/>
      <c r="AZ1705" s="204"/>
      <c r="BA1705" s="204"/>
      <c r="BB1705" s="204"/>
      <c r="BC1705" s="204"/>
      <c r="BD1705" s="204"/>
      <c r="BE1705" s="132"/>
    </row>
    <row r="1706" spans="50:57" x14ac:dyDescent="0.2">
      <c r="AX1706" s="204"/>
      <c r="AY1706" s="204"/>
      <c r="AZ1706" s="204"/>
      <c r="BA1706" s="204"/>
      <c r="BB1706" s="204"/>
      <c r="BC1706" s="204"/>
      <c r="BD1706" s="204"/>
      <c r="BE1706" s="132"/>
    </row>
    <row r="1707" spans="50:57" x14ac:dyDescent="0.2">
      <c r="AX1707" s="204"/>
      <c r="AY1707" s="204"/>
      <c r="AZ1707" s="204"/>
      <c r="BA1707" s="204"/>
      <c r="BB1707" s="204"/>
      <c r="BC1707" s="204"/>
      <c r="BD1707" s="204"/>
      <c r="BE1707" s="132"/>
    </row>
    <row r="1708" spans="50:57" x14ac:dyDescent="0.2">
      <c r="AX1708" s="204"/>
      <c r="AY1708" s="204"/>
      <c r="AZ1708" s="204"/>
      <c r="BA1708" s="204"/>
      <c r="BB1708" s="204"/>
      <c r="BC1708" s="204"/>
      <c r="BD1708" s="204"/>
      <c r="BE1708" s="132"/>
    </row>
    <row r="1709" spans="50:57" x14ac:dyDescent="0.2">
      <c r="AX1709" s="204"/>
      <c r="AY1709" s="204"/>
      <c r="AZ1709" s="204"/>
      <c r="BA1709" s="204"/>
      <c r="BB1709" s="204"/>
      <c r="BC1709" s="204"/>
      <c r="BD1709" s="204"/>
      <c r="BE1709" s="132"/>
    </row>
    <row r="1710" spans="50:57" x14ac:dyDescent="0.2">
      <c r="AX1710" s="204"/>
      <c r="AY1710" s="204"/>
      <c r="AZ1710" s="204"/>
      <c r="BA1710" s="204"/>
      <c r="BB1710" s="204"/>
      <c r="BC1710" s="204"/>
      <c r="BD1710" s="204"/>
      <c r="BE1710" s="132"/>
    </row>
    <row r="1711" spans="50:57" x14ac:dyDescent="0.2">
      <c r="AX1711" s="204"/>
      <c r="AY1711" s="204"/>
      <c r="AZ1711" s="204"/>
      <c r="BA1711" s="204"/>
      <c r="BB1711" s="204"/>
      <c r="BC1711" s="204"/>
      <c r="BD1711" s="204"/>
      <c r="BE1711" s="132"/>
    </row>
    <row r="1712" spans="50:57" x14ac:dyDescent="0.2">
      <c r="AX1712" s="204"/>
      <c r="AY1712" s="204"/>
      <c r="AZ1712" s="204"/>
      <c r="BA1712" s="204"/>
      <c r="BB1712" s="204"/>
      <c r="BC1712" s="204"/>
      <c r="BD1712" s="204"/>
      <c r="BE1712" s="132"/>
    </row>
    <row r="1713" spans="50:57" x14ac:dyDescent="0.2">
      <c r="AX1713" s="204"/>
      <c r="AY1713" s="204"/>
      <c r="AZ1713" s="204"/>
      <c r="BA1713" s="204"/>
      <c r="BB1713" s="204"/>
      <c r="BC1713" s="204"/>
      <c r="BD1713" s="204"/>
      <c r="BE1713" s="132"/>
    </row>
    <row r="1714" spans="50:57" x14ac:dyDescent="0.2">
      <c r="AX1714" s="204"/>
      <c r="AY1714" s="204"/>
      <c r="AZ1714" s="204"/>
      <c r="BA1714" s="204"/>
      <c r="BB1714" s="204"/>
      <c r="BC1714" s="204"/>
      <c r="BD1714" s="204"/>
      <c r="BE1714" s="132"/>
    </row>
    <row r="1715" spans="50:57" x14ac:dyDescent="0.2">
      <c r="AX1715" s="204"/>
      <c r="AY1715" s="204"/>
      <c r="AZ1715" s="204"/>
      <c r="BA1715" s="204"/>
      <c r="BB1715" s="204"/>
      <c r="BC1715" s="204"/>
      <c r="BD1715" s="204"/>
      <c r="BE1715" s="132"/>
    </row>
    <row r="1716" spans="50:57" x14ac:dyDescent="0.2">
      <c r="AX1716" s="204"/>
      <c r="AY1716" s="204"/>
      <c r="AZ1716" s="204"/>
      <c r="BA1716" s="204"/>
      <c r="BB1716" s="204"/>
      <c r="BC1716" s="204"/>
      <c r="BD1716" s="204"/>
      <c r="BE1716" s="132"/>
    </row>
    <row r="1717" spans="50:57" x14ac:dyDescent="0.2">
      <c r="AX1717" s="204"/>
      <c r="AY1717" s="204"/>
      <c r="AZ1717" s="204"/>
      <c r="BA1717" s="204"/>
      <c r="BB1717" s="204"/>
      <c r="BC1717" s="204"/>
      <c r="BD1717" s="204"/>
      <c r="BE1717" s="132"/>
    </row>
    <row r="1718" spans="50:57" x14ac:dyDescent="0.2">
      <c r="AX1718" s="204"/>
      <c r="AY1718" s="204"/>
      <c r="AZ1718" s="204"/>
      <c r="BA1718" s="204"/>
      <c r="BB1718" s="204"/>
      <c r="BC1718" s="204"/>
      <c r="BD1718" s="204"/>
      <c r="BE1718" s="132"/>
    </row>
    <row r="1719" spans="50:57" x14ac:dyDescent="0.2">
      <c r="AX1719" s="204"/>
      <c r="AY1719" s="204"/>
      <c r="AZ1719" s="204"/>
      <c r="BA1719" s="204"/>
      <c r="BB1719" s="204"/>
      <c r="BC1719" s="204"/>
      <c r="BD1719" s="204"/>
      <c r="BE1719" s="132"/>
    </row>
    <row r="1720" spans="50:57" x14ac:dyDescent="0.2">
      <c r="AX1720" s="204"/>
      <c r="AY1720" s="204"/>
      <c r="AZ1720" s="204"/>
      <c r="BA1720" s="204"/>
      <c r="BB1720" s="204"/>
      <c r="BC1720" s="204"/>
      <c r="BD1720" s="204"/>
      <c r="BE1720" s="132"/>
    </row>
    <row r="1721" spans="50:57" x14ac:dyDescent="0.2">
      <c r="AX1721" s="204"/>
      <c r="AY1721" s="204"/>
      <c r="AZ1721" s="204"/>
      <c r="BA1721" s="204"/>
      <c r="BB1721" s="204"/>
      <c r="BC1721" s="204"/>
      <c r="BD1721" s="204"/>
      <c r="BE1721" s="132"/>
    </row>
    <row r="1722" spans="50:57" x14ac:dyDescent="0.2">
      <c r="AX1722" s="204"/>
      <c r="AY1722" s="204"/>
      <c r="AZ1722" s="204"/>
      <c r="BA1722" s="204"/>
      <c r="BB1722" s="204"/>
      <c r="BC1722" s="204"/>
      <c r="BD1722" s="204"/>
      <c r="BE1722" s="132"/>
    </row>
    <row r="1723" spans="50:57" x14ac:dyDescent="0.2">
      <c r="AX1723" s="204"/>
      <c r="AY1723" s="204"/>
      <c r="AZ1723" s="204"/>
      <c r="BA1723" s="204"/>
      <c r="BB1723" s="204"/>
      <c r="BC1723" s="204"/>
      <c r="BD1723" s="204"/>
      <c r="BE1723" s="132"/>
    </row>
    <row r="1724" spans="50:57" x14ac:dyDescent="0.2">
      <c r="AX1724" s="204"/>
      <c r="AY1724" s="204"/>
      <c r="AZ1724" s="204"/>
      <c r="BA1724" s="204"/>
      <c r="BB1724" s="204"/>
      <c r="BC1724" s="204"/>
      <c r="BD1724" s="204"/>
      <c r="BE1724" s="132"/>
    </row>
    <row r="1725" spans="50:57" x14ac:dyDescent="0.2">
      <c r="AX1725" s="204"/>
      <c r="AY1725" s="204"/>
      <c r="AZ1725" s="204"/>
      <c r="BA1725" s="204"/>
      <c r="BB1725" s="204"/>
      <c r="BC1725" s="204"/>
      <c r="BD1725" s="204"/>
      <c r="BE1725" s="132"/>
    </row>
    <row r="1726" spans="50:57" x14ac:dyDescent="0.2">
      <c r="AX1726" s="204"/>
      <c r="AY1726" s="204"/>
      <c r="AZ1726" s="204"/>
      <c r="BA1726" s="204"/>
      <c r="BB1726" s="204"/>
      <c r="BC1726" s="204"/>
      <c r="BD1726" s="204"/>
      <c r="BE1726" s="132"/>
    </row>
    <row r="1727" spans="50:57" x14ac:dyDescent="0.2">
      <c r="AX1727" s="204"/>
      <c r="AY1727" s="204"/>
      <c r="AZ1727" s="204"/>
      <c r="BA1727" s="204"/>
      <c r="BB1727" s="204"/>
      <c r="BC1727" s="204"/>
      <c r="BD1727" s="204"/>
      <c r="BE1727" s="132"/>
    </row>
    <row r="1728" spans="50:57" x14ac:dyDescent="0.2">
      <c r="AX1728" s="204"/>
      <c r="AY1728" s="204"/>
      <c r="AZ1728" s="204"/>
      <c r="BA1728" s="204"/>
      <c r="BB1728" s="204"/>
      <c r="BC1728" s="204"/>
      <c r="BD1728" s="204"/>
      <c r="BE1728" s="132"/>
    </row>
    <row r="1729" spans="50:57" x14ac:dyDescent="0.2">
      <c r="AX1729" s="204"/>
      <c r="AY1729" s="204"/>
      <c r="AZ1729" s="204"/>
      <c r="BA1729" s="204"/>
      <c r="BB1729" s="204"/>
      <c r="BC1729" s="204"/>
      <c r="BD1729" s="204"/>
      <c r="BE1729" s="132"/>
    </row>
    <row r="1730" spans="50:57" x14ac:dyDescent="0.2">
      <c r="AX1730" s="204"/>
      <c r="AY1730" s="204"/>
      <c r="AZ1730" s="204"/>
      <c r="BA1730" s="204"/>
      <c r="BB1730" s="204"/>
      <c r="BC1730" s="204"/>
      <c r="BD1730" s="204"/>
      <c r="BE1730" s="132"/>
    </row>
    <row r="1731" spans="50:57" x14ac:dyDescent="0.2">
      <c r="AX1731" s="204"/>
      <c r="AY1731" s="204"/>
      <c r="AZ1731" s="204"/>
      <c r="BA1731" s="204"/>
      <c r="BB1731" s="204"/>
      <c r="BC1731" s="204"/>
      <c r="BD1731" s="204"/>
      <c r="BE1731" s="132"/>
    </row>
    <row r="1732" spans="50:57" x14ac:dyDescent="0.2">
      <c r="AX1732" s="204"/>
      <c r="AY1732" s="204"/>
      <c r="AZ1732" s="204"/>
      <c r="BA1732" s="204"/>
      <c r="BB1732" s="204"/>
      <c r="BC1732" s="204"/>
      <c r="BD1732" s="204"/>
      <c r="BE1732" s="132"/>
    </row>
    <row r="1733" spans="50:57" x14ac:dyDescent="0.2">
      <c r="AX1733" s="204"/>
      <c r="AY1733" s="204"/>
      <c r="AZ1733" s="204"/>
      <c r="BA1733" s="204"/>
      <c r="BB1733" s="204"/>
      <c r="BC1733" s="204"/>
      <c r="BD1733" s="204"/>
      <c r="BE1733" s="132"/>
    </row>
    <row r="1734" spans="50:57" x14ac:dyDescent="0.2">
      <c r="AX1734" s="204"/>
      <c r="AY1734" s="204"/>
      <c r="AZ1734" s="204"/>
      <c r="BA1734" s="204"/>
      <c r="BB1734" s="204"/>
      <c r="BC1734" s="204"/>
      <c r="BD1734" s="204"/>
      <c r="BE1734" s="132"/>
    </row>
    <row r="1735" spans="50:57" x14ac:dyDescent="0.2">
      <c r="AX1735" s="204"/>
      <c r="AY1735" s="204"/>
      <c r="AZ1735" s="204"/>
      <c r="BA1735" s="204"/>
      <c r="BB1735" s="204"/>
      <c r="BC1735" s="204"/>
      <c r="BD1735" s="204"/>
      <c r="BE1735" s="132"/>
    </row>
    <row r="1736" spans="50:57" x14ac:dyDescent="0.2">
      <c r="AX1736" s="204"/>
      <c r="AY1736" s="204"/>
      <c r="AZ1736" s="204"/>
      <c r="BA1736" s="204"/>
      <c r="BB1736" s="204"/>
      <c r="BC1736" s="204"/>
      <c r="BD1736" s="204"/>
      <c r="BE1736" s="132"/>
    </row>
    <row r="1737" spans="50:57" x14ac:dyDescent="0.2">
      <c r="AX1737" s="204"/>
      <c r="AY1737" s="204"/>
      <c r="AZ1737" s="204"/>
      <c r="BA1737" s="204"/>
      <c r="BB1737" s="204"/>
      <c r="BC1737" s="204"/>
      <c r="BD1737" s="204"/>
      <c r="BE1737" s="132"/>
    </row>
    <row r="1738" spans="50:57" x14ac:dyDescent="0.2">
      <c r="AX1738" s="204"/>
      <c r="AY1738" s="204"/>
      <c r="AZ1738" s="204"/>
      <c r="BA1738" s="204"/>
      <c r="BB1738" s="204"/>
      <c r="BC1738" s="204"/>
      <c r="BD1738" s="204"/>
      <c r="BE1738" s="132"/>
    </row>
    <row r="1739" spans="50:57" x14ac:dyDescent="0.2">
      <c r="AX1739" s="204"/>
      <c r="AY1739" s="204"/>
      <c r="AZ1739" s="204"/>
      <c r="BA1739" s="204"/>
      <c r="BB1739" s="204"/>
      <c r="BC1739" s="204"/>
      <c r="BD1739" s="204"/>
      <c r="BE1739" s="132"/>
    </row>
    <row r="1740" spans="50:57" x14ac:dyDescent="0.2">
      <c r="AX1740" s="204"/>
      <c r="AY1740" s="204"/>
      <c r="AZ1740" s="204"/>
      <c r="BA1740" s="204"/>
      <c r="BB1740" s="204"/>
      <c r="BC1740" s="204"/>
      <c r="BD1740" s="204"/>
      <c r="BE1740" s="132"/>
    </row>
    <row r="1741" spans="50:57" x14ac:dyDescent="0.2">
      <c r="AX1741" s="204"/>
      <c r="AY1741" s="204"/>
      <c r="AZ1741" s="204"/>
      <c r="BA1741" s="204"/>
      <c r="BB1741" s="204"/>
      <c r="BC1741" s="204"/>
      <c r="BD1741" s="204"/>
      <c r="BE1741" s="132"/>
    </row>
    <row r="1742" spans="50:57" x14ac:dyDescent="0.2">
      <c r="AX1742" s="204"/>
      <c r="AY1742" s="204"/>
      <c r="AZ1742" s="204"/>
      <c r="BA1742" s="204"/>
      <c r="BB1742" s="204"/>
      <c r="BC1742" s="204"/>
      <c r="BD1742" s="204"/>
      <c r="BE1742" s="132"/>
    </row>
    <row r="1743" spans="50:57" x14ac:dyDescent="0.2">
      <c r="AX1743" s="204"/>
      <c r="AY1743" s="204"/>
      <c r="AZ1743" s="204"/>
      <c r="BA1743" s="204"/>
      <c r="BB1743" s="204"/>
      <c r="BC1743" s="204"/>
      <c r="BD1743" s="204"/>
      <c r="BE1743" s="132"/>
    </row>
    <row r="1744" spans="50:57" x14ac:dyDescent="0.2">
      <c r="AX1744" s="204"/>
      <c r="AY1744" s="204"/>
      <c r="AZ1744" s="204"/>
      <c r="BA1744" s="204"/>
      <c r="BB1744" s="204"/>
      <c r="BC1744" s="204"/>
      <c r="BD1744" s="204"/>
      <c r="BE1744" s="132"/>
    </row>
    <row r="1745" spans="50:57" x14ac:dyDescent="0.2">
      <c r="AX1745" s="204"/>
      <c r="AY1745" s="204"/>
      <c r="AZ1745" s="204"/>
      <c r="BA1745" s="204"/>
      <c r="BB1745" s="204"/>
      <c r="BC1745" s="204"/>
      <c r="BD1745" s="204"/>
      <c r="BE1745" s="132"/>
    </row>
    <row r="1746" spans="50:57" x14ac:dyDescent="0.2">
      <c r="AX1746" s="204"/>
      <c r="AY1746" s="204"/>
      <c r="AZ1746" s="204"/>
      <c r="BA1746" s="204"/>
      <c r="BB1746" s="204"/>
      <c r="BC1746" s="204"/>
      <c r="BD1746" s="204"/>
      <c r="BE1746" s="132"/>
    </row>
    <row r="1747" spans="50:57" x14ac:dyDescent="0.2">
      <c r="AX1747" s="204"/>
      <c r="AY1747" s="204"/>
      <c r="AZ1747" s="204"/>
      <c r="BA1747" s="204"/>
      <c r="BB1747" s="204"/>
      <c r="BC1747" s="204"/>
      <c r="BD1747" s="204"/>
      <c r="BE1747" s="132"/>
    </row>
    <row r="1748" spans="50:57" x14ac:dyDescent="0.2">
      <c r="AX1748" s="204"/>
      <c r="AY1748" s="204"/>
      <c r="AZ1748" s="204"/>
      <c r="BA1748" s="204"/>
      <c r="BB1748" s="204"/>
      <c r="BC1748" s="204"/>
      <c r="BD1748" s="204"/>
      <c r="BE1748" s="132"/>
    </row>
    <row r="1749" spans="50:57" x14ac:dyDescent="0.2">
      <c r="AX1749" s="204"/>
      <c r="AY1749" s="204"/>
      <c r="AZ1749" s="204"/>
      <c r="BA1749" s="204"/>
      <c r="BB1749" s="204"/>
      <c r="BC1749" s="204"/>
      <c r="BD1749" s="204"/>
      <c r="BE1749" s="132"/>
    </row>
    <row r="1750" spans="50:57" x14ac:dyDescent="0.2">
      <c r="AX1750" s="204"/>
      <c r="AY1750" s="204"/>
      <c r="AZ1750" s="204"/>
      <c r="BA1750" s="204"/>
      <c r="BB1750" s="204"/>
      <c r="BC1750" s="204"/>
      <c r="BD1750" s="204"/>
      <c r="BE1750" s="132"/>
    </row>
    <row r="1751" spans="50:57" x14ac:dyDescent="0.2">
      <c r="AX1751" s="204"/>
      <c r="AY1751" s="204"/>
      <c r="AZ1751" s="204"/>
      <c r="BA1751" s="204"/>
      <c r="BB1751" s="204"/>
      <c r="BC1751" s="204"/>
      <c r="BD1751" s="204"/>
      <c r="BE1751" s="132"/>
    </row>
    <row r="1752" spans="50:57" x14ac:dyDescent="0.2">
      <c r="AX1752" s="204"/>
      <c r="AY1752" s="204"/>
      <c r="AZ1752" s="204"/>
      <c r="BA1752" s="204"/>
      <c r="BB1752" s="204"/>
      <c r="BC1752" s="204"/>
      <c r="BD1752" s="204"/>
      <c r="BE1752" s="132"/>
    </row>
    <row r="1753" spans="50:57" x14ac:dyDescent="0.2">
      <c r="AX1753" s="204"/>
      <c r="AY1753" s="204"/>
      <c r="AZ1753" s="204"/>
      <c r="BA1753" s="204"/>
      <c r="BB1753" s="204"/>
      <c r="BC1753" s="204"/>
      <c r="BD1753" s="204"/>
      <c r="BE1753" s="132"/>
    </row>
    <row r="1754" spans="50:57" x14ac:dyDescent="0.2">
      <c r="AX1754" s="204"/>
      <c r="AY1754" s="204"/>
      <c r="AZ1754" s="204"/>
      <c r="BA1754" s="204"/>
      <c r="BB1754" s="204"/>
      <c r="BC1754" s="204"/>
      <c r="BD1754" s="204"/>
      <c r="BE1754" s="132"/>
    </row>
    <row r="1755" spans="50:57" x14ac:dyDescent="0.2">
      <c r="AX1755" s="204"/>
      <c r="AY1755" s="204"/>
      <c r="AZ1755" s="204"/>
      <c r="BA1755" s="204"/>
      <c r="BB1755" s="204"/>
      <c r="BC1755" s="204"/>
      <c r="BD1755" s="204"/>
      <c r="BE1755" s="132"/>
    </row>
    <row r="1756" spans="50:57" x14ac:dyDescent="0.2">
      <c r="AX1756" s="204"/>
      <c r="AY1756" s="204"/>
      <c r="AZ1756" s="204"/>
      <c r="BA1756" s="204"/>
      <c r="BB1756" s="204"/>
      <c r="BC1756" s="204"/>
      <c r="BD1756" s="204"/>
      <c r="BE1756" s="132"/>
    </row>
    <row r="1757" spans="50:57" x14ac:dyDescent="0.2">
      <c r="AX1757" s="204"/>
      <c r="AY1757" s="204"/>
      <c r="AZ1757" s="204"/>
      <c r="BA1757" s="204"/>
      <c r="BB1757" s="204"/>
      <c r="BC1757" s="204"/>
      <c r="BD1757" s="204"/>
      <c r="BE1757" s="132"/>
    </row>
    <row r="1758" spans="50:57" x14ac:dyDescent="0.2">
      <c r="AX1758" s="204"/>
      <c r="AY1758" s="204"/>
      <c r="AZ1758" s="204"/>
      <c r="BA1758" s="204"/>
      <c r="BB1758" s="204"/>
      <c r="BC1758" s="204"/>
      <c r="BD1758" s="204"/>
      <c r="BE1758" s="132"/>
    </row>
    <row r="1759" spans="50:57" x14ac:dyDescent="0.2">
      <c r="AX1759" s="204"/>
      <c r="AY1759" s="204"/>
      <c r="AZ1759" s="204"/>
      <c r="BA1759" s="204"/>
      <c r="BB1759" s="204"/>
      <c r="BC1759" s="204"/>
      <c r="BD1759" s="204"/>
      <c r="BE1759" s="132"/>
    </row>
    <row r="1760" spans="50:57" x14ac:dyDescent="0.2">
      <c r="AX1760" s="204"/>
      <c r="AY1760" s="204"/>
      <c r="AZ1760" s="204"/>
      <c r="BA1760" s="204"/>
      <c r="BB1760" s="204"/>
      <c r="BC1760" s="204"/>
      <c r="BD1760" s="204"/>
      <c r="BE1760" s="132"/>
    </row>
    <row r="1761" spans="50:57" x14ac:dyDescent="0.2">
      <c r="AX1761" s="204"/>
      <c r="AY1761" s="204"/>
      <c r="AZ1761" s="204"/>
      <c r="BA1761" s="204"/>
      <c r="BB1761" s="204"/>
      <c r="BC1761" s="204"/>
      <c r="BD1761" s="204"/>
      <c r="BE1761" s="132"/>
    </row>
    <row r="1762" spans="50:57" x14ac:dyDescent="0.2">
      <c r="AX1762" s="204"/>
      <c r="AY1762" s="204"/>
      <c r="AZ1762" s="204"/>
      <c r="BA1762" s="204"/>
      <c r="BB1762" s="204"/>
      <c r="BC1762" s="204"/>
      <c r="BD1762" s="204"/>
      <c r="BE1762" s="132"/>
    </row>
    <row r="1763" spans="50:57" x14ac:dyDescent="0.2">
      <c r="AX1763" s="204"/>
      <c r="AY1763" s="204"/>
      <c r="AZ1763" s="204"/>
      <c r="BA1763" s="204"/>
      <c r="BB1763" s="204"/>
      <c r="BC1763" s="204"/>
      <c r="BD1763" s="204"/>
      <c r="BE1763" s="132"/>
    </row>
    <row r="1764" spans="50:57" x14ac:dyDescent="0.2">
      <c r="AX1764" s="204"/>
      <c r="AY1764" s="204"/>
      <c r="AZ1764" s="204"/>
      <c r="BA1764" s="204"/>
      <c r="BB1764" s="204"/>
      <c r="BC1764" s="204"/>
      <c r="BD1764" s="204"/>
      <c r="BE1764" s="132"/>
    </row>
    <row r="1765" spans="50:57" x14ac:dyDescent="0.2">
      <c r="AX1765" s="204"/>
      <c r="AY1765" s="204"/>
      <c r="AZ1765" s="204"/>
      <c r="BA1765" s="204"/>
      <c r="BB1765" s="204"/>
      <c r="BC1765" s="204"/>
      <c r="BD1765" s="204"/>
      <c r="BE1765" s="132"/>
    </row>
    <row r="1766" spans="50:57" x14ac:dyDescent="0.2">
      <c r="AX1766" s="204"/>
      <c r="AY1766" s="204"/>
      <c r="AZ1766" s="204"/>
      <c r="BA1766" s="204"/>
      <c r="BB1766" s="204"/>
      <c r="BC1766" s="204"/>
      <c r="BD1766" s="204"/>
      <c r="BE1766" s="132"/>
    </row>
    <row r="1767" spans="50:57" x14ac:dyDescent="0.2">
      <c r="AX1767" s="204"/>
      <c r="AY1767" s="204"/>
      <c r="AZ1767" s="204"/>
      <c r="BA1767" s="204"/>
      <c r="BB1767" s="204"/>
      <c r="BC1767" s="204"/>
      <c r="BD1767" s="204"/>
      <c r="BE1767" s="132"/>
    </row>
    <row r="1768" spans="50:57" x14ac:dyDescent="0.2">
      <c r="AX1768" s="204"/>
      <c r="AY1768" s="204"/>
      <c r="AZ1768" s="204"/>
      <c r="BA1768" s="204"/>
      <c r="BB1768" s="204"/>
      <c r="BC1768" s="204"/>
      <c r="BD1768" s="204"/>
      <c r="BE1768" s="132"/>
    </row>
    <row r="1769" spans="50:57" x14ac:dyDescent="0.2">
      <c r="AX1769" s="204"/>
      <c r="AY1769" s="204"/>
      <c r="AZ1769" s="204"/>
      <c r="BA1769" s="204"/>
      <c r="BB1769" s="204"/>
      <c r="BC1769" s="204"/>
      <c r="BD1769" s="204"/>
      <c r="BE1769" s="132"/>
    </row>
    <row r="1770" spans="50:57" x14ac:dyDescent="0.2">
      <c r="AX1770" s="204"/>
      <c r="AY1770" s="204"/>
      <c r="AZ1770" s="204"/>
      <c r="BA1770" s="204"/>
      <c r="BB1770" s="204"/>
      <c r="BC1770" s="204"/>
      <c r="BD1770" s="204"/>
      <c r="BE1770" s="132"/>
    </row>
    <row r="1771" spans="50:57" x14ac:dyDescent="0.2">
      <c r="AX1771" s="204"/>
      <c r="AY1771" s="204"/>
      <c r="AZ1771" s="204"/>
      <c r="BA1771" s="204"/>
      <c r="BB1771" s="204"/>
      <c r="BC1771" s="204"/>
      <c r="BD1771" s="204"/>
      <c r="BE1771" s="132"/>
    </row>
    <row r="1772" spans="50:57" x14ac:dyDescent="0.2">
      <c r="AX1772" s="204"/>
      <c r="AY1772" s="204"/>
      <c r="AZ1772" s="204"/>
      <c r="BA1772" s="204"/>
      <c r="BB1772" s="204"/>
      <c r="BC1772" s="204"/>
      <c r="BD1772" s="204"/>
      <c r="BE1772" s="132"/>
    </row>
    <row r="1773" spans="50:57" x14ac:dyDescent="0.2">
      <c r="AX1773" s="204"/>
      <c r="AY1773" s="204"/>
      <c r="AZ1773" s="204"/>
      <c r="BA1773" s="204"/>
      <c r="BB1773" s="204"/>
      <c r="BC1773" s="204"/>
      <c r="BD1773" s="204"/>
      <c r="BE1773" s="132"/>
    </row>
    <row r="1774" spans="50:57" x14ac:dyDescent="0.2">
      <c r="AX1774" s="204"/>
      <c r="AY1774" s="204"/>
      <c r="AZ1774" s="204"/>
      <c r="BA1774" s="204"/>
      <c r="BB1774" s="204"/>
      <c r="BC1774" s="204"/>
      <c r="BD1774" s="204"/>
      <c r="BE1774" s="132"/>
    </row>
    <row r="1775" spans="50:57" x14ac:dyDescent="0.2">
      <c r="AX1775" s="204"/>
      <c r="AY1775" s="204"/>
      <c r="AZ1775" s="204"/>
      <c r="BA1775" s="204"/>
      <c r="BB1775" s="204"/>
      <c r="BC1775" s="204"/>
      <c r="BD1775" s="204"/>
      <c r="BE1775" s="132"/>
    </row>
    <row r="1776" spans="50:57" x14ac:dyDescent="0.2">
      <c r="AX1776" s="204"/>
      <c r="AY1776" s="204"/>
      <c r="AZ1776" s="204"/>
      <c r="BA1776" s="204"/>
      <c r="BB1776" s="204"/>
      <c r="BC1776" s="204"/>
      <c r="BD1776" s="204"/>
      <c r="BE1776" s="132"/>
    </row>
    <row r="1777" spans="50:57" x14ac:dyDescent="0.2">
      <c r="AX1777" s="204"/>
      <c r="AY1777" s="204"/>
      <c r="AZ1777" s="204"/>
      <c r="BA1777" s="204"/>
      <c r="BB1777" s="204"/>
      <c r="BC1777" s="204"/>
      <c r="BD1777" s="204"/>
      <c r="BE1777" s="132"/>
    </row>
    <row r="1778" spans="50:57" x14ac:dyDescent="0.2">
      <c r="AX1778" s="204"/>
      <c r="AY1778" s="204"/>
      <c r="AZ1778" s="204"/>
      <c r="BA1778" s="204"/>
      <c r="BB1778" s="204"/>
      <c r="BC1778" s="204"/>
      <c r="BD1778" s="204"/>
      <c r="BE1778" s="132"/>
    </row>
    <row r="1779" spans="50:57" x14ac:dyDescent="0.2">
      <c r="AX1779" s="204"/>
      <c r="AY1779" s="204"/>
      <c r="AZ1779" s="204"/>
      <c r="BA1779" s="204"/>
      <c r="BB1779" s="204"/>
      <c r="BC1779" s="204"/>
      <c r="BD1779" s="204"/>
      <c r="BE1779" s="132"/>
    </row>
    <row r="1780" spans="50:57" x14ac:dyDescent="0.2">
      <c r="AX1780" s="204"/>
      <c r="AY1780" s="204"/>
      <c r="AZ1780" s="204"/>
      <c r="BA1780" s="204"/>
      <c r="BB1780" s="204"/>
      <c r="BC1780" s="204"/>
      <c r="BD1780" s="204"/>
      <c r="BE1780" s="132"/>
    </row>
    <row r="1781" spans="50:57" x14ac:dyDescent="0.2">
      <c r="AX1781" s="204"/>
      <c r="AY1781" s="204"/>
      <c r="AZ1781" s="204"/>
      <c r="BA1781" s="204"/>
      <c r="BB1781" s="204"/>
      <c r="BC1781" s="204"/>
      <c r="BD1781" s="204"/>
      <c r="BE1781" s="132"/>
    </row>
    <row r="1782" spans="50:57" x14ac:dyDescent="0.2">
      <c r="AX1782" s="204"/>
      <c r="AY1782" s="204"/>
      <c r="AZ1782" s="204"/>
      <c r="BA1782" s="204"/>
      <c r="BB1782" s="204"/>
      <c r="BC1782" s="204"/>
      <c r="BD1782" s="204"/>
      <c r="BE1782" s="132"/>
    </row>
    <row r="1783" spans="50:57" x14ac:dyDescent="0.2">
      <c r="AX1783" s="204"/>
      <c r="AY1783" s="204"/>
      <c r="AZ1783" s="204"/>
      <c r="BA1783" s="204"/>
      <c r="BB1783" s="204"/>
      <c r="BC1783" s="204"/>
      <c r="BD1783" s="204"/>
      <c r="BE1783" s="132"/>
    </row>
    <row r="1784" spans="50:57" x14ac:dyDescent="0.2">
      <c r="AX1784" s="204"/>
      <c r="AY1784" s="204"/>
      <c r="AZ1784" s="204"/>
      <c r="BA1784" s="204"/>
      <c r="BB1784" s="204"/>
      <c r="BC1784" s="204"/>
      <c r="BD1784" s="204"/>
      <c r="BE1784" s="132"/>
    </row>
    <row r="1785" spans="50:57" x14ac:dyDescent="0.2">
      <c r="AX1785" s="204"/>
      <c r="AY1785" s="204"/>
      <c r="AZ1785" s="204"/>
      <c r="BA1785" s="204"/>
      <c r="BB1785" s="204"/>
      <c r="BC1785" s="204"/>
      <c r="BD1785" s="204"/>
      <c r="BE1785" s="132"/>
    </row>
    <row r="1786" spans="50:57" x14ac:dyDescent="0.2">
      <c r="AX1786" s="204"/>
      <c r="AY1786" s="204"/>
      <c r="AZ1786" s="204"/>
      <c r="BA1786" s="204"/>
      <c r="BB1786" s="204"/>
      <c r="BC1786" s="204"/>
      <c r="BD1786" s="204"/>
      <c r="BE1786" s="132"/>
    </row>
    <row r="1787" spans="50:57" x14ac:dyDescent="0.2">
      <c r="AX1787" s="204"/>
      <c r="AY1787" s="204"/>
      <c r="AZ1787" s="204"/>
      <c r="BA1787" s="204"/>
      <c r="BB1787" s="204"/>
      <c r="BC1787" s="204"/>
      <c r="BD1787" s="204"/>
      <c r="BE1787" s="132"/>
    </row>
    <row r="1788" spans="50:57" x14ac:dyDescent="0.2">
      <c r="AX1788" s="204"/>
      <c r="AY1788" s="204"/>
      <c r="AZ1788" s="204"/>
      <c r="BA1788" s="204"/>
      <c r="BB1788" s="204"/>
      <c r="BC1788" s="204"/>
      <c r="BD1788" s="204"/>
      <c r="BE1788" s="132"/>
    </row>
    <row r="1789" spans="50:57" x14ac:dyDescent="0.2">
      <c r="AX1789" s="204"/>
      <c r="AY1789" s="204"/>
      <c r="AZ1789" s="204"/>
      <c r="BA1789" s="204"/>
      <c r="BB1789" s="204"/>
      <c r="BC1789" s="204"/>
      <c r="BD1789" s="204"/>
      <c r="BE1789" s="132"/>
    </row>
    <row r="1790" spans="50:57" x14ac:dyDescent="0.2">
      <c r="AX1790" s="204"/>
      <c r="AY1790" s="204"/>
      <c r="AZ1790" s="204"/>
      <c r="BA1790" s="204"/>
      <c r="BB1790" s="204"/>
      <c r="BC1790" s="204"/>
      <c r="BD1790" s="204"/>
      <c r="BE1790" s="132"/>
    </row>
    <row r="1791" spans="50:57" x14ac:dyDescent="0.2">
      <c r="AX1791" s="204"/>
      <c r="AY1791" s="204"/>
      <c r="AZ1791" s="204"/>
      <c r="BA1791" s="204"/>
      <c r="BB1791" s="204"/>
      <c r="BC1791" s="204"/>
      <c r="BD1791" s="204"/>
      <c r="BE1791" s="132"/>
    </row>
    <row r="1792" spans="50:57" x14ac:dyDescent="0.2">
      <c r="AX1792" s="204"/>
      <c r="AY1792" s="204"/>
      <c r="AZ1792" s="204"/>
      <c r="BA1792" s="204"/>
      <c r="BB1792" s="204"/>
      <c r="BC1792" s="204"/>
      <c r="BD1792" s="204"/>
      <c r="BE1792" s="132"/>
    </row>
    <row r="1793" spans="50:57" x14ac:dyDescent="0.2">
      <c r="AX1793" s="204"/>
      <c r="AY1793" s="204"/>
      <c r="AZ1793" s="204"/>
      <c r="BA1793" s="204"/>
      <c r="BB1793" s="204"/>
      <c r="BC1793" s="204"/>
      <c r="BD1793" s="204"/>
      <c r="BE1793" s="132"/>
    </row>
    <row r="1794" spans="50:57" x14ac:dyDescent="0.2">
      <c r="AX1794" s="204"/>
      <c r="AY1794" s="204"/>
      <c r="AZ1794" s="204"/>
      <c r="BA1794" s="204"/>
      <c r="BB1794" s="204"/>
      <c r="BC1794" s="204"/>
      <c r="BD1794" s="204"/>
      <c r="BE1794" s="132"/>
    </row>
    <row r="1795" spans="50:57" x14ac:dyDescent="0.2">
      <c r="AX1795" s="204"/>
      <c r="AY1795" s="204"/>
      <c r="AZ1795" s="204"/>
      <c r="BA1795" s="204"/>
      <c r="BB1795" s="204"/>
      <c r="BC1795" s="204"/>
      <c r="BD1795" s="204"/>
      <c r="BE1795" s="132"/>
    </row>
    <row r="1796" spans="50:57" x14ac:dyDescent="0.2">
      <c r="AX1796" s="204"/>
      <c r="AY1796" s="204"/>
      <c r="AZ1796" s="204"/>
      <c r="BA1796" s="204"/>
      <c r="BB1796" s="204"/>
      <c r="BC1796" s="204"/>
      <c r="BD1796" s="204"/>
      <c r="BE1796" s="132"/>
    </row>
    <row r="1797" spans="50:57" x14ac:dyDescent="0.2">
      <c r="AX1797" s="204"/>
      <c r="AY1797" s="204"/>
      <c r="AZ1797" s="204"/>
      <c r="BA1797" s="204"/>
      <c r="BB1797" s="204"/>
      <c r="BC1797" s="204"/>
      <c r="BD1797" s="204"/>
      <c r="BE1797" s="132"/>
    </row>
    <row r="1798" spans="50:57" x14ac:dyDescent="0.2">
      <c r="AX1798" s="204"/>
      <c r="AY1798" s="204"/>
      <c r="AZ1798" s="204"/>
      <c r="BA1798" s="204"/>
      <c r="BB1798" s="204"/>
      <c r="BC1798" s="204"/>
      <c r="BD1798" s="204"/>
      <c r="BE1798" s="132"/>
    </row>
    <row r="1799" spans="50:57" x14ac:dyDescent="0.2">
      <c r="AX1799" s="204"/>
      <c r="AY1799" s="204"/>
      <c r="AZ1799" s="204"/>
      <c r="BA1799" s="204"/>
      <c r="BB1799" s="204"/>
      <c r="BC1799" s="204"/>
      <c r="BD1799" s="204"/>
      <c r="BE1799" s="132"/>
    </row>
    <row r="1800" spans="50:57" x14ac:dyDescent="0.2">
      <c r="AX1800" s="204"/>
      <c r="AY1800" s="204"/>
      <c r="AZ1800" s="204"/>
      <c r="BA1800" s="204"/>
      <c r="BB1800" s="204"/>
      <c r="BC1800" s="204"/>
      <c r="BD1800" s="204"/>
      <c r="BE1800" s="132"/>
    </row>
    <row r="1801" spans="50:57" x14ac:dyDescent="0.2">
      <c r="AX1801" s="204"/>
      <c r="AY1801" s="204"/>
      <c r="AZ1801" s="204"/>
      <c r="BA1801" s="204"/>
      <c r="BB1801" s="204"/>
      <c r="BC1801" s="204"/>
      <c r="BD1801" s="204"/>
      <c r="BE1801" s="132"/>
    </row>
    <row r="1802" spans="50:57" x14ac:dyDescent="0.2">
      <c r="AX1802" s="204"/>
      <c r="AY1802" s="204"/>
      <c r="AZ1802" s="204"/>
      <c r="BA1802" s="204"/>
      <c r="BB1802" s="204"/>
      <c r="BC1802" s="204"/>
      <c r="BD1802" s="204"/>
      <c r="BE1802" s="132"/>
    </row>
    <row r="1803" spans="50:57" x14ac:dyDescent="0.2">
      <c r="AX1803" s="204"/>
      <c r="AY1803" s="204"/>
      <c r="AZ1803" s="204"/>
      <c r="BA1803" s="204"/>
      <c r="BB1803" s="204"/>
      <c r="BC1803" s="204"/>
      <c r="BD1803" s="204"/>
      <c r="BE1803" s="132"/>
    </row>
    <row r="1804" spans="50:57" x14ac:dyDescent="0.2">
      <c r="AX1804" s="204"/>
      <c r="AY1804" s="204"/>
      <c r="AZ1804" s="204"/>
      <c r="BA1804" s="204"/>
      <c r="BB1804" s="204"/>
      <c r="BC1804" s="204"/>
      <c r="BD1804" s="204"/>
      <c r="BE1804" s="132"/>
    </row>
    <row r="1805" spans="50:57" x14ac:dyDescent="0.2">
      <c r="AX1805" s="204"/>
      <c r="AY1805" s="204"/>
      <c r="AZ1805" s="204"/>
      <c r="BA1805" s="204"/>
      <c r="BB1805" s="204"/>
      <c r="BC1805" s="204"/>
      <c r="BD1805" s="204"/>
      <c r="BE1805" s="132"/>
    </row>
    <row r="1806" spans="50:57" x14ac:dyDescent="0.2">
      <c r="AX1806" s="204"/>
      <c r="AY1806" s="204"/>
      <c r="AZ1806" s="204"/>
      <c r="BA1806" s="204"/>
      <c r="BB1806" s="204"/>
      <c r="BC1806" s="204"/>
      <c r="BD1806" s="204"/>
      <c r="BE1806" s="132"/>
    </row>
    <row r="1807" spans="50:57" x14ac:dyDescent="0.2">
      <c r="AX1807" s="204"/>
      <c r="AY1807" s="204"/>
      <c r="AZ1807" s="204"/>
      <c r="BA1807" s="204"/>
      <c r="BB1807" s="204"/>
      <c r="BC1807" s="204"/>
      <c r="BD1807" s="204"/>
      <c r="BE1807" s="132"/>
    </row>
    <row r="1808" spans="50:57" x14ac:dyDescent="0.2">
      <c r="AX1808" s="204"/>
      <c r="AY1808" s="204"/>
      <c r="AZ1808" s="204"/>
      <c r="BA1808" s="204"/>
      <c r="BB1808" s="204"/>
      <c r="BC1808" s="204"/>
      <c r="BD1808" s="204"/>
      <c r="BE1808" s="132"/>
    </row>
    <row r="1809" spans="50:57" x14ac:dyDescent="0.2">
      <c r="AX1809" s="204"/>
      <c r="AY1809" s="204"/>
      <c r="AZ1809" s="204"/>
      <c r="BA1809" s="204"/>
      <c r="BB1809" s="204"/>
      <c r="BC1809" s="204"/>
      <c r="BD1809" s="204"/>
      <c r="BE1809" s="132"/>
    </row>
    <row r="1810" spans="50:57" x14ac:dyDescent="0.2">
      <c r="AX1810" s="204"/>
      <c r="AY1810" s="204"/>
      <c r="AZ1810" s="204"/>
      <c r="BA1810" s="204"/>
      <c r="BB1810" s="204"/>
      <c r="BC1810" s="204"/>
      <c r="BD1810" s="204"/>
      <c r="BE1810" s="132"/>
    </row>
    <row r="1811" spans="50:57" x14ac:dyDescent="0.2">
      <c r="AX1811" s="204"/>
      <c r="AY1811" s="204"/>
      <c r="AZ1811" s="204"/>
      <c r="BA1811" s="204"/>
      <c r="BB1811" s="204"/>
      <c r="BC1811" s="204"/>
      <c r="BD1811" s="204"/>
      <c r="BE1811" s="132"/>
    </row>
    <row r="1812" spans="50:57" x14ac:dyDescent="0.2">
      <c r="AX1812" s="204"/>
      <c r="AY1812" s="204"/>
      <c r="AZ1812" s="204"/>
      <c r="BA1812" s="204"/>
      <c r="BB1812" s="204"/>
      <c r="BC1812" s="204"/>
      <c r="BD1812" s="204"/>
      <c r="BE1812" s="132"/>
    </row>
    <row r="1813" spans="50:57" x14ac:dyDescent="0.2">
      <c r="AX1813" s="204"/>
      <c r="AY1813" s="204"/>
      <c r="AZ1813" s="204"/>
      <c r="BA1813" s="204"/>
      <c r="BB1813" s="204"/>
      <c r="BC1813" s="204"/>
      <c r="BD1813" s="204"/>
      <c r="BE1813" s="132"/>
    </row>
    <row r="1814" spans="50:57" x14ac:dyDescent="0.2">
      <c r="AX1814" s="204"/>
      <c r="AY1814" s="204"/>
      <c r="AZ1814" s="204"/>
      <c r="BA1814" s="204"/>
      <c r="BB1814" s="204"/>
      <c r="BC1814" s="204"/>
      <c r="BD1814" s="204"/>
      <c r="BE1814" s="132"/>
    </row>
    <row r="1815" spans="50:57" x14ac:dyDescent="0.2">
      <c r="AX1815" s="204"/>
      <c r="AY1815" s="204"/>
      <c r="AZ1815" s="204"/>
      <c r="BA1815" s="204"/>
      <c r="BB1815" s="204"/>
      <c r="BC1815" s="204"/>
      <c r="BD1815" s="204"/>
      <c r="BE1815" s="132"/>
    </row>
    <row r="1816" spans="50:57" x14ac:dyDescent="0.2">
      <c r="AX1816" s="204"/>
      <c r="AY1816" s="204"/>
      <c r="AZ1816" s="204"/>
      <c r="BA1816" s="204"/>
      <c r="BB1816" s="204"/>
      <c r="BC1816" s="204"/>
      <c r="BD1816" s="204"/>
      <c r="BE1816" s="132"/>
    </row>
    <row r="1817" spans="50:57" x14ac:dyDescent="0.2">
      <c r="AX1817" s="204"/>
      <c r="AY1817" s="204"/>
      <c r="AZ1817" s="204"/>
      <c r="BA1817" s="204"/>
      <c r="BB1817" s="204"/>
      <c r="BC1817" s="204"/>
      <c r="BD1817" s="204"/>
      <c r="BE1817" s="132"/>
    </row>
    <row r="1818" spans="50:57" x14ac:dyDescent="0.2">
      <c r="AX1818" s="204"/>
      <c r="AY1818" s="204"/>
      <c r="AZ1818" s="204"/>
      <c r="BA1818" s="204"/>
      <c r="BB1818" s="204"/>
      <c r="BC1818" s="204"/>
      <c r="BD1818" s="204"/>
      <c r="BE1818" s="132"/>
    </row>
    <row r="1819" spans="50:57" x14ac:dyDescent="0.2">
      <c r="AX1819" s="204"/>
      <c r="AY1819" s="204"/>
      <c r="AZ1819" s="204"/>
      <c r="BA1819" s="204"/>
      <c r="BB1819" s="204"/>
      <c r="BC1819" s="204"/>
      <c r="BD1819" s="204"/>
      <c r="BE1819" s="132"/>
    </row>
    <row r="1820" spans="50:57" x14ac:dyDescent="0.2">
      <c r="AX1820" s="204"/>
      <c r="AY1820" s="204"/>
      <c r="AZ1820" s="204"/>
      <c r="BA1820" s="204"/>
      <c r="BB1820" s="204"/>
      <c r="BC1820" s="204"/>
      <c r="BD1820" s="204"/>
      <c r="BE1820" s="132"/>
    </row>
    <row r="1821" spans="50:57" x14ac:dyDescent="0.2">
      <c r="AX1821" s="204"/>
      <c r="AY1821" s="204"/>
      <c r="AZ1821" s="204"/>
      <c r="BA1821" s="204"/>
      <c r="BB1821" s="204"/>
      <c r="BC1821" s="204"/>
      <c r="BD1821" s="204"/>
      <c r="BE1821" s="132"/>
    </row>
    <row r="1822" spans="50:57" x14ac:dyDescent="0.2">
      <c r="AX1822" s="204"/>
      <c r="AY1822" s="204"/>
      <c r="AZ1822" s="204"/>
      <c r="BA1822" s="204"/>
      <c r="BB1822" s="204"/>
      <c r="BC1822" s="204"/>
      <c r="BD1822" s="204"/>
      <c r="BE1822" s="132"/>
    </row>
    <row r="1823" spans="50:57" x14ac:dyDescent="0.2">
      <c r="AX1823" s="204"/>
      <c r="AY1823" s="204"/>
      <c r="AZ1823" s="204"/>
      <c r="BA1823" s="204"/>
      <c r="BB1823" s="204"/>
      <c r="BC1823" s="204"/>
      <c r="BD1823" s="204"/>
      <c r="BE1823" s="132"/>
    </row>
    <row r="1824" spans="50:57" x14ac:dyDescent="0.2">
      <c r="AX1824" s="204"/>
      <c r="AY1824" s="204"/>
      <c r="AZ1824" s="204"/>
      <c r="BA1824" s="204"/>
      <c r="BB1824" s="204"/>
      <c r="BC1824" s="204"/>
      <c r="BD1824" s="204"/>
      <c r="BE1824" s="132"/>
    </row>
    <row r="1825" spans="50:57" x14ac:dyDescent="0.2">
      <c r="AX1825" s="204"/>
      <c r="AY1825" s="204"/>
      <c r="AZ1825" s="204"/>
      <c r="BA1825" s="204"/>
      <c r="BB1825" s="204"/>
      <c r="BC1825" s="204"/>
      <c r="BD1825" s="204"/>
      <c r="BE1825" s="132"/>
    </row>
    <row r="1826" spans="50:57" x14ac:dyDescent="0.2">
      <c r="AX1826" s="204"/>
      <c r="AY1826" s="204"/>
      <c r="AZ1826" s="204"/>
      <c r="BA1826" s="204"/>
      <c r="BB1826" s="204"/>
      <c r="BC1826" s="204"/>
      <c r="BD1826" s="204"/>
      <c r="BE1826" s="132"/>
    </row>
    <row r="1827" spans="50:57" x14ac:dyDescent="0.2">
      <c r="AX1827" s="204"/>
      <c r="AY1827" s="204"/>
      <c r="AZ1827" s="204"/>
      <c r="BA1827" s="204"/>
      <c r="BB1827" s="204"/>
      <c r="BC1827" s="204"/>
      <c r="BD1827" s="204"/>
      <c r="BE1827" s="132"/>
    </row>
    <row r="1828" spans="50:57" x14ac:dyDescent="0.2">
      <c r="AX1828" s="204"/>
      <c r="AY1828" s="204"/>
      <c r="AZ1828" s="204"/>
      <c r="BA1828" s="204"/>
      <c r="BB1828" s="204"/>
      <c r="BC1828" s="204"/>
      <c r="BD1828" s="204"/>
      <c r="BE1828" s="132"/>
    </row>
    <row r="1829" spans="50:57" x14ac:dyDescent="0.2">
      <c r="AX1829" s="204"/>
      <c r="AY1829" s="204"/>
      <c r="AZ1829" s="204"/>
      <c r="BA1829" s="204"/>
      <c r="BB1829" s="204"/>
      <c r="BC1829" s="204"/>
      <c r="BD1829" s="204"/>
      <c r="BE1829" s="132"/>
    </row>
    <row r="1830" spans="50:57" x14ac:dyDescent="0.2">
      <c r="AX1830" s="204"/>
      <c r="AY1830" s="204"/>
      <c r="AZ1830" s="204"/>
      <c r="BA1830" s="204"/>
      <c r="BB1830" s="204"/>
      <c r="BC1830" s="204"/>
      <c r="BD1830" s="204"/>
      <c r="BE1830" s="132"/>
    </row>
    <row r="1831" spans="50:57" x14ac:dyDescent="0.2">
      <c r="AX1831" s="204"/>
      <c r="AY1831" s="204"/>
      <c r="AZ1831" s="204"/>
      <c r="BA1831" s="204"/>
      <c r="BB1831" s="204"/>
      <c r="BC1831" s="204"/>
      <c r="BD1831" s="204"/>
      <c r="BE1831" s="132"/>
    </row>
    <row r="1832" spans="50:57" x14ac:dyDescent="0.2">
      <c r="AX1832" s="204"/>
      <c r="AY1832" s="204"/>
      <c r="AZ1832" s="204"/>
      <c r="BA1832" s="204"/>
      <c r="BB1832" s="204"/>
      <c r="BC1832" s="204"/>
      <c r="BD1832" s="204"/>
      <c r="BE1832" s="132"/>
    </row>
    <row r="1833" spans="50:57" x14ac:dyDescent="0.2">
      <c r="AX1833" s="204"/>
      <c r="AY1833" s="204"/>
      <c r="AZ1833" s="204"/>
      <c r="BA1833" s="204"/>
      <c r="BB1833" s="204"/>
      <c r="BC1833" s="204"/>
      <c r="BD1833" s="204"/>
      <c r="BE1833" s="132"/>
    </row>
    <row r="1834" spans="50:57" x14ac:dyDescent="0.2">
      <c r="AX1834" s="204"/>
      <c r="AY1834" s="204"/>
      <c r="AZ1834" s="204"/>
      <c r="BA1834" s="204"/>
      <c r="BB1834" s="204"/>
      <c r="BC1834" s="204"/>
      <c r="BD1834" s="204"/>
      <c r="BE1834" s="132"/>
    </row>
    <row r="1835" spans="50:57" x14ac:dyDescent="0.2">
      <c r="AX1835" s="204"/>
      <c r="AY1835" s="204"/>
      <c r="AZ1835" s="204"/>
      <c r="BA1835" s="204"/>
      <c r="BB1835" s="204"/>
      <c r="BC1835" s="204"/>
      <c r="BD1835" s="204"/>
      <c r="BE1835" s="132"/>
    </row>
    <row r="1836" spans="50:57" x14ac:dyDescent="0.2">
      <c r="AX1836" s="204"/>
      <c r="AY1836" s="204"/>
      <c r="AZ1836" s="204"/>
      <c r="BA1836" s="204"/>
      <c r="BB1836" s="204"/>
      <c r="BC1836" s="204"/>
      <c r="BD1836" s="204"/>
      <c r="BE1836" s="132"/>
    </row>
    <row r="1837" spans="50:57" x14ac:dyDescent="0.2">
      <c r="AX1837" s="204"/>
      <c r="AY1837" s="204"/>
      <c r="AZ1837" s="204"/>
      <c r="BA1837" s="204"/>
      <c r="BB1837" s="204"/>
      <c r="BC1837" s="204"/>
      <c r="BD1837" s="204"/>
      <c r="BE1837" s="132"/>
    </row>
    <row r="1838" spans="50:57" x14ac:dyDescent="0.2">
      <c r="AX1838" s="204"/>
      <c r="AY1838" s="204"/>
      <c r="AZ1838" s="204"/>
      <c r="BA1838" s="204"/>
      <c r="BB1838" s="204"/>
      <c r="BC1838" s="204"/>
      <c r="BD1838" s="204"/>
      <c r="BE1838" s="132"/>
    </row>
    <row r="1839" spans="50:57" x14ac:dyDescent="0.2">
      <c r="AX1839" s="204"/>
      <c r="AY1839" s="204"/>
      <c r="AZ1839" s="204"/>
      <c r="BA1839" s="204"/>
      <c r="BB1839" s="204"/>
      <c r="BC1839" s="204"/>
      <c r="BD1839" s="204"/>
      <c r="BE1839" s="132"/>
    </row>
    <row r="1840" spans="50:57" x14ac:dyDescent="0.2">
      <c r="AX1840" s="204"/>
      <c r="AY1840" s="204"/>
      <c r="AZ1840" s="204"/>
      <c r="BA1840" s="204"/>
      <c r="BB1840" s="204"/>
      <c r="BC1840" s="204"/>
      <c r="BD1840" s="204"/>
      <c r="BE1840" s="132"/>
    </row>
    <row r="1841" spans="50:57" x14ac:dyDescent="0.2">
      <c r="AX1841" s="204"/>
      <c r="AY1841" s="204"/>
      <c r="AZ1841" s="204"/>
      <c r="BA1841" s="204"/>
      <c r="BB1841" s="204"/>
      <c r="BC1841" s="204"/>
      <c r="BD1841" s="204"/>
      <c r="BE1841" s="132"/>
    </row>
    <row r="1842" spans="50:57" x14ac:dyDescent="0.2">
      <c r="AX1842" s="204"/>
      <c r="AY1842" s="204"/>
      <c r="AZ1842" s="204"/>
      <c r="BA1842" s="204"/>
      <c r="BB1842" s="204"/>
      <c r="BC1842" s="204"/>
      <c r="BD1842" s="204"/>
      <c r="BE1842" s="132"/>
    </row>
    <row r="1843" spans="50:57" x14ac:dyDescent="0.2">
      <c r="AX1843" s="204"/>
      <c r="AY1843" s="204"/>
      <c r="AZ1843" s="204"/>
      <c r="BA1843" s="204"/>
      <c r="BB1843" s="204"/>
      <c r="BC1843" s="204"/>
      <c r="BD1843" s="204"/>
      <c r="BE1843" s="132"/>
    </row>
    <row r="1844" spans="50:57" x14ac:dyDescent="0.2">
      <c r="AX1844" s="204"/>
      <c r="AY1844" s="204"/>
      <c r="AZ1844" s="204"/>
      <c r="BA1844" s="204"/>
      <c r="BB1844" s="204"/>
      <c r="BC1844" s="204"/>
      <c r="BD1844" s="204"/>
      <c r="BE1844" s="132"/>
    </row>
    <row r="1845" spans="50:57" x14ac:dyDescent="0.2">
      <c r="AX1845" s="204"/>
      <c r="AY1845" s="204"/>
      <c r="AZ1845" s="204"/>
      <c r="BA1845" s="204"/>
      <c r="BB1845" s="204"/>
      <c r="BC1845" s="204"/>
      <c r="BD1845" s="204"/>
      <c r="BE1845" s="132"/>
    </row>
    <row r="1846" spans="50:57" x14ac:dyDescent="0.2">
      <c r="AX1846" s="204"/>
      <c r="AY1846" s="204"/>
      <c r="AZ1846" s="204"/>
      <c r="BA1846" s="204"/>
      <c r="BB1846" s="204"/>
      <c r="BC1846" s="204"/>
      <c r="BD1846" s="204"/>
      <c r="BE1846" s="132"/>
    </row>
    <row r="1847" spans="50:57" x14ac:dyDescent="0.2">
      <c r="AX1847" s="204"/>
      <c r="AY1847" s="204"/>
      <c r="AZ1847" s="204"/>
      <c r="BA1847" s="204"/>
      <c r="BB1847" s="204"/>
      <c r="BC1847" s="204"/>
      <c r="BD1847" s="204"/>
      <c r="BE1847" s="132"/>
    </row>
    <row r="1848" spans="50:57" x14ac:dyDescent="0.2">
      <c r="AX1848" s="204"/>
      <c r="AY1848" s="204"/>
      <c r="AZ1848" s="204"/>
      <c r="BA1848" s="204"/>
      <c r="BB1848" s="204"/>
      <c r="BC1848" s="204"/>
      <c r="BD1848" s="204"/>
      <c r="BE1848" s="132"/>
    </row>
    <row r="1849" spans="50:57" x14ac:dyDescent="0.2">
      <c r="AX1849" s="204"/>
      <c r="AY1849" s="204"/>
      <c r="AZ1849" s="204"/>
      <c r="BA1849" s="204"/>
      <c r="BB1849" s="204"/>
      <c r="BC1849" s="204"/>
      <c r="BD1849" s="204"/>
      <c r="BE1849" s="132"/>
    </row>
    <row r="1850" spans="50:57" x14ac:dyDescent="0.2">
      <c r="AX1850" s="204"/>
      <c r="AY1850" s="204"/>
      <c r="AZ1850" s="204"/>
      <c r="BA1850" s="204"/>
      <c r="BB1850" s="204"/>
      <c r="BC1850" s="204"/>
      <c r="BD1850" s="204"/>
      <c r="BE1850" s="132"/>
    </row>
    <row r="1851" spans="50:57" x14ac:dyDescent="0.2">
      <c r="AX1851" s="204"/>
      <c r="AY1851" s="204"/>
      <c r="AZ1851" s="204"/>
      <c r="BA1851" s="204"/>
      <c r="BB1851" s="204"/>
      <c r="BC1851" s="204"/>
      <c r="BD1851" s="204"/>
      <c r="BE1851" s="132"/>
    </row>
    <row r="1852" spans="50:57" x14ac:dyDescent="0.2">
      <c r="AX1852" s="204"/>
      <c r="AY1852" s="204"/>
      <c r="AZ1852" s="204"/>
      <c r="BA1852" s="204"/>
      <c r="BB1852" s="204"/>
      <c r="BC1852" s="204"/>
      <c r="BD1852" s="204"/>
      <c r="BE1852" s="132"/>
    </row>
    <row r="1853" spans="50:57" x14ac:dyDescent="0.2">
      <c r="AX1853" s="204"/>
      <c r="AY1853" s="204"/>
      <c r="AZ1853" s="204"/>
      <c r="BA1853" s="204"/>
      <c r="BB1853" s="204"/>
      <c r="BC1853" s="204"/>
      <c r="BD1853" s="204"/>
      <c r="BE1853" s="132"/>
    </row>
    <row r="1854" spans="50:57" x14ac:dyDescent="0.2">
      <c r="AX1854" s="204"/>
      <c r="AY1854" s="204"/>
      <c r="AZ1854" s="204"/>
      <c r="BA1854" s="204"/>
      <c r="BB1854" s="204"/>
      <c r="BC1854" s="204"/>
      <c r="BD1854" s="204"/>
      <c r="BE1854" s="132"/>
    </row>
    <row r="1855" spans="50:57" x14ac:dyDescent="0.2">
      <c r="AX1855" s="204"/>
      <c r="AY1855" s="204"/>
      <c r="AZ1855" s="204"/>
      <c r="BA1855" s="204"/>
      <c r="BB1855" s="204"/>
      <c r="BC1855" s="204"/>
      <c r="BD1855" s="204"/>
      <c r="BE1855" s="132"/>
    </row>
    <row r="1856" spans="50:57" x14ac:dyDescent="0.2">
      <c r="AX1856" s="204"/>
      <c r="AY1856" s="204"/>
      <c r="AZ1856" s="204"/>
      <c r="BA1856" s="204"/>
      <c r="BB1856" s="204"/>
      <c r="BC1856" s="204"/>
      <c r="BD1856" s="204"/>
      <c r="BE1856" s="132"/>
    </row>
    <row r="1857" spans="50:57" x14ac:dyDescent="0.2">
      <c r="AX1857" s="204"/>
      <c r="AY1857" s="204"/>
      <c r="AZ1857" s="204"/>
      <c r="BA1857" s="204"/>
      <c r="BB1857" s="204"/>
      <c r="BC1857" s="204"/>
      <c r="BD1857" s="204"/>
      <c r="BE1857" s="132"/>
    </row>
    <row r="1858" spans="50:57" x14ac:dyDescent="0.2">
      <c r="AX1858" s="204"/>
      <c r="AY1858" s="204"/>
      <c r="AZ1858" s="204"/>
      <c r="BA1858" s="204"/>
      <c r="BB1858" s="204"/>
      <c r="BC1858" s="204"/>
      <c r="BD1858" s="204"/>
      <c r="BE1858" s="132"/>
    </row>
    <row r="1859" spans="50:57" x14ac:dyDescent="0.2">
      <c r="AX1859" s="204"/>
      <c r="AY1859" s="204"/>
      <c r="AZ1859" s="204"/>
      <c r="BA1859" s="204"/>
      <c r="BB1859" s="204"/>
      <c r="BC1859" s="204"/>
      <c r="BD1859" s="204"/>
      <c r="BE1859" s="132"/>
    </row>
    <row r="1860" spans="50:57" x14ac:dyDescent="0.2">
      <c r="AX1860" s="204"/>
      <c r="AY1860" s="204"/>
      <c r="AZ1860" s="204"/>
      <c r="BA1860" s="204"/>
      <c r="BB1860" s="204"/>
      <c r="BC1860" s="204"/>
      <c r="BD1860" s="204"/>
      <c r="BE1860" s="132"/>
    </row>
    <row r="1861" spans="50:57" x14ac:dyDescent="0.2">
      <c r="AX1861" s="204"/>
      <c r="AY1861" s="204"/>
      <c r="AZ1861" s="204"/>
      <c r="BA1861" s="204"/>
      <c r="BB1861" s="204"/>
      <c r="BC1861" s="204"/>
      <c r="BD1861" s="204"/>
      <c r="BE1861" s="132"/>
    </row>
    <row r="1862" spans="50:57" x14ac:dyDescent="0.2">
      <c r="AX1862" s="204"/>
      <c r="AY1862" s="204"/>
      <c r="AZ1862" s="204"/>
      <c r="BA1862" s="204"/>
      <c r="BB1862" s="204"/>
      <c r="BC1862" s="204"/>
      <c r="BD1862" s="204"/>
      <c r="BE1862" s="132"/>
    </row>
    <row r="1863" spans="50:57" x14ac:dyDescent="0.2">
      <c r="AX1863" s="204"/>
      <c r="AY1863" s="204"/>
      <c r="AZ1863" s="204"/>
      <c r="BA1863" s="204"/>
      <c r="BB1863" s="204"/>
      <c r="BC1863" s="204"/>
      <c r="BD1863" s="204"/>
      <c r="BE1863" s="132"/>
    </row>
    <row r="1864" spans="50:57" x14ac:dyDescent="0.2">
      <c r="AX1864" s="204"/>
      <c r="AY1864" s="204"/>
      <c r="AZ1864" s="204"/>
      <c r="BA1864" s="204"/>
      <c r="BB1864" s="204"/>
      <c r="BC1864" s="204"/>
      <c r="BD1864" s="204"/>
      <c r="BE1864" s="132"/>
    </row>
    <row r="1865" spans="50:57" x14ac:dyDescent="0.2">
      <c r="AX1865" s="204"/>
      <c r="AY1865" s="204"/>
      <c r="AZ1865" s="204"/>
      <c r="BA1865" s="204"/>
      <c r="BB1865" s="204"/>
      <c r="BC1865" s="204"/>
      <c r="BD1865" s="204"/>
      <c r="BE1865" s="132"/>
    </row>
    <row r="1866" spans="50:57" x14ac:dyDescent="0.2">
      <c r="AX1866" s="204"/>
      <c r="AY1866" s="204"/>
      <c r="AZ1866" s="204"/>
      <c r="BA1866" s="204"/>
      <c r="BB1866" s="204"/>
      <c r="BC1866" s="204"/>
      <c r="BD1866" s="204"/>
      <c r="BE1866" s="132"/>
    </row>
    <row r="1867" spans="50:57" x14ac:dyDescent="0.2">
      <c r="AX1867" s="204"/>
      <c r="AY1867" s="204"/>
      <c r="AZ1867" s="204"/>
      <c r="BA1867" s="204"/>
      <c r="BB1867" s="204"/>
      <c r="BC1867" s="204"/>
      <c r="BD1867" s="204"/>
      <c r="BE1867" s="132"/>
    </row>
    <row r="1868" spans="50:57" x14ac:dyDescent="0.2">
      <c r="AX1868" s="204"/>
      <c r="AY1868" s="204"/>
      <c r="AZ1868" s="204"/>
      <c r="BA1868" s="204"/>
      <c r="BB1868" s="204"/>
      <c r="BC1868" s="204"/>
      <c r="BD1868" s="204"/>
      <c r="BE1868" s="132"/>
    </row>
    <row r="1869" spans="50:57" x14ac:dyDescent="0.2">
      <c r="AX1869" s="204"/>
      <c r="AY1869" s="204"/>
      <c r="AZ1869" s="204"/>
      <c r="BA1869" s="204"/>
      <c r="BB1869" s="204"/>
      <c r="BC1869" s="204"/>
      <c r="BD1869" s="204"/>
      <c r="BE1869" s="132"/>
    </row>
    <row r="1870" spans="50:57" x14ac:dyDescent="0.2">
      <c r="AX1870" s="204"/>
      <c r="AY1870" s="204"/>
      <c r="AZ1870" s="204"/>
      <c r="BA1870" s="204"/>
      <c r="BB1870" s="204"/>
      <c r="BC1870" s="204"/>
      <c r="BD1870" s="204"/>
      <c r="BE1870" s="132"/>
    </row>
    <row r="1871" spans="50:57" x14ac:dyDescent="0.2">
      <c r="AX1871" s="204"/>
      <c r="AY1871" s="204"/>
      <c r="AZ1871" s="204"/>
      <c r="BA1871" s="204"/>
      <c r="BB1871" s="204"/>
      <c r="BC1871" s="204"/>
      <c r="BD1871" s="204"/>
      <c r="BE1871" s="132"/>
    </row>
    <row r="1872" spans="50:57" x14ac:dyDescent="0.2">
      <c r="AX1872" s="204"/>
      <c r="AY1872" s="204"/>
      <c r="AZ1872" s="204"/>
      <c r="BA1872" s="204"/>
      <c r="BB1872" s="204"/>
      <c r="BC1872" s="204"/>
      <c r="BD1872" s="204"/>
      <c r="BE1872" s="132"/>
    </row>
    <row r="1873" spans="50:57" x14ac:dyDescent="0.2">
      <c r="AX1873" s="204"/>
      <c r="AY1873" s="204"/>
      <c r="AZ1873" s="204"/>
      <c r="BA1873" s="204"/>
      <c r="BB1873" s="204"/>
      <c r="BC1873" s="204"/>
      <c r="BD1873" s="204"/>
      <c r="BE1873" s="132"/>
    </row>
    <row r="1874" spans="50:57" x14ac:dyDescent="0.2">
      <c r="AX1874" s="204"/>
      <c r="AY1874" s="204"/>
      <c r="AZ1874" s="204"/>
      <c r="BA1874" s="204"/>
      <c r="BB1874" s="204"/>
      <c r="BC1874" s="204"/>
      <c r="BD1874" s="204"/>
      <c r="BE1874" s="132"/>
    </row>
    <row r="1875" spans="50:57" x14ac:dyDescent="0.2">
      <c r="AX1875" s="204"/>
      <c r="AY1875" s="204"/>
      <c r="AZ1875" s="204"/>
      <c r="BA1875" s="204"/>
      <c r="BB1875" s="204"/>
      <c r="BC1875" s="204"/>
      <c r="BD1875" s="204"/>
      <c r="BE1875" s="132"/>
    </row>
    <row r="1876" spans="50:57" x14ac:dyDescent="0.2">
      <c r="AX1876" s="204"/>
      <c r="AY1876" s="204"/>
      <c r="AZ1876" s="204"/>
      <c r="BA1876" s="204"/>
      <c r="BB1876" s="204"/>
      <c r="BC1876" s="204"/>
      <c r="BD1876" s="204"/>
      <c r="BE1876" s="132"/>
    </row>
    <row r="1877" spans="50:57" x14ac:dyDescent="0.2">
      <c r="AX1877" s="204"/>
      <c r="AY1877" s="204"/>
      <c r="AZ1877" s="204"/>
      <c r="BA1877" s="204"/>
      <c r="BB1877" s="204"/>
      <c r="BC1877" s="204"/>
      <c r="BD1877" s="204"/>
      <c r="BE1877" s="132"/>
    </row>
    <row r="1878" spans="50:57" x14ac:dyDescent="0.2">
      <c r="AX1878" s="204"/>
      <c r="AY1878" s="204"/>
      <c r="AZ1878" s="204"/>
      <c r="BA1878" s="204"/>
      <c r="BB1878" s="204"/>
      <c r="BC1878" s="204"/>
      <c r="BD1878" s="204"/>
      <c r="BE1878" s="132"/>
    </row>
    <row r="1879" spans="50:57" x14ac:dyDescent="0.2">
      <c r="AX1879" s="204"/>
      <c r="AY1879" s="204"/>
      <c r="AZ1879" s="204"/>
      <c r="BA1879" s="204"/>
      <c r="BB1879" s="204"/>
      <c r="BC1879" s="204"/>
      <c r="BD1879" s="204"/>
      <c r="BE1879" s="132"/>
    </row>
    <row r="1880" spans="50:57" x14ac:dyDescent="0.2">
      <c r="AX1880" s="204"/>
      <c r="AY1880" s="204"/>
      <c r="AZ1880" s="204"/>
      <c r="BA1880" s="204"/>
      <c r="BB1880" s="204"/>
      <c r="BC1880" s="204"/>
      <c r="BD1880" s="204"/>
      <c r="BE1880" s="132"/>
    </row>
    <row r="1881" spans="50:57" x14ac:dyDescent="0.2">
      <c r="AX1881" s="204"/>
      <c r="AY1881" s="204"/>
      <c r="AZ1881" s="204"/>
      <c r="BA1881" s="204"/>
      <c r="BB1881" s="204"/>
      <c r="BC1881" s="204"/>
      <c r="BD1881" s="204"/>
      <c r="BE1881" s="132"/>
    </row>
    <row r="1882" spans="50:57" x14ac:dyDescent="0.2">
      <c r="AX1882" s="204"/>
      <c r="AY1882" s="204"/>
      <c r="AZ1882" s="204"/>
      <c r="BA1882" s="204"/>
      <c r="BB1882" s="204"/>
      <c r="BC1882" s="204"/>
      <c r="BD1882" s="204"/>
      <c r="BE1882" s="132"/>
    </row>
    <row r="1883" spans="50:57" x14ac:dyDescent="0.2">
      <c r="AX1883" s="204"/>
      <c r="AY1883" s="204"/>
      <c r="AZ1883" s="204"/>
      <c r="BA1883" s="204"/>
      <c r="BB1883" s="204"/>
      <c r="BC1883" s="204"/>
      <c r="BD1883" s="204"/>
      <c r="BE1883" s="132"/>
    </row>
    <row r="1884" spans="50:57" x14ac:dyDescent="0.2">
      <c r="AX1884" s="204"/>
      <c r="AY1884" s="204"/>
      <c r="AZ1884" s="204"/>
      <c r="BA1884" s="204"/>
      <c r="BB1884" s="204"/>
      <c r="BC1884" s="204"/>
      <c r="BD1884" s="204"/>
      <c r="BE1884" s="132"/>
    </row>
    <row r="1885" spans="50:57" x14ac:dyDescent="0.2">
      <c r="AX1885" s="204"/>
      <c r="AY1885" s="204"/>
      <c r="AZ1885" s="204"/>
      <c r="BA1885" s="204"/>
      <c r="BB1885" s="204"/>
      <c r="BC1885" s="204"/>
      <c r="BD1885" s="204"/>
      <c r="BE1885" s="132"/>
    </row>
    <row r="1886" spans="50:57" x14ac:dyDescent="0.2">
      <c r="AX1886" s="204"/>
      <c r="AY1886" s="204"/>
      <c r="AZ1886" s="204"/>
      <c r="BA1886" s="204"/>
      <c r="BB1886" s="204"/>
      <c r="BC1886" s="204"/>
      <c r="BD1886" s="204"/>
      <c r="BE1886" s="132"/>
    </row>
    <row r="1887" spans="50:57" x14ac:dyDescent="0.2">
      <c r="AX1887" s="204"/>
      <c r="AY1887" s="204"/>
      <c r="AZ1887" s="204"/>
      <c r="BA1887" s="204"/>
      <c r="BB1887" s="204"/>
      <c r="BC1887" s="204"/>
      <c r="BD1887" s="204"/>
      <c r="BE1887" s="132"/>
    </row>
    <row r="1888" spans="50:57" x14ac:dyDescent="0.2">
      <c r="AX1888" s="204"/>
      <c r="AY1888" s="204"/>
      <c r="AZ1888" s="204"/>
      <c r="BA1888" s="204"/>
      <c r="BB1888" s="204"/>
      <c r="BC1888" s="204"/>
      <c r="BD1888" s="204"/>
      <c r="BE1888" s="132"/>
    </row>
    <row r="1889" spans="50:57" x14ac:dyDescent="0.2">
      <c r="AX1889" s="204"/>
      <c r="AY1889" s="204"/>
      <c r="AZ1889" s="204"/>
      <c r="BA1889" s="204"/>
      <c r="BB1889" s="204"/>
      <c r="BC1889" s="204"/>
      <c r="BD1889" s="204"/>
      <c r="BE1889" s="132"/>
    </row>
    <row r="1890" spans="50:57" x14ac:dyDescent="0.2">
      <c r="AX1890" s="204"/>
      <c r="AY1890" s="204"/>
      <c r="AZ1890" s="204"/>
      <c r="BA1890" s="204"/>
      <c r="BB1890" s="204"/>
      <c r="BC1890" s="204"/>
      <c r="BD1890" s="204"/>
      <c r="BE1890" s="132"/>
    </row>
    <row r="1891" spans="50:57" x14ac:dyDescent="0.2">
      <c r="AX1891" s="204"/>
      <c r="AY1891" s="204"/>
      <c r="AZ1891" s="204"/>
      <c r="BA1891" s="204"/>
      <c r="BB1891" s="204"/>
      <c r="BC1891" s="204"/>
      <c r="BD1891" s="204"/>
      <c r="BE1891" s="132"/>
    </row>
    <row r="1892" spans="50:57" x14ac:dyDescent="0.2">
      <c r="AX1892" s="204"/>
      <c r="AY1892" s="204"/>
      <c r="AZ1892" s="204"/>
      <c r="BA1892" s="204"/>
      <c r="BB1892" s="204"/>
      <c r="BC1892" s="204"/>
      <c r="BD1892" s="204"/>
      <c r="BE1892" s="132"/>
    </row>
    <row r="1893" spans="50:57" x14ac:dyDescent="0.2">
      <c r="AX1893" s="204"/>
      <c r="AY1893" s="204"/>
      <c r="AZ1893" s="204"/>
      <c r="BA1893" s="204"/>
      <c r="BB1893" s="204"/>
      <c r="BC1893" s="204"/>
      <c r="BD1893" s="204"/>
      <c r="BE1893" s="132"/>
    </row>
    <row r="1894" spans="50:57" x14ac:dyDescent="0.2">
      <c r="AX1894" s="204"/>
      <c r="AY1894" s="204"/>
      <c r="AZ1894" s="204"/>
      <c r="BA1894" s="204"/>
      <c r="BB1894" s="204"/>
      <c r="BC1894" s="204"/>
      <c r="BD1894" s="204"/>
      <c r="BE1894" s="132"/>
    </row>
    <row r="1895" spans="50:57" x14ac:dyDescent="0.2">
      <c r="AX1895" s="204"/>
      <c r="AY1895" s="204"/>
      <c r="AZ1895" s="204"/>
      <c r="BA1895" s="204"/>
      <c r="BB1895" s="204"/>
      <c r="BC1895" s="204"/>
      <c r="BD1895" s="204"/>
      <c r="BE1895" s="132"/>
    </row>
    <row r="1896" spans="50:57" x14ac:dyDescent="0.2">
      <c r="AX1896" s="204"/>
      <c r="AY1896" s="204"/>
      <c r="AZ1896" s="204"/>
      <c r="BA1896" s="204"/>
      <c r="BB1896" s="204"/>
      <c r="BC1896" s="204"/>
      <c r="BD1896" s="204"/>
      <c r="BE1896" s="132"/>
    </row>
    <row r="1897" spans="50:57" x14ac:dyDescent="0.2">
      <c r="AX1897" s="204"/>
      <c r="AY1897" s="204"/>
      <c r="AZ1897" s="204"/>
      <c r="BA1897" s="204"/>
      <c r="BB1897" s="204"/>
      <c r="BC1897" s="204"/>
      <c r="BD1897" s="204"/>
      <c r="BE1897" s="132"/>
    </row>
    <row r="1898" spans="50:57" x14ac:dyDescent="0.2">
      <c r="AX1898" s="204"/>
      <c r="AY1898" s="204"/>
      <c r="AZ1898" s="204"/>
      <c r="BA1898" s="204"/>
      <c r="BB1898" s="204"/>
      <c r="BC1898" s="204"/>
      <c r="BD1898" s="204"/>
      <c r="BE1898" s="132"/>
    </row>
    <row r="1899" spans="50:57" x14ac:dyDescent="0.2">
      <c r="AX1899" s="204"/>
      <c r="AY1899" s="204"/>
      <c r="AZ1899" s="204"/>
      <c r="BA1899" s="204"/>
      <c r="BB1899" s="204"/>
      <c r="BC1899" s="204"/>
      <c r="BD1899" s="204"/>
      <c r="BE1899" s="132"/>
    </row>
    <row r="1900" spans="50:57" x14ac:dyDescent="0.2">
      <c r="AX1900" s="204"/>
      <c r="AY1900" s="204"/>
      <c r="AZ1900" s="204"/>
      <c r="BA1900" s="204"/>
      <c r="BB1900" s="204"/>
      <c r="BC1900" s="204"/>
      <c r="BD1900" s="204"/>
      <c r="BE1900" s="132"/>
    </row>
    <row r="1901" spans="50:57" x14ac:dyDescent="0.2">
      <c r="AX1901" s="204"/>
      <c r="AY1901" s="204"/>
      <c r="AZ1901" s="204"/>
      <c r="BA1901" s="204"/>
      <c r="BB1901" s="204"/>
      <c r="BC1901" s="204"/>
      <c r="BD1901" s="204"/>
      <c r="BE1901" s="132"/>
    </row>
    <row r="1902" spans="50:57" x14ac:dyDescent="0.2">
      <c r="AX1902" s="204"/>
      <c r="AY1902" s="204"/>
      <c r="AZ1902" s="204"/>
      <c r="BA1902" s="204"/>
      <c r="BB1902" s="204"/>
      <c r="BC1902" s="204"/>
      <c r="BD1902" s="204"/>
      <c r="BE1902" s="132"/>
    </row>
    <row r="1903" spans="50:57" x14ac:dyDescent="0.2">
      <c r="AX1903" s="204"/>
      <c r="AY1903" s="204"/>
      <c r="AZ1903" s="204"/>
      <c r="BA1903" s="204"/>
      <c r="BB1903" s="204"/>
      <c r="BC1903" s="204"/>
      <c r="BD1903" s="204"/>
      <c r="BE1903" s="132"/>
    </row>
    <row r="1904" spans="50:57" x14ac:dyDescent="0.2">
      <c r="AX1904" s="204"/>
      <c r="AY1904" s="204"/>
      <c r="AZ1904" s="204"/>
      <c r="BA1904" s="204"/>
      <c r="BB1904" s="204"/>
      <c r="BC1904" s="204"/>
      <c r="BD1904" s="204"/>
      <c r="BE1904" s="132"/>
    </row>
    <row r="1905" spans="50:57" x14ac:dyDescent="0.2">
      <c r="AX1905" s="204"/>
      <c r="AY1905" s="204"/>
      <c r="AZ1905" s="204"/>
      <c r="BA1905" s="204"/>
      <c r="BB1905" s="204"/>
      <c r="BC1905" s="204"/>
      <c r="BD1905" s="204"/>
      <c r="BE1905" s="132"/>
    </row>
    <row r="1906" spans="50:57" x14ac:dyDescent="0.2">
      <c r="AX1906" s="204"/>
      <c r="AY1906" s="204"/>
      <c r="AZ1906" s="204"/>
      <c r="BA1906" s="204"/>
      <c r="BB1906" s="204"/>
      <c r="BC1906" s="204"/>
      <c r="BD1906" s="204"/>
      <c r="BE1906" s="132"/>
    </row>
    <row r="1907" spans="50:57" x14ac:dyDescent="0.2">
      <c r="AX1907" s="204"/>
      <c r="AY1907" s="204"/>
      <c r="AZ1907" s="204"/>
      <c r="BA1907" s="204"/>
      <c r="BB1907" s="204"/>
      <c r="BC1907" s="204"/>
      <c r="BD1907" s="204"/>
      <c r="BE1907" s="132"/>
    </row>
    <row r="1908" spans="50:57" x14ac:dyDescent="0.2">
      <c r="AX1908" s="204"/>
      <c r="AY1908" s="204"/>
      <c r="AZ1908" s="204"/>
      <c r="BA1908" s="204"/>
      <c r="BB1908" s="204"/>
      <c r="BC1908" s="204"/>
      <c r="BD1908" s="204"/>
      <c r="BE1908" s="132"/>
    </row>
    <row r="1909" spans="50:57" x14ac:dyDescent="0.2">
      <c r="AX1909" s="204"/>
      <c r="AY1909" s="204"/>
      <c r="AZ1909" s="204"/>
      <c r="BA1909" s="204"/>
      <c r="BB1909" s="204"/>
      <c r="BC1909" s="204"/>
      <c r="BD1909" s="204"/>
      <c r="BE1909" s="132"/>
    </row>
    <row r="1910" spans="50:57" x14ac:dyDescent="0.2">
      <c r="AX1910" s="204"/>
      <c r="AY1910" s="204"/>
      <c r="AZ1910" s="204"/>
      <c r="BA1910" s="204"/>
      <c r="BB1910" s="204"/>
      <c r="BC1910" s="204"/>
      <c r="BD1910" s="204"/>
      <c r="BE1910" s="132"/>
    </row>
    <row r="1911" spans="50:57" x14ac:dyDescent="0.2">
      <c r="AX1911" s="204"/>
      <c r="AY1911" s="204"/>
      <c r="AZ1911" s="204"/>
      <c r="BA1911" s="204"/>
      <c r="BB1911" s="204"/>
      <c r="BC1911" s="204"/>
      <c r="BD1911" s="204"/>
      <c r="BE1911" s="132"/>
    </row>
    <row r="1912" spans="50:57" x14ac:dyDescent="0.2">
      <c r="AX1912" s="204"/>
      <c r="AY1912" s="204"/>
      <c r="AZ1912" s="204"/>
      <c r="BA1912" s="204"/>
      <c r="BB1912" s="204"/>
      <c r="BC1912" s="204"/>
      <c r="BD1912" s="204"/>
      <c r="BE1912" s="132"/>
    </row>
    <row r="1913" spans="50:57" x14ac:dyDescent="0.2">
      <c r="AX1913" s="204"/>
      <c r="AY1913" s="204"/>
      <c r="AZ1913" s="204"/>
      <c r="BA1913" s="204"/>
      <c r="BB1913" s="204"/>
      <c r="BC1913" s="204"/>
      <c r="BD1913" s="204"/>
      <c r="BE1913" s="132"/>
    </row>
    <row r="1914" spans="50:57" x14ac:dyDescent="0.2">
      <c r="AX1914" s="204"/>
      <c r="AY1914" s="204"/>
      <c r="AZ1914" s="204"/>
      <c r="BA1914" s="204"/>
      <c r="BB1914" s="204"/>
      <c r="BC1914" s="204"/>
      <c r="BD1914" s="204"/>
      <c r="BE1914" s="132"/>
    </row>
    <row r="1915" spans="50:57" x14ac:dyDescent="0.2">
      <c r="AX1915" s="204"/>
      <c r="AY1915" s="204"/>
      <c r="AZ1915" s="204"/>
      <c r="BA1915" s="204"/>
      <c r="BB1915" s="204"/>
      <c r="BC1915" s="204"/>
      <c r="BD1915" s="204"/>
      <c r="BE1915" s="132"/>
    </row>
    <row r="1916" spans="50:57" x14ac:dyDescent="0.2">
      <c r="AX1916" s="204"/>
      <c r="AY1916" s="204"/>
      <c r="AZ1916" s="204"/>
      <c r="BA1916" s="204"/>
      <c r="BB1916" s="204"/>
      <c r="BC1916" s="204"/>
      <c r="BD1916" s="204"/>
      <c r="BE1916" s="132"/>
    </row>
    <row r="1917" spans="50:57" x14ac:dyDescent="0.2">
      <c r="AX1917" s="204"/>
      <c r="AY1917" s="204"/>
      <c r="AZ1917" s="204"/>
      <c r="BA1917" s="204"/>
      <c r="BB1917" s="204"/>
      <c r="BC1917" s="204"/>
      <c r="BD1917" s="204"/>
      <c r="BE1917" s="132"/>
    </row>
    <row r="1918" spans="50:57" x14ac:dyDescent="0.2">
      <c r="AX1918" s="204"/>
      <c r="AY1918" s="204"/>
      <c r="AZ1918" s="204"/>
      <c r="BA1918" s="204"/>
      <c r="BB1918" s="204"/>
      <c r="BC1918" s="204"/>
      <c r="BD1918" s="204"/>
      <c r="BE1918" s="132"/>
    </row>
    <row r="1919" spans="50:57" x14ac:dyDescent="0.2">
      <c r="AX1919" s="204"/>
      <c r="AY1919" s="204"/>
      <c r="AZ1919" s="204"/>
      <c r="BA1919" s="204"/>
      <c r="BB1919" s="204"/>
      <c r="BC1919" s="204"/>
      <c r="BD1919" s="204"/>
      <c r="BE1919" s="132"/>
    </row>
    <row r="1920" spans="50:57" x14ac:dyDescent="0.2">
      <c r="AX1920" s="204"/>
      <c r="AY1920" s="204"/>
      <c r="AZ1920" s="204"/>
      <c r="BA1920" s="204"/>
      <c r="BB1920" s="204"/>
      <c r="BC1920" s="204"/>
      <c r="BD1920" s="204"/>
      <c r="BE1920" s="132"/>
    </row>
    <row r="1921" spans="50:57" x14ac:dyDescent="0.2">
      <c r="AX1921" s="204"/>
      <c r="AY1921" s="204"/>
      <c r="AZ1921" s="204"/>
      <c r="BA1921" s="204"/>
      <c r="BB1921" s="204"/>
      <c r="BC1921" s="204"/>
      <c r="BD1921" s="204"/>
      <c r="BE1921" s="132"/>
    </row>
    <row r="1922" spans="50:57" x14ac:dyDescent="0.2">
      <c r="AX1922" s="204"/>
      <c r="AY1922" s="204"/>
      <c r="AZ1922" s="204"/>
      <c r="BA1922" s="204"/>
      <c r="BB1922" s="204"/>
      <c r="BC1922" s="204"/>
      <c r="BD1922" s="204"/>
      <c r="BE1922" s="132"/>
    </row>
    <row r="1923" spans="50:57" x14ac:dyDescent="0.2">
      <c r="AX1923" s="204"/>
      <c r="AY1923" s="204"/>
      <c r="AZ1923" s="204"/>
      <c r="BA1923" s="204"/>
      <c r="BB1923" s="204"/>
      <c r="BC1923" s="204"/>
      <c r="BD1923" s="204"/>
      <c r="BE1923" s="132"/>
    </row>
    <row r="1924" spans="50:57" x14ac:dyDescent="0.2">
      <c r="AX1924" s="204"/>
      <c r="AY1924" s="204"/>
      <c r="AZ1924" s="204"/>
      <c r="BA1924" s="204"/>
      <c r="BB1924" s="204"/>
      <c r="BC1924" s="204"/>
      <c r="BD1924" s="204"/>
      <c r="BE1924" s="132"/>
    </row>
    <row r="1925" spans="50:57" x14ac:dyDescent="0.2">
      <c r="AX1925" s="204"/>
      <c r="AY1925" s="204"/>
      <c r="AZ1925" s="204"/>
      <c r="BA1925" s="204"/>
      <c r="BB1925" s="204"/>
      <c r="BC1925" s="204"/>
      <c r="BD1925" s="204"/>
      <c r="BE1925" s="132"/>
    </row>
    <row r="1926" spans="50:57" x14ac:dyDescent="0.2">
      <c r="AX1926" s="204"/>
      <c r="AY1926" s="204"/>
      <c r="AZ1926" s="204"/>
      <c r="BA1926" s="204"/>
      <c r="BB1926" s="204"/>
      <c r="BC1926" s="204"/>
      <c r="BD1926" s="204"/>
      <c r="BE1926" s="132"/>
    </row>
    <row r="1927" spans="50:57" x14ac:dyDescent="0.2">
      <c r="AX1927" s="204"/>
      <c r="AY1927" s="204"/>
      <c r="AZ1927" s="204"/>
      <c r="BA1927" s="204"/>
      <c r="BB1927" s="204"/>
      <c r="BC1927" s="204"/>
      <c r="BD1927" s="204"/>
      <c r="BE1927" s="132"/>
    </row>
    <row r="1928" spans="50:57" x14ac:dyDescent="0.2">
      <c r="AX1928" s="204"/>
      <c r="AY1928" s="204"/>
      <c r="AZ1928" s="204"/>
      <c r="BA1928" s="204"/>
      <c r="BB1928" s="204"/>
      <c r="BC1928" s="204"/>
      <c r="BD1928" s="204"/>
      <c r="BE1928" s="132"/>
    </row>
    <row r="1929" spans="50:57" x14ac:dyDescent="0.2">
      <c r="AX1929" s="204"/>
      <c r="AY1929" s="204"/>
      <c r="AZ1929" s="204"/>
      <c r="BA1929" s="204"/>
      <c r="BB1929" s="204"/>
      <c r="BC1929" s="204"/>
      <c r="BD1929" s="204"/>
      <c r="BE1929" s="132"/>
    </row>
    <row r="1930" spans="50:57" x14ac:dyDescent="0.2">
      <c r="AX1930" s="204"/>
      <c r="AY1930" s="204"/>
      <c r="AZ1930" s="204"/>
      <c r="BA1930" s="204"/>
      <c r="BB1930" s="204"/>
      <c r="BC1930" s="204"/>
      <c r="BD1930" s="204"/>
      <c r="BE1930" s="132"/>
    </row>
    <row r="1931" spans="50:57" x14ac:dyDescent="0.2">
      <c r="AX1931" s="204"/>
      <c r="AY1931" s="204"/>
      <c r="AZ1931" s="204"/>
      <c r="BA1931" s="204"/>
      <c r="BB1931" s="204"/>
      <c r="BC1931" s="204"/>
      <c r="BD1931" s="204"/>
      <c r="BE1931" s="132"/>
    </row>
    <row r="1932" spans="50:57" x14ac:dyDescent="0.2">
      <c r="AX1932" s="204"/>
      <c r="AY1932" s="204"/>
      <c r="AZ1932" s="204"/>
      <c r="BA1932" s="204"/>
      <c r="BB1932" s="204"/>
      <c r="BC1932" s="204"/>
      <c r="BD1932" s="204"/>
      <c r="BE1932" s="132"/>
    </row>
    <row r="1933" spans="50:57" x14ac:dyDescent="0.2">
      <c r="AX1933" s="204"/>
      <c r="AY1933" s="204"/>
      <c r="AZ1933" s="204"/>
      <c r="BA1933" s="204"/>
      <c r="BB1933" s="204"/>
      <c r="BC1933" s="204"/>
      <c r="BD1933" s="204"/>
      <c r="BE1933" s="132"/>
    </row>
    <row r="1934" spans="50:57" x14ac:dyDescent="0.2">
      <c r="AX1934" s="204"/>
      <c r="AY1934" s="204"/>
      <c r="AZ1934" s="204"/>
      <c r="BA1934" s="204"/>
      <c r="BB1934" s="204"/>
      <c r="BC1934" s="204"/>
      <c r="BD1934" s="204"/>
      <c r="BE1934" s="132"/>
    </row>
    <row r="1935" spans="50:57" x14ac:dyDescent="0.2">
      <c r="AX1935" s="204"/>
      <c r="AY1935" s="204"/>
      <c r="AZ1935" s="204"/>
      <c r="BA1935" s="204"/>
      <c r="BB1935" s="204"/>
      <c r="BC1935" s="204"/>
      <c r="BD1935" s="204"/>
      <c r="BE1935" s="132"/>
    </row>
    <row r="1936" spans="50:57" x14ac:dyDescent="0.2">
      <c r="AX1936" s="204"/>
      <c r="AY1936" s="204"/>
      <c r="AZ1936" s="204"/>
      <c r="BA1936" s="204"/>
      <c r="BB1936" s="204"/>
      <c r="BC1936" s="204"/>
      <c r="BD1936" s="204"/>
      <c r="BE1936" s="132"/>
    </row>
    <row r="1937" spans="50:57" x14ac:dyDescent="0.2">
      <c r="AX1937" s="204"/>
      <c r="AY1937" s="204"/>
      <c r="AZ1937" s="204"/>
      <c r="BA1937" s="204"/>
      <c r="BB1937" s="204"/>
      <c r="BC1937" s="204"/>
      <c r="BD1937" s="204"/>
      <c r="BE1937" s="132"/>
    </row>
    <row r="1938" spans="50:57" x14ac:dyDescent="0.2">
      <c r="AX1938" s="204"/>
      <c r="AY1938" s="204"/>
      <c r="AZ1938" s="204"/>
      <c r="BA1938" s="204"/>
      <c r="BB1938" s="204"/>
      <c r="BC1938" s="204"/>
      <c r="BD1938" s="204"/>
      <c r="BE1938" s="132"/>
    </row>
    <row r="1939" spans="50:57" x14ac:dyDescent="0.2">
      <c r="AX1939" s="204"/>
      <c r="AY1939" s="204"/>
      <c r="AZ1939" s="204"/>
      <c r="BA1939" s="204"/>
      <c r="BB1939" s="204"/>
      <c r="BC1939" s="204"/>
      <c r="BD1939" s="204"/>
      <c r="BE1939" s="132"/>
    </row>
    <row r="1940" spans="50:57" x14ac:dyDescent="0.2">
      <c r="AX1940" s="204"/>
      <c r="AY1940" s="204"/>
      <c r="AZ1940" s="204"/>
      <c r="BA1940" s="204"/>
      <c r="BB1940" s="204"/>
      <c r="BC1940" s="204"/>
      <c r="BD1940" s="204"/>
      <c r="BE1940" s="132"/>
    </row>
    <row r="1941" spans="50:57" x14ac:dyDescent="0.2">
      <c r="AX1941" s="204"/>
      <c r="AY1941" s="204"/>
      <c r="AZ1941" s="204"/>
      <c r="BA1941" s="204"/>
      <c r="BB1941" s="204"/>
      <c r="BC1941" s="204"/>
      <c r="BD1941" s="204"/>
      <c r="BE1941" s="132"/>
    </row>
    <row r="1942" spans="50:57" x14ac:dyDescent="0.2">
      <c r="AX1942" s="204"/>
      <c r="AY1942" s="204"/>
      <c r="AZ1942" s="204"/>
      <c r="BA1942" s="204"/>
      <c r="BB1942" s="204"/>
      <c r="BC1942" s="204"/>
      <c r="BD1942" s="204"/>
      <c r="BE1942" s="132"/>
    </row>
    <row r="1943" spans="50:57" x14ac:dyDescent="0.2">
      <c r="AX1943" s="204"/>
      <c r="AY1943" s="204"/>
      <c r="AZ1943" s="204"/>
      <c r="BA1943" s="204"/>
      <c r="BB1943" s="204"/>
      <c r="BC1943" s="204"/>
      <c r="BD1943" s="204"/>
      <c r="BE1943" s="132"/>
    </row>
    <row r="1944" spans="50:57" x14ac:dyDescent="0.2">
      <c r="AX1944" s="204"/>
      <c r="AY1944" s="204"/>
      <c r="AZ1944" s="204"/>
      <c r="BA1944" s="204"/>
      <c r="BB1944" s="204"/>
      <c r="BC1944" s="204"/>
      <c r="BD1944" s="204"/>
      <c r="BE1944" s="132"/>
    </row>
    <row r="1945" spans="50:57" x14ac:dyDescent="0.2">
      <c r="AX1945" s="204"/>
      <c r="AY1945" s="204"/>
      <c r="AZ1945" s="204"/>
      <c r="BA1945" s="204"/>
      <c r="BB1945" s="204"/>
      <c r="BC1945" s="204"/>
      <c r="BD1945" s="204"/>
      <c r="BE1945" s="132"/>
    </row>
    <row r="1946" spans="50:57" x14ac:dyDescent="0.2">
      <c r="AX1946" s="204"/>
      <c r="AY1946" s="204"/>
      <c r="AZ1946" s="204"/>
      <c r="BA1946" s="204"/>
      <c r="BB1946" s="204"/>
      <c r="BC1946" s="204"/>
      <c r="BD1946" s="204"/>
      <c r="BE1946" s="132"/>
    </row>
    <row r="1947" spans="50:57" x14ac:dyDescent="0.2">
      <c r="AX1947" s="204"/>
      <c r="AY1947" s="204"/>
      <c r="AZ1947" s="204"/>
      <c r="BA1947" s="204"/>
      <c r="BB1947" s="204"/>
      <c r="BC1947" s="204"/>
      <c r="BD1947" s="204"/>
      <c r="BE1947" s="132"/>
    </row>
    <row r="1948" spans="50:57" x14ac:dyDescent="0.2">
      <c r="AX1948" s="204"/>
      <c r="AY1948" s="204"/>
      <c r="AZ1948" s="204"/>
      <c r="BA1948" s="204"/>
      <c r="BB1948" s="204"/>
      <c r="BC1948" s="204"/>
      <c r="BD1948" s="204"/>
      <c r="BE1948" s="132"/>
    </row>
    <row r="1949" spans="50:57" x14ac:dyDescent="0.2">
      <c r="AX1949" s="204"/>
      <c r="AY1949" s="204"/>
      <c r="AZ1949" s="204"/>
      <c r="BA1949" s="204"/>
      <c r="BB1949" s="204"/>
      <c r="BC1949" s="204"/>
      <c r="BD1949" s="204"/>
      <c r="BE1949" s="132"/>
    </row>
    <row r="1950" spans="50:57" x14ac:dyDescent="0.2">
      <c r="AX1950" s="204"/>
      <c r="AY1950" s="204"/>
      <c r="AZ1950" s="204"/>
      <c r="BA1950" s="204"/>
      <c r="BB1950" s="204"/>
      <c r="BC1950" s="204"/>
      <c r="BD1950" s="204"/>
      <c r="BE1950" s="132"/>
    </row>
    <row r="1951" spans="50:57" x14ac:dyDescent="0.2">
      <c r="AX1951" s="204"/>
      <c r="AY1951" s="204"/>
      <c r="AZ1951" s="204"/>
      <c r="BA1951" s="204"/>
      <c r="BB1951" s="204"/>
      <c r="BC1951" s="204"/>
      <c r="BD1951" s="204"/>
      <c r="BE1951" s="132"/>
    </row>
    <row r="1952" spans="50:57" x14ac:dyDescent="0.2">
      <c r="AX1952" s="204"/>
      <c r="AY1952" s="204"/>
      <c r="AZ1952" s="204"/>
      <c r="BA1952" s="204"/>
      <c r="BB1952" s="204"/>
      <c r="BC1952" s="204"/>
      <c r="BD1952" s="204"/>
      <c r="BE1952" s="132"/>
    </row>
    <row r="1953" spans="50:57" x14ac:dyDescent="0.2">
      <c r="AX1953" s="204"/>
      <c r="AY1953" s="204"/>
      <c r="AZ1953" s="204"/>
      <c r="BA1953" s="204"/>
      <c r="BB1953" s="204"/>
      <c r="BC1953" s="204"/>
      <c r="BD1953" s="204"/>
      <c r="BE1953" s="132"/>
    </row>
    <row r="1954" spans="50:57" x14ac:dyDescent="0.2">
      <c r="AX1954" s="204"/>
      <c r="AY1954" s="204"/>
      <c r="AZ1954" s="204"/>
      <c r="BA1954" s="204"/>
      <c r="BB1954" s="204"/>
      <c r="BC1954" s="204"/>
      <c r="BD1954" s="204"/>
      <c r="BE1954" s="132"/>
    </row>
    <row r="1955" spans="50:57" x14ac:dyDescent="0.2">
      <c r="AX1955" s="204"/>
      <c r="AY1955" s="204"/>
      <c r="AZ1955" s="204"/>
      <c r="BA1955" s="204"/>
      <c r="BB1955" s="204"/>
      <c r="BC1955" s="204"/>
      <c r="BD1955" s="204"/>
      <c r="BE1955" s="132"/>
    </row>
    <row r="1956" spans="50:57" x14ac:dyDescent="0.2">
      <c r="AX1956" s="204"/>
      <c r="AY1956" s="204"/>
      <c r="AZ1956" s="204"/>
      <c r="BA1956" s="204"/>
      <c r="BB1956" s="204"/>
      <c r="BC1956" s="204"/>
      <c r="BD1956" s="204"/>
      <c r="BE1956" s="132"/>
    </row>
    <row r="1957" spans="50:57" x14ac:dyDescent="0.2">
      <c r="AX1957" s="204"/>
      <c r="AY1957" s="204"/>
      <c r="AZ1957" s="204"/>
      <c r="BA1957" s="204"/>
      <c r="BB1957" s="204"/>
      <c r="BC1957" s="204"/>
      <c r="BD1957" s="204"/>
      <c r="BE1957" s="132"/>
    </row>
    <row r="1958" spans="50:57" x14ac:dyDescent="0.2">
      <c r="AX1958" s="204"/>
      <c r="AY1958" s="204"/>
      <c r="AZ1958" s="204"/>
      <c r="BA1958" s="204"/>
      <c r="BB1958" s="204"/>
      <c r="BC1958" s="204"/>
      <c r="BD1958" s="204"/>
      <c r="BE1958" s="132"/>
    </row>
    <row r="1959" spans="50:57" x14ac:dyDescent="0.2">
      <c r="AX1959" s="204"/>
      <c r="AY1959" s="204"/>
      <c r="AZ1959" s="204"/>
      <c r="BA1959" s="204"/>
      <c r="BB1959" s="204"/>
      <c r="BC1959" s="204"/>
      <c r="BD1959" s="204"/>
      <c r="BE1959" s="132"/>
    </row>
    <row r="1960" spans="50:57" x14ac:dyDescent="0.2">
      <c r="AX1960" s="204"/>
      <c r="AY1960" s="204"/>
      <c r="AZ1960" s="204"/>
      <c r="BA1960" s="204"/>
      <c r="BB1960" s="204"/>
      <c r="BC1960" s="204"/>
      <c r="BD1960" s="204"/>
      <c r="BE1960" s="132"/>
    </row>
    <row r="1961" spans="50:57" x14ac:dyDescent="0.2">
      <c r="AX1961" s="204"/>
      <c r="AY1961" s="204"/>
      <c r="AZ1961" s="204"/>
      <c r="BA1961" s="204"/>
      <c r="BB1961" s="204"/>
      <c r="BC1961" s="204"/>
      <c r="BD1961" s="204"/>
      <c r="BE1961" s="132"/>
    </row>
    <row r="1962" spans="50:57" x14ac:dyDescent="0.2">
      <c r="AX1962" s="204"/>
      <c r="AY1962" s="204"/>
      <c r="AZ1962" s="204"/>
      <c r="BA1962" s="204"/>
      <c r="BB1962" s="204"/>
      <c r="BC1962" s="204"/>
      <c r="BD1962" s="204"/>
      <c r="BE1962" s="132"/>
    </row>
    <row r="1963" spans="50:57" x14ac:dyDescent="0.2">
      <c r="AX1963" s="204"/>
      <c r="AY1963" s="204"/>
      <c r="AZ1963" s="204"/>
      <c r="BA1963" s="204"/>
      <c r="BB1963" s="204"/>
      <c r="BC1963" s="204"/>
      <c r="BD1963" s="204"/>
      <c r="BE1963" s="132"/>
    </row>
    <row r="1964" spans="50:57" x14ac:dyDescent="0.2">
      <c r="AX1964" s="204"/>
      <c r="AY1964" s="204"/>
      <c r="AZ1964" s="204"/>
      <c r="BA1964" s="204"/>
      <c r="BB1964" s="204"/>
      <c r="BC1964" s="204"/>
      <c r="BD1964" s="204"/>
      <c r="BE1964" s="132"/>
    </row>
    <row r="1965" spans="50:57" x14ac:dyDescent="0.2">
      <c r="AX1965" s="204"/>
      <c r="AY1965" s="204"/>
      <c r="AZ1965" s="204"/>
      <c r="BA1965" s="204"/>
      <c r="BB1965" s="204"/>
      <c r="BC1965" s="204"/>
      <c r="BD1965" s="204"/>
      <c r="BE1965" s="132"/>
    </row>
    <row r="1966" spans="50:57" x14ac:dyDescent="0.2">
      <c r="AX1966" s="204"/>
      <c r="AY1966" s="204"/>
      <c r="AZ1966" s="204"/>
      <c r="BA1966" s="204"/>
      <c r="BB1966" s="204"/>
      <c r="BC1966" s="204"/>
      <c r="BD1966" s="204"/>
      <c r="BE1966" s="132"/>
    </row>
    <row r="1967" spans="50:57" x14ac:dyDescent="0.2">
      <c r="AX1967" s="204"/>
      <c r="AY1967" s="204"/>
      <c r="AZ1967" s="204"/>
      <c r="BA1967" s="204"/>
      <c r="BB1967" s="204"/>
      <c r="BC1967" s="204"/>
      <c r="BD1967" s="204"/>
      <c r="BE1967" s="132"/>
    </row>
    <row r="1968" spans="50:57" x14ac:dyDescent="0.2">
      <c r="AX1968" s="204"/>
      <c r="AY1968" s="204"/>
      <c r="AZ1968" s="204"/>
      <c r="BA1968" s="204"/>
      <c r="BB1968" s="204"/>
      <c r="BC1968" s="204"/>
      <c r="BD1968" s="204"/>
      <c r="BE1968" s="132"/>
    </row>
    <row r="1969" spans="50:57" x14ac:dyDescent="0.2">
      <c r="AX1969" s="204"/>
      <c r="AY1969" s="204"/>
      <c r="AZ1969" s="204"/>
      <c r="BA1969" s="204"/>
      <c r="BB1969" s="204"/>
      <c r="BC1969" s="204"/>
      <c r="BD1969" s="204"/>
      <c r="BE1969" s="132"/>
    </row>
    <row r="1970" spans="50:57" x14ac:dyDescent="0.2">
      <c r="AX1970" s="204"/>
      <c r="AY1970" s="204"/>
      <c r="AZ1970" s="204"/>
      <c r="BA1970" s="204"/>
      <c r="BB1970" s="204"/>
      <c r="BC1970" s="204"/>
      <c r="BD1970" s="204"/>
      <c r="BE1970" s="132"/>
    </row>
    <row r="1971" spans="50:57" x14ac:dyDescent="0.2">
      <c r="AX1971" s="204"/>
      <c r="AY1971" s="204"/>
      <c r="AZ1971" s="204"/>
      <c r="BA1971" s="204"/>
      <c r="BB1971" s="204"/>
      <c r="BC1971" s="204"/>
      <c r="BD1971" s="204"/>
      <c r="BE1971" s="132"/>
    </row>
    <row r="1972" spans="50:57" x14ac:dyDescent="0.2">
      <c r="AX1972" s="204"/>
      <c r="AY1972" s="204"/>
      <c r="AZ1972" s="204"/>
      <c r="BA1972" s="204"/>
      <c r="BB1972" s="204"/>
      <c r="BC1972" s="204"/>
      <c r="BD1972" s="204"/>
      <c r="BE1972" s="132"/>
    </row>
    <row r="1973" spans="50:57" x14ac:dyDescent="0.2">
      <c r="AX1973" s="204"/>
      <c r="AY1973" s="204"/>
      <c r="AZ1973" s="204"/>
      <c r="BA1973" s="204"/>
      <c r="BB1973" s="204"/>
      <c r="BC1973" s="204"/>
      <c r="BD1973" s="204"/>
      <c r="BE1973" s="132"/>
    </row>
    <row r="1974" spans="50:57" x14ac:dyDescent="0.2">
      <c r="AX1974" s="204"/>
      <c r="AY1974" s="204"/>
      <c r="AZ1974" s="204"/>
      <c r="BA1974" s="204"/>
      <c r="BB1974" s="204"/>
      <c r="BC1974" s="204"/>
      <c r="BD1974" s="204"/>
      <c r="BE1974" s="132"/>
    </row>
    <row r="1975" spans="50:57" x14ac:dyDescent="0.2">
      <c r="AX1975" s="204"/>
      <c r="AY1975" s="204"/>
      <c r="AZ1975" s="204"/>
      <c r="BA1975" s="204"/>
      <c r="BB1975" s="204"/>
      <c r="BC1975" s="204"/>
      <c r="BD1975" s="204"/>
      <c r="BE1975" s="132"/>
    </row>
    <row r="1976" spans="50:57" x14ac:dyDescent="0.2">
      <c r="AX1976" s="204"/>
      <c r="AY1976" s="204"/>
      <c r="AZ1976" s="204"/>
      <c r="BA1976" s="204"/>
      <c r="BB1976" s="204"/>
      <c r="BC1976" s="204"/>
      <c r="BD1976" s="204"/>
      <c r="BE1976" s="132"/>
    </row>
    <row r="1977" spans="50:57" x14ac:dyDescent="0.2">
      <c r="AX1977" s="204"/>
      <c r="AY1977" s="204"/>
      <c r="AZ1977" s="204"/>
      <c r="BA1977" s="204"/>
      <c r="BB1977" s="204"/>
      <c r="BC1977" s="204"/>
      <c r="BD1977" s="204"/>
      <c r="BE1977" s="132"/>
    </row>
    <row r="1978" spans="50:57" x14ac:dyDescent="0.2">
      <c r="AX1978" s="204"/>
      <c r="AY1978" s="204"/>
      <c r="AZ1978" s="204"/>
      <c r="BA1978" s="204"/>
      <c r="BB1978" s="204"/>
      <c r="BC1978" s="204"/>
      <c r="BD1978" s="204"/>
      <c r="BE1978" s="132"/>
    </row>
    <row r="1979" spans="50:57" x14ac:dyDescent="0.2">
      <c r="AX1979" s="204"/>
      <c r="AY1979" s="204"/>
      <c r="AZ1979" s="204"/>
      <c r="BA1979" s="204"/>
      <c r="BB1979" s="204"/>
      <c r="BC1979" s="204"/>
      <c r="BD1979" s="204"/>
      <c r="BE1979" s="132"/>
    </row>
    <row r="1980" spans="50:57" x14ac:dyDescent="0.2">
      <c r="AX1980" s="204"/>
      <c r="AY1980" s="204"/>
      <c r="AZ1980" s="204"/>
      <c r="BA1980" s="204"/>
      <c r="BB1980" s="204"/>
      <c r="BC1980" s="204"/>
      <c r="BD1980" s="204"/>
      <c r="BE1980" s="132"/>
    </row>
    <row r="1981" spans="50:57" x14ac:dyDescent="0.2">
      <c r="AX1981" s="204"/>
      <c r="AY1981" s="204"/>
      <c r="AZ1981" s="204"/>
      <c r="BA1981" s="204"/>
      <c r="BB1981" s="204"/>
      <c r="BC1981" s="204"/>
      <c r="BD1981" s="204"/>
      <c r="BE1981" s="132"/>
    </row>
    <row r="1982" spans="50:57" x14ac:dyDescent="0.2">
      <c r="AX1982" s="204"/>
      <c r="AY1982" s="204"/>
      <c r="AZ1982" s="204"/>
      <c r="BA1982" s="204"/>
      <c r="BB1982" s="204"/>
      <c r="BC1982" s="204"/>
      <c r="BD1982" s="204"/>
      <c r="BE1982" s="132"/>
    </row>
    <row r="1983" spans="50:57" x14ac:dyDescent="0.2">
      <c r="AX1983" s="204"/>
      <c r="AY1983" s="204"/>
      <c r="AZ1983" s="204"/>
      <c r="BA1983" s="204"/>
      <c r="BB1983" s="204"/>
      <c r="BC1983" s="204"/>
      <c r="BD1983" s="204"/>
      <c r="BE1983" s="132"/>
    </row>
    <row r="1984" spans="50:57" x14ac:dyDescent="0.2">
      <c r="AX1984" s="204"/>
      <c r="AY1984" s="204"/>
      <c r="AZ1984" s="204"/>
      <c r="BA1984" s="204"/>
      <c r="BB1984" s="204"/>
      <c r="BC1984" s="204"/>
      <c r="BD1984" s="204"/>
      <c r="BE1984" s="132"/>
    </row>
    <row r="1985" spans="50:57" x14ac:dyDescent="0.2">
      <c r="AX1985" s="204"/>
      <c r="AY1985" s="204"/>
      <c r="AZ1985" s="204"/>
      <c r="BA1985" s="204"/>
      <c r="BB1985" s="204"/>
      <c r="BC1985" s="204"/>
      <c r="BD1985" s="204"/>
      <c r="BE1985" s="132"/>
    </row>
    <row r="1986" spans="50:57" x14ac:dyDescent="0.2">
      <c r="AX1986" s="204"/>
      <c r="AY1986" s="204"/>
      <c r="AZ1986" s="204"/>
      <c r="BA1986" s="204"/>
      <c r="BB1986" s="204"/>
      <c r="BC1986" s="204"/>
      <c r="BD1986" s="204"/>
      <c r="BE1986" s="132"/>
    </row>
    <row r="1987" spans="50:57" x14ac:dyDescent="0.2">
      <c r="AX1987" s="204"/>
      <c r="AY1987" s="204"/>
      <c r="AZ1987" s="204"/>
      <c r="BA1987" s="204"/>
      <c r="BB1987" s="204"/>
      <c r="BC1987" s="204"/>
      <c r="BD1987" s="204"/>
      <c r="BE1987" s="132"/>
    </row>
    <row r="1988" spans="50:57" x14ac:dyDescent="0.2">
      <c r="AX1988" s="204"/>
      <c r="AY1988" s="204"/>
      <c r="AZ1988" s="204"/>
      <c r="BA1988" s="204"/>
      <c r="BB1988" s="204"/>
      <c r="BC1988" s="204"/>
      <c r="BD1988" s="204"/>
      <c r="BE1988" s="132"/>
    </row>
    <row r="1989" spans="50:57" x14ac:dyDescent="0.2">
      <c r="AX1989" s="204"/>
      <c r="AY1989" s="204"/>
      <c r="AZ1989" s="204"/>
      <c r="BA1989" s="204"/>
      <c r="BB1989" s="204"/>
      <c r="BC1989" s="204"/>
      <c r="BD1989" s="204"/>
      <c r="BE1989" s="132"/>
    </row>
    <row r="1990" spans="50:57" x14ac:dyDescent="0.2">
      <c r="AX1990" s="204"/>
      <c r="AY1990" s="204"/>
      <c r="AZ1990" s="204"/>
      <c r="BA1990" s="204"/>
      <c r="BB1990" s="204"/>
      <c r="BC1990" s="204"/>
      <c r="BD1990" s="204"/>
      <c r="BE1990" s="132"/>
    </row>
    <row r="1991" spans="50:57" x14ac:dyDescent="0.2">
      <c r="AX1991" s="204"/>
      <c r="AY1991" s="204"/>
      <c r="AZ1991" s="204"/>
      <c r="BA1991" s="204"/>
      <c r="BB1991" s="204"/>
      <c r="BC1991" s="204"/>
      <c r="BD1991" s="204"/>
      <c r="BE1991" s="132"/>
    </row>
    <row r="1992" spans="50:57" x14ac:dyDescent="0.2">
      <c r="AX1992" s="204"/>
      <c r="AY1992" s="204"/>
      <c r="AZ1992" s="204"/>
      <c r="BA1992" s="204"/>
      <c r="BB1992" s="204"/>
      <c r="BC1992" s="204"/>
      <c r="BD1992" s="204"/>
      <c r="BE1992" s="132"/>
    </row>
    <row r="1993" spans="50:57" x14ac:dyDescent="0.2">
      <c r="AX1993" s="204"/>
      <c r="AY1993" s="204"/>
      <c r="AZ1993" s="204"/>
      <c r="BA1993" s="204"/>
      <c r="BB1993" s="204"/>
      <c r="BC1993" s="204"/>
      <c r="BD1993" s="204"/>
      <c r="BE1993" s="132"/>
    </row>
    <row r="1994" spans="50:57" x14ac:dyDescent="0.2">
      <c r="AX1994" s="204"/>
      <c r="AY1994" s="204"/>
      <c r="AZ1994" s="204"/>
      <c r="BA1994" s="204"/>
      <c r="BB1994" s="204"/>
      <c r="BC1994" s="204"/>
      <c r="BD1994" s="204"/>
      <c r="BE1994" s="132"/>
    </row>
    <row r="1995" spans="50:57" x14ac:dyDescent="0.2">
      <c r="AX1995" s="204"/>
      <c r="AY1995" s="204"/>
      <c r="AZ1995" s="204"/>
      <c r="BA1995" s="204"/>
      <c r="BB1995" s="204"/>
      <c r="BC1995" s="204"/>
      <c r="BD1995" s="204"/>
      <c r="BE1995" s="132"/>
    </row>
    <row r="1996" spans="50:57" x14ac:dyDescent="0.2">
      <c r="AX1996" s="204"/>
      <c r="AY1996" s="204"/>
      <c r="AZ1996" s="204"/>
      <c r="BA1996" s="204"/>
      <c r="BB1996" s="204"/>
      <c r="BC1996" s="204"/>
      <c r="BD1996" s="204"/>
      <c r="BE1996" s="132"/>
    </row>
    <row r="1997" spans="50:57" x14ac:dyDescent="0.2">
      <c r="AX1997" s="204"/>
      <c r="AY1997" s="204"/>
      <c r="AZ1997" s="204"/>
      <c r="BA1997" s="204"/>
      <c r="BB1997" s="204"/>
      <c r="BC1997" s="204"/>
      <c r="BD1997" s="204"/>
      <c r="BE1997" s="132"/>
    </row>
    <row r="1998" spans="50:57" x14ac:dyDescent="0.2">
      <c r="AX1998" s="204"/>
      <c r="AY1998" s="204"/>
      <c r="AZ1998" s="204"/>
      <c r="BA1998" s="204"/>
      <c r="BB1998" s="204"/>
      <c r="BC1998" s="204"/>
      <c r="BD1998" s="204"/>
      <c r="BE1998" s="132"/>
    </row>
    <row r="1999" spans="50:57" x14ac:dyDescent="0.2">
      <c r="AX1999" s="204"/>
      <c r="AY1999" s="204"/>
      <c r="AZ1999" s="204"/>
      <c r="BA1999" s="204"/>
      <c r="BB1999" s="204"/>
      <c r="BC1999" s="204"/>
      <c r="BD1999" s="204"/>
      <c r="BE1999" s="132"/>
    </row>
    <row r="2000" spans="50:57" x14ac:dyDescent="0.2">
      <c r="AX2000" s="204"/>
      <c r="AY2000" s="204"/>
      <c r="AZ2000" s="204"/>
      <c r="BA2000" s="204"/>
      <c r="BB2000" s="204"/>
      <c r="BC2000" s="204"/>
      <c r="BD2000" s="204"/>
      <c r="BE2000" s="132"/>
    </row>
    <row r="2001" spans="50:57" x14ac:dyDescent="0.2">
      <c r="AX2001" s="204"/>
      <c r="AY2001" s="204"/>
      <c r="AZ2001" s="204"/>
      <c r="BA2001" s="204"/>
      <c r="BB2001" s="204"/>
      <c r="BC2001" s="204"/>
      <c r="BD2001" s="204"/>
      <c r="BE2001" s="132"/>
    </row>
    <row r="2002" spans="50:57" x14ac:dyDescent="0.2">
      <c r="AX2002" s="204"/>
      <c r="AY2002" s="204"/>
      <c r="AZ2002" s="204"/>
      <c r="BA2002" s="204"/>
      <c r="BB2002" s="204"/>
      <c r="BC2002" s="204"/>
      <c r="BD2002" s="204"/>
      <c r="BE2002" s="132"/>
    </row>
    <row r="2003" spans="50:57" x14ac:dyDescent="0.2">
      <c r="AX2003" s="204"/>
      <c r="AY2003" s="204"/>
      <c r="AZ2003" s="204"/>
      <c r="BA2003" s="204"/>
      <c r="BB2003" s="204"/>
      <c r="BC2003" s="204"/>
      <c r="BD2003" s="204"/>
      <c r="BE2003" s="132"/>
    </row>
    <row r="2004" spans="50:57" x14ac:dyDescent="0.2">
      <c r="AX2004" s="204"/>
      <c r="AY2004" s="204"/>
      <c r="AZ2004" s="204"/>
      <c r="BA2004" s="204"/>
      <c r="BB2004" s="204"/>
      <c r="BC2004" s="204"/>
      <c r="BD2004" s="204"/>
      <c r="BE2004" s="132"/>
    </row>
    <row r="2005" spans="50:57" x14ac:dyDescent="0.2">
      <c r="AX2005" s="204"/>
      <c r="AY2005" s="204"/>
      <c r="AZ2005" s="204"/>
      <c r="BA2005" s="204"/>
      <c r="BB2005" s="204"/>
      <c r="BC2005" s="204"/>
      <c r="BD2005" s="204"/>
      <c r="BE2005" s="132"/>
    </row>
    <row r="2006" spans="50:57" x14ac:dyDescent="0.2">
      <c r="AX2006" s="204"/>
      <c r="AY2006" s="204"/>
      <c r="AZ2006" s="204"/>
      <c r="BA2006" s="204"/>
      <c r="BB2006" s="204"/>
      <c r="BC2006" s="204"/>
      <c r="BD2006" s="204"/>
      <c r="BE2006" s="132"/>
    </row>
    <row r="2007" spans="50:57" x14ac:dyDescent="0.2">
      <c r="AX2007" s="204"/>
      <c r="AY2007" s="204"/>
      <c r="AZ2007" s="204"/>
      <c r="BA2007" s="204"/>
      <c r="BB2007" s="204"/>
      <c r="BC2007" s="204"/>
      <c r="BD2007" s="204"/>
      <c r="BE2007" s="132"/>
    </row>
    <row r="2008" spans="50:57" x14ac:dyDescent="0.2">
      <c r="AX2008" s="204"/>
      <c r="AY2008" s="204"/>
      <c r="AZ2008" s="204"/>
      <c r="BA2008" s="204"/>
      <c r="BB2008" s="204"/>
      <c r="BC2008" s="204"/>
      <c r="BD2008" s="204"/>
      <c r="BE2008" s="132"/>
    </row>
    <row r="2009" spans="50:57" x14ac:dyDescent="0.2">
      <c r="AX2009" s="204"/>
      <c r="AY2009" s="204"/>
      <c r="AZ2009" s="204"/>
      <c r="BA2009" s="204"/>
      <c r="BB2009" s="204"/>
      <c r="BC2009" s="204"/>
      <c r="BD2009" s="204"/>
      <c r="BE2009" s="132"/>
    </row>
    <row r="2010" spans="50:57" x14ac:dyDescent="0.2">
      <c r="AX2010" s="204"/>
      <c r="AY2010" s="204"/>
      <c r="AZ2010" s="204"/>
      <c r="BA2010" s="204"/>
      <c r="BB2010" s="204"/>
      <c r="BC2010" s="204"/>
      <c r="BD2010" s="204"/>
      <c r="BE2010" s="132"/>
    </row>
    <row r="2011" spans="50:57" x14ac:dyDescent="0.2">
      <c r="AX2011" s="204"/>
      <c r="AY2011" s="204"/>
      <c r="AZ2011" s="204"/>
      <c r="BA2011" s="204"/>
      <c r="BB2011" s="204"/>
      <c r="BC2011" s="204"/>
      <c r="BD2011" s="204"/>
      <c r="BE2011" s="132"/>
    </row>
    <row r="2012" spans="50:57" x14ac:dyDescent="0.2">
      <c r="AX2012" s="204"/>
      <c r="AY2012" s="204"/>
      <c r="AZ2012" s="204"/>
      <c r="BA2012" s="204"/>
      <c r="BB2012" s="204"/>
      <c r="BC2012" s="204"/>
      <c r="BD2012" s="204"/>
      <c r="BE2012" s="132"/>
    </row>
    <row r="2013" spans="50:57" x14ac:dyDescent="0.2">
      <c r="AX2013" s="204"/>
      <c r="AY2013" s="204"/>
      <c r="AZ2013" s="204"/>
      <c r="BA2013" s="204"/>
      <c r="BB2013" s="204"/>
      <c r="BC2013" s="204"/>
      <c r="BD2013" s="204"/>
      <c r="BE2013" s="132"/>
    </row>
    <row r="2014" spans="50:57" x14ac:dyDescent="0.2">
      <c r="AX2014" s="204"/>
      <c r="AY2014" s="204"/>
      <c r="AZ2014" s="204"/>
      <c r="BA2014" s="204"/>
      <c r="BB2014" s="204"/>
      <c r="BC2014" s="204"/>
      <c r="BD2014" s="204"/>
      <c r="BE2014" s="132"/>
    </row>
    <row r="2015" spans="50:57" x14ac:dyDescent="0.2">
      <c r="AX2015" s="204"/>
      <c r="AY2015" s="204"/>
      <c r="AZ2015" s="204"/>
      <c r="BA2015" s="204"/>
      <c r="BB2015" s="204"/>
      <c r="BC2015" s="204"/>
      <c r="BD2015" s="204"/>
      <c r="BE2015" s="132"/>
    </row>
    <row r="2016" spans="50:57" x14ac:dyDescent="0.2">
      <c r="AX2016" s="204"/>
      <c r="AY2016" s="204"/>
      <c r="AZ2016" s="204"/>
      <c r="BA2016" s="204"/>
      <c r="BB2016" s="204"/>
      <c r="BC2016" s="204"/>
      <c r="BD2016" s="204"/>
      <c r="BE2016" s="132"/>
    </row>
    <row r="2017" spans="50:57" x14ac:dyDescent="0.2">
      <c r="AX2017" s="204"/>
      <c r="AY2017" s="204"/>
      <c r="AZ2017" s="204"/>
      <c r="BA2017" s="204"/>
      <c r="BB2017" s="204"/>
      <c r="BC2017" s="204"/>
      <c r="BD2017" s="204"/>
      <c r="BE2017" s="132"/>
    </row>
    <row r="2018" spans="50:57" x14ac:dyDescent="0.2">
      <c r="AX2018" s="204"/>
      <c r="AY2018" s="204"/>
      <c r="AZ2018" s="204"/>
      <c r="BA2018" s="204"/>
      <c r="BB2018" s="204"/>
      <c r="BC2018" s="204"/>
      <c r="BD2018" s="204"/>
      <c r="BE2018" s="132"/>
    </row>
    <row r="2019" spans="50:57" x14ac:dyDescent="0.2">
      <c r="AX2019" s="204"/>
      <c r="AY2019" s="204"/>
      <c r="AZ2019" s="204"/>
      <c r="BA2019" s="204"/>
      <c r="BB2019" s="204"/>
      <c r="BC2019" s="204"/>
      <c r="BD2019" s="204"/>
      <c r="BE2019" s="132"/>
    </row>
    <row r="2020" spans="50:57" x14ac:dyDescent="0.2">
      <c r="AX2020" s="204"/>
      <c r="AY2020" s="204"/>
      <c r="AZ2020" s="204"/>
      <c r="BA2020" s="204"/>
      <c r="BB2020" s="204"/>
      <c r="BC2020" s="204"/>
      <c r="BD2020" s="204"/>
      <c r="BE2020" s="132"/>
    </row>
    <row r="2021" spans="50:57" x14ac:dyDescent="0.2">
      <c r="AX2021" s="204"/>
      <c r="AY2021" s="204"/>
      <c r="AZ2021" s="204"/>
      <c r="BA2021" s="204"/>
      <c r="BB2021" s="204"/>
      <c r="BC2021" s="204"/>
      <c r="BD2021" s="204"/>
      <c r="BE2021" s="132"/>
    </row>
    <row r="2022" spans="50:57" x14ac:dyDescent="0.2">
      <c r="AX2022" s="204"/>
      <c r="AY2022" s="204"/>
      <c r="AZ2022" s="204"/>
      <c r="BA2022" s="204"/>
      <c r="BB2022" s="204"/>
      <c r="BC2022" s="204"/>
      <c r="BD2022" s="204"/>
      <c r="BE2022" s="132"/>
    </row>
    <row r="2023" spans="50:57" x14ac:dyDescent="0.2">
      <c r="AX2023" s="204"/>
      <c r="AY2023" s="204"/>
      <c r="AZ2023" s="204"/>
      <c r="BA2023" s="204"/>
      <c r="BB2023" s="204"/>
      <c r="BC2023" s="204"/>
      <c r="BD2023" s="204"/>
      <c r="BE2023" s="132"/>
    </row>
    <row r="2024" spans="50:57" x14ac:dyDescent="0.2">
      <c r="AX2024" s="204"/>
      <c r="AY2024" s="204"/>
      <c r="AZ2024" s="204"/>
      <c r="BA2024" s="204"/>
      <c r="BB2024" s="204"/>
      <c r="BC2024" s="204"/>
      <c r="BD2024" s="204"/>
      <c r="BE2024" s="132"/>
    </row>
    <row r="2025" spans="50:57" x14ac:dyDescent="0.2">
      <c r="AX2025" s="204"/>
      <c r="AY2025" s="204"/>
      <c r="AZ2025" s="204"/>
      <c r="BA2025" s="204"/>
      <c r="BB2025" s="204"/>
      <c r="BC2025" s="204"/>
      <c r="BD2025" s="204"/>
      <c r="BE2025" s="132"/>
    </row>
    <row r="2026" spans="50:57" x14ac:dyDescent="0.2">
      <c r="AX2026" s="204"/>
      <c r="AY2026" s="204"/>
      <c r="AZ2026" s="204"/>
      <c r="BA2026" s="204"/>
      <c r="BB2026" s="204"/>
      <c r="BC2026" s="204"/>
      <c r="BD2026" s="204"/>
      <c r="BE2026" s="132"/>
    </row>
    <row r="2027" spans="50:57" x14ac:dyDescent="0.2">
      <c r="AX2027" s="204"/>
      <c r="AY2027" s="204"/>
      <c r="AZ2027" s="204"/>
      <c r="BA2027" s="204"/>
      <c r="BB2027" s="204"/>
      <c r="BC2027" s="204"/>
      <c r="BD2027" s="204"/>
      <c r="BE2027" s="132"/>
    </row>
    <row r="2028" spans="50:57" x14ac:dyDescent="0.2">
      <c r="AX2028" s="204"/>
      <c r="AY2028" s="204"/>
      <c r="AZ2028" s="204"/>
      <c r="BA2028" s="204"/>
      <c r="BB2028" s="204"/>
      <c r="BC2028" s="204"/>
      <c r="BD2028" s="204"/>
      <c r="BE2028" s="132"/>
    </row>
    <row r="2029" spans="50:57" x14ac:dyDescent="0.2">
      <c r="AX2029" s="204"/>
      <c r="AY2029" s="204"/>
      <c r="AZ2029" s="204"/>
      <c r="BA2029" s="204"/>
      <c r="BB2029" s="204"/>
      <c r="BC2029" s="204"/>
      <c r="BD2029" s="204"/>
      <c r="BE2029" s="132"/>
    </row>
    <row r="2030" spans="50:57" x14ac:dyDescent="0.2">
      <c r="AX2030" s="204"/>
      <c r="AY2030" s="204"/>
      <c r="AZ2030" s="204"/>
      <c r="BA2030" s="204"/>
      <c r="BB2030" s="204"/>
      <c r="BC2030" s="204"/>
      <c r="BD2030" s="204"/>
      <c r="BE2030" s="132"/>
    </row>
    <row r="2031" spans="50:57" x14ac:dyDescent="0.2">
      <c r="AX2031" s="204"/>
      <c r="AY2031" s="204"/>
      <c r="AZ2031" s="204"/>
      <c r="BA2031" s="204"/>
      <c r="BB2031" s="204"/>
      <c r="BC2031" s="204"/>
      <c r="BD2031" s="204"/>
      <c r="BE2031" s="132"/>
    </row>
    <row r="2032" spans="50:57" x14ac:dyDescent="0.2">
      <c r="AX2032" s="204"/>
      <c r="AY2032" s="204"/>
      <c r="AZ2032" s="204"/>
      <c r="BA2032" s="204"/>
      <c r="BB2032" s="204"/>
      <c r="BC2032" s="204"/>
      <c r="BD2032" s="204"/>
      <c r="BE2032" s="132"/>
    </row>
    <row r="2033" spans="50:57" x14ac:dyDescent="0.2">
      <c r="AX2033" s="204"/>
      <c r="AY2033" s="204"/>
      <c r="AZ2033" s="204"/>
      <c r="BA2033" s="204"/>
      <c r="BB2033" s="204"/>
      <c r="BC2033" s="204"/>
      <c r="BD2033" s="204"/>
      <c r="BE2033" s="132"/>
    </row>
    <row r="2034" spans="50:57" x14ac:dyDescent="0.2">
      <c r="AX2034" s="204"/>
      <c r="AY2034" s="204"/>
      <c r="AZ2034" s="204"/>
      <c r="BA2034" s="204"/>
      <c r="BB2034" s="204"/>
      <c r="BC2034" s="204"/>
      <c r="BD2034" s="204"/>
      <c r="BE2034" s="132"/>
    </row>
    <row r="2035" spans="50:57" x14ac:dyDescent="0.2">
      <c r="AX2035" s="204"/>
      <c r="AY2035" s="204"/>
      <c r="AZ2035" s="204"/>
      <c r="BA2035" s="204"/>
      <c r="BB2035" s="204"/>
      <c r="BC2035" s="204"/>
      <c r="BD2035" s="204"/>
      <c r="BE2035" s="132"/>
    </row>
    <row r="2036" spans="50:57" x14ac:dyDescent="0.2">
      <c r="AX2036" s="204"/>
      <c r="AY2036" s="204"/>
      <c r="AZ2036" s="204"/>
      <c r="BA2036" s="204"/>
      <c r="BB2036" s="204"/>
      <c r="BC2036" s="204"/>
      <c r="BD2036" s="204"/>
      <c r="BE2036" s="132"/>
    </row>
    <row r="2037" spans="50:57" x14ac:dyDescent="0.2">
      <c r="AX2037" s="204"/>
      <c r="AY2037" s="204"/>
      <c r="AZ2037" s="204"/>
      <c r="BA2037" s="204"/>
      <c r="BB2037" s="204"/>
      <c r="BC2037" s="204"/>
      <c r="BD2037" s="204"/>
      <c r="BE2037" s="132"/>
    </row>
    <row r="2038" spans="50:57" x14ac:dyDescent="0.2">
      <c r="AX2038" s="204"/>
      <c r="AY2038" s="204"/>
      <c r="AZ2038" s="204"/>
      <c r="BA2038" s="204"/>
      <c r="BB2038" s="204"/>
      <c r="BC2038" s="204"/>
      <c r="BD2038" s="204"/>
      <c r="BE2038" s="132"/>
    </row>
    <row r="2039" spans="50:57" x14ac:dyDescent="0.2">
      <c r="AX2039" s="204"/>
      <c r="AY2039" s="204"/>
      <c r="AZ2039" s="204"/>
      <c r="BA2039" s="204"/>
      <c r="BB2039" s="204"/>
      <c r="BC2039" s="204"/>
      <c r="BD2039" s="204"/>
      <c r="BE2039" s="132"/>
    </row>
    <row r="2040" spans="50:57" x14ac:dyDescent="0.2">
      <c r="AX2040" s="204"/>
      <c r="AY2040" s="204"/>
      <c r="AZ2040" s="204"/>
      <c r="BA2040" s="204"/>
      <c r="BB2040" s="204"/>
      <c r="BC2040" s="204"/>
      <c r="BD2040" s="204"/>
      <c r="BE2040" s="132"/>
    </row>
    <row r="2041" spans="50:57" x14ac:dyDescent="0.2">
      <c r="AX2041" s="204"/>
      <c r="AY2041" s="204"/>
      <c r="AZ2041" s="204"/>
      <c r="BA2041" s="204"/>
      <c r="BB2041" s="204"/>
      <c r="BC2041" s="204"/>
      <c r="BD2041" s="204"/>
      <c r="BE2041" s="132"/>
    </row>
    <row r="2042" spans="50:57" x14ac:dyDescent="0.2">
      <c r="AX2042" s="204"/>
      <c r="AY2042" s="204"/>
      <c r="AZ2042" s="204"/>
      <c r="BA2042" s="204"/>
      <c r="BB2042" s="204"/>
      <c r="BC2042" s="204"/>
      <c r="BD2042" s="204"/>
      <c r="BE2042" s="132"/>
    </row>
    <row r="2043" spans="50:57" x14ac:dyDescent="0.2">
      <c r="AX2043" s="204"/>
      <c r="AY2043" s="204"/>
      <c r="AZ2043" s="204"/>
      <c r="BA2043" s="204"/>
      <c r="BB2043" s="204"/>
      <c r="BC2043" s="204"/>
      <c r="BD2043" s="204"/>
      <c r="BE2043" s="132"/>
    </row>
    <row r="2044" spans="50:57" x14ac:dyDescent="0.2">
      <c r="AX2044" s="204"/>
      <c r="AY2044" s="204"/>
      <c r="AZ2044" s="204"/>
      <c r="BA2044" s="204"/>
      <c r="BB2044" s="204"/>
      <c r="BC2044" s="204"/>
      <c r="BD2044" s="204"/>
      <c r="BE2044" s="132"/>
    </row>
    <row r="2045" spans="50:57" x14ac:dyDescent="0.2">
      <c r="AX2045" s="204"/>
      <c r="AY2045" s="204"/>
      <c r="AZ2045" s="204"/>
      <c r="BA2045" s="204"/>
      <c r="BB2045" s="204"/>
      <c r="BC2045" s="204"/>
      <c r="BD2045" s="204"/>
      <c r="BE2045" s="132"/>
    </row>
    <row r="2046" spans="50:57" x14ac:dyDescent="0.2">
      <c r="AX2046" s="204"/>
      <c r="AY2046" s="204"/>
      <c r="AZ2046" s="204"/>
      <c r="BA2046" s="204"/>
      <c r="BB2046" s="204"/>
      <c r="BC2046" s="204"/>
      <c r="BD2046" s="204"/>
      <c r="BE2046" s="132"/>
    </row>
    <row r="2047" spans="50:57" x14ac:dyDescent="0.2">
      <c r="AX2047" s="204"/>
      <c r="AY2047" s="204"/>
      <c r="AZ2047" s="204"/>
      <c r="BA2047" s="204"/>
      <c r="BB2047" s="204"/>
      <c r="BC2047" s="204"/>
      <c r="BD2047" s="204"/>
      <c r="BE2047" s="132"/>
    </row>
    <row r="2048" spans="50:57" x14ac:dyDescent="0.2">
      <c r="AX2048" s="204"/>
      <c r="AY2048" s="204"/>
      <c r="AZ2048" s="204"/>
      <c r="BA2048" s="204"/>
      <c r="BB2048" s="204"/>
      <c r="BC2048" s="204"/>
      <c r="BD2048" s="204"/>
      <c r="BE2048" s="132"/>
    </row>
    <row r="2049" spans="50:57" x14ac:dyDescent="0.2">
      <c r="AX2049" s="204"/>
      <c r="AY2049" s="204"/>
      <c r="AZ2049" s="204"/>
      <c r="BA2049" s="204"/>
      <c r="BB2049" s="204"/>
      <c r="BC2049" s="204"/>
      <c r="BD2049" s="204"/>
      <c r="BE2049" s="132"/>
    </row>
    <row r="2050" spans="50:57" x14ac:dyDescent="0.2">
      <c r="AX2050" s="204"/>
      <c r="AY2050" s="204"/>
      <c r="AZ2050" s="204"/>
      <c r="BA2050" s="204"/>
      <c r="BB2050" s="204"/>
      <c r="BC2050" s="204"/>
      <c r="BD2050" s="204"/>
      <c r="BE2050" s="132"/>
    </row>
    <row r="2051" spans="50:57" x14ac:dyDescent="0.2">
      <c r="AX2051" s="204"/>
      <c r="AY2051" s="204"/>
      <c r="AZ2051" s="204"/>
      <c r="BA2051" s="204"/>
      <c r="BB2051" s="204"/>
      <c r="BC2051" s="204"/>
      <c r="BD2051" s="204"/>
      <c r="BE2051" s="132"/>
    </row>
    <row r="2052" spans="50:57" x14ac:dyDescent="0.2">
      <c r="AX2052" s="204"/>
      <c r="AY2052" s="204"/>
      <c r="AZ2052" s="204"/>
      <c r="BA2052" s="204"/>
      <c r="BB2052" s="204"/>
      <c r="BC2052" s="204"/>
      <c r="BD2052" s="204"/>
      <c r="BE2052" s="132"/>
    </row>
    <row r="2053" spans="50:57" x14ac:dyDescent="0.2">
      <c r="AX2053" s="204"/>
      <c r="AY2053" s="204"/>
      <c r="AZ2053" s="204"/>
      <c r="BA2053" s="204"/>
      <c r="BB2053" s="204"/>
      <c r="BC2053" s="204"/>
      <c r="BD2053" s="204"/>
      <c r="BE2053" s="132"/>
    </row>
    <row r="2054" spans="50:57" x14ac:dyDescent="0.2">
      <c r="AX2054" s="204"/>
      <c r="AY2054" s="204"/>
      <c r="AZ2054" s="204"/>
      <c r="BA2054" s="204"/>
      <c r="BB2054" s="204"/>
      <c r="BC2054" s="204"/>
      <c r="BD2054" s="204"/>
      <c r="BE2054" s="132"/>
    </row>
    <row r="2055" spans="50:57" x14ac:dyDescent="0.2">
      <c r="AX2055" s="204"/>
      <c r="AY2055" s="204"/>
      <c r="AZ2055" s="204"/>
      <c r="BA2055" s="204"/>
      <c r="BB2055" s="204"/>
      <c r="BC2055" s="204"/>
      <c r="BD2055" s="204"/>
      <c r="BE2055" s="132"/>
    </row>
    <row r="2056" spans="50:57" x14ac:dyDescent="0.2">
      <c r="AX2056" s="204"/>
      <c r="AY2056" s="204"/>
      <c r="AZ2056" s="204"/>
      <c r="BA2056" s="204"/>
      <c r="BB2056" s="204"/>
      <c r="BC2056" s="204"/>
      <c r="BD2056" s="204"/>
      <c r="BE2056" s="132"/>
    </row>
    <row r="2057" spans="50:57" x14ac:dyDescent="0.2">
      <c r="AX2057" s="204"/>
      <c r="AY2057" s="204"/>
      <c r="AZ2057" s="204"/>
      <c r="BA2057" s="204"/>
      <c r="BB2057" s="204"/>
      <c r="BC2057" s="204"/>
      <c r="BD2057" s="204"/>
      <c r="BE2057" s="132"/>
    </row>
    <row r="2058" spans="50:57" x14ac:dyDescent="0.2">
      <c r="AX2058" s="204"/>
      <c r="AY2058" s="204"/>
      <c r="AZ2058" s="204"/>
      <c r="BA2058" s="204"/>
      <c r="BB2058" s="204"/>
      <c r="BC2058" s="204"/>
      <c r="BD2058" s="204"/>
      <c r="BE2058" s="132"/>
    </row>
    <row r="2059" spans="50:57" x14ac:dyDescent="0.2">
      <c r="AX2059" s="204"/>
      <c r="AY2059" s="204"/>
      <c r="AZ2059" s="204"/>
      <c r="BA2059" s="204"/>
      <c r="BB2059" s="204"/>
      <c r="BC2059" s="204"/>
      <c r="BD2059" s="204"/>
      <c r="BE2059" s="132"/>
    </row>
    <row r="2060" spans="50:57" x14ac:dyDescent="0.2">
      <c r="AX2060" s="204"/>
      <c r="AY2060" s="204"/>
      <c r="AZ2060" s="204"/>
      <c r="BA2060" s="204"/>
      <c r="BB2060" s="204"/>
      <c r="BC2060" s="204"/>
      <c r="BD2060" s="204"/>
      <c r="BE2060" s="132"/>
    </row>
    <row r="2061" spans="50:57" x14ac:dyDescent="0.2">
      <c r="AX2061" s="204"/>
      <c r="AY2061" s="204"/>
      <c r="AZ2061" s="204"/>
      <c r="BA2061" s="204"/>
      <c r="BB2061" s="204"/>
      <c r="BC2061" s="204"/>
      <c r="BD2061" s="204"/>
      <c r="BE2061" s="132"/>
    </row>
    <row r="2062" spans="50:57" x14ac:dyDescent="0.2">
      <c r="AX2062" s="204"/>
      <c r="AY2062" s="204"/>
      <c r="AZ2062" s="204"/>
      <c r="BA2062" s="204"/>
      <c r="BB2062" s="204"/>
      <c r="BC2062" s="204"/>
      <c r="BD2062" s="204"/>
      <c r="BE2062" s="132"/>
    </row>
    <row r="2063" spans="50:57" x14ac:dyDescent="0.2">
      <c r="AX2063" s="204"/>
      <c r="AY2063" s="204"/>
      <c r="AZ2063" s="204"/>
      <c r="BA2063" s="204"/>
      <c r="BB2063" s="204"/>
      <c r="BC2063" s="204"/>
      <c r="BD2063" s="204"/>
      <c r="BE2063" s="132"/>
    </row>
    <row r="2064" spans="50:57" x14ac:dyDescent="0.2">
      <c r="AX2064" s="204"/>
      <c r="AY2064" s="204"/>
      <c r="AZ2064" s="204"/>
      <c r="BA2064" s="204"/>
      <c r="BB2064" s="204"/>
      <c r="BC2064" s="204"/>
      <c r="BD2064" s="204"/>
      <c r="BE2064" s="132"/>
    </row>
    <row r="2065" spans="50:57" x14ac:dyDescent="0.2">
      <c r="AX2065" s="204"/>
      <c r="AY2065" s="204"/>
      <c r="AZ2065" s="204"/>
      <c r="BA2065" s="204"/>
      <c r="BB2065" s="204"/>
      <c r="BC2065" s="204"/>
      <c r="BD2065" s="204"/>
      <c r="BE2065" s="132"/>
    </row>
    <row r="2066" spans="50:57" x14ac:dyDescent="0.2">
      <c r="AX2066" s="204"/>
      <c r="AY2066" s="204"/>
      <c r="AZ2066" s="204"/>
      <c r="BA2066" s="204"/>
      <c r="BB2066" s="204"/>
      <c r="BC2066" s="204"/>
      <c r="BD2066" s="204"/>
      <c r="BE2066" s="132"/>
    </row>
    <row r="2067" spans="50:57" x14ac:dyDescent="0.2">
      <c r="AX2067" s="204"/>
      <c r="AY2067" s="204"/>
      <c r="AZ2067" s="204"/>
      <c r="BA2067" s="204"/>
      <c r="BB2067" s="204"/>
      <c r="BC2067" s="204"/>
      <c r="BD2067" s="204"/>
      <c r="BE2067" s="132"/>
    </row>
    <row r="2068" spans="50:57" x14ac:dyDescent="0.2">
      <c r="AX2068" s="204"/>
      <c r="AY2068" s="204"/>
      <c r="AZ2068" s="204"/>
      <c r="BA2068" s="204"/>
      <c r="BB2068" s="204"/>
      <c r="BC2068" s="204"/>
      <c r="BD2068" s="204"/>
      <c r="BE2068" s="132"/>
    </row>
    <row r="2069" spans="50:57" x14ac:dyDescent="0.2">
      <c r="AX2069" s="204"/>
      <c r="AY2069" s="204"/>
      <c r="AZ2069" s="204"/>
      <c r="BA2069" s="204"/>
      <c r="BB2069" s="204"/>
      <c r="BC2069" s="204"/>
      <c r="BD2069" s="204"/>
      <c r="BE2069" s="132"/>
    </row>
    <row r="2070" spans="50:57" x14ac:dyDescent="0.2">
      <c r="AX2070" s="204"/>
      <c r="AY2070" s="204"/>
      <c r="AZ2070" s="204"/>
      <c r="BA2070" s="204"/>
      <c r="BB2070" s="204"/>
      <c r="BC2070" s="204"/>
      <c r="BD2070" s="204"/>
      <c r="BE2070" s="132"/>
    </row>
    <row r="2071" spans="50:57" x14ac:dyDescent="0.2">
      <c r="AX2071" s="204"/>
      <c r="AY2071" s="204"/>
      <c r="AZ2071" s="204"/>
      <c r="BA2071" s="204"/>
      <c r="BB2071" s="204"/>
      <c r="BC2071" s="204"/>
      <c r="BD2071" s="204"/>
      <c r="BE2071" s="132"/>
    </row>
    <row r="2072" spans="50:57" x14ac:dyDescent="0.2">
      <c r="AX2072" s="204"/>
      <c r="AY2072" s="204"/>
      <c r="AZ2072" s="204"/>
      <c r="BA2072" s="204"/>
      <c r="BB2072" s="204"/>
      <c r="BC2072" s="204"/>
      <c r="BD2072" s="204"/>
      <c r="BE2072" s="132"/>
    </row>
    <row r="2073" spans="50:57" x14ac:dyDescent="0.2">
      <c r="AX2073" s="204"/>
      <c r="AY2073" s="204"/>
      <c r="AZ2073" s="204"/>
      <c r="BA2073" s="204"/>
      <c r="BB2073" s="204"/>
      <c r="BC2073" s="204"/>
      <c r="BD2073" s="204"/>
      <c r="BE2073" s="132"/>
    </row>
    <row r="2074" spans="50:57" x14ac:dyDescent="0.2">
      <c r="AX2074" s="204"/>
      <c r="AY2074" s="204"/>
      <c r="AZ2074" s="204"/>
      <c r="BA2074" s="204"/>
      <c r="BB2074" s="204"/>
      <c r="BC2074" s="204"/>
      <c r="BD2074" s="204"/>
      <c r="BE2074" s="132"/>
    </row>
    <row r="2075" spans="50:57" x14ac:dyDescent="0.2">
      <c r="AX2075" s="204"/>
      <c r="AY2075" s="204"/>
      <c r="AZ2075" s="204"/>
      <c r="BA2075" s="204"/>
      <c r="BB2075" s="204"/>
      <c r="BC2075" s="204"/>
      <c r="BD2075" s="204"/>
      <c r="BE2075" s="132"/>
    </row>
    <row r="2076" spans="50:57" x14ac:dyDescent="0.2">
      <c r="AX2076" s="204"/>
      <c r="AY2076" s="204"/>
      <c r="AZ2076" s="204"/>
      <c r="BA2076" s="204"/>
      <c r="BB2076" s="204"/>
      <c r="BC2076" s="204"/>
      <c r="BD2076" s="204"/>
      <c r="BE2076" s="132"/>
    </row>
    <row r="2077" spans="50:57" x14ac:dyDescent="0.2">
      <c r="AX2077" s="204"/>
      <c r="AY2077" s="204"/>
      <c r="AZ2077" s="204"/>
      <c r="BA2077" s="204"/>
      <c r="BB2077" s="204"/>
      <c r="BC2077" s="204"/>
      <c r="BD2077" s="204"/>
      <c r="BE2077" s="132"/>
    </row>
    <row r="2078" spans="50:57" x14ac:dyDescent="0.2">
      <c r="AX2078" s="204"/>
      <c r="AY2078" s="204"/>
      <c r="AZ2078" s="204"/>
      <c r="BA2078" s="204"/>
      <c r="BB2078" s="204"/>
      <c r="BC2078" s="204"/>
      <c r="BD2078" s="204"/>
      <c r="BE2078" s="132"/>
    </row>
    <row r="2079" spans="50:57" x14ac:dyDescent="0.2">
      <c r="AX2079" s="204"/>
      <c r="AY2079" s="204"/>
      <c r="AZ2079" s="204"/>
      <c r="BA2079" s="204"/>
      <c r="BB2079" s="204"/>
      <c r="BC2079" s="204"/>
      <c r="BD2079" s="204"/>
      <c r="BE2079" s="132"/>
    </row>
    <row r="2080" spans="50:57" x14ac:dyDescent="0.2">
      <c r="AX2080" s="204"/>
      <c r="AY2080" s="204"/>
      <c r="AZ2080" s="204"/>
      <c r="BA2080" s="204"/>
      <c r="BB2080" s="204"/>
      <c r="BC2080" s="204"/>
      <c r="BD2080" s="204"/>
      <c r="BE2080" s="132"/>
    </row>
    <row r="2081" spans="50:57" x14ac:dyDescent="0.2">
      <c r="AX2081" s="204"/>
      <c r="AY2081" s="204"/>
      <c r="AZ2081" s="204"/>
      <c r="BA2081" s="204"/>
      <c r="BB2081" s="204"/>
      <c r="BC2081" s="204"/>
      <c r="BD2081" s="204"/>
      <c r="BE2081" s="132"/>
    </row>
    <row r="2082" spans="50:57" x14ac:dyDescent="0.2">
      <c r="AX2082" s="204"/>
      <c r="AY2082" s="204"/>
      <c r="AZ2082" s="204"/>
      <c r="BA2082" s="204"/>
      <c r="BB2082" s="204"/>
      <c r="BC2082" s="204"/>
      <c r="BD2082" s="204"/>
      <c r="BE2082" s="132"/>
    </row>
    <row r="2083" spans="50:57" x14ac:dyDescent="0.2">
      <c r="AX2083" s="204"/>
      <c r="AY2083" s="204"/>
      <c r="AZ2083" s="204"/>
      <c r="BA2083" s="204"/>
      <c r="BB2083" s="204"/>
      <c r="BC2083" s="204"/>
      <c r="BD2083" s="204"/>
      <c r="BE2083" s="132"/>
    </row>
    <row r="2084" spans="50:57" x14ac:dyDescent="0.2">
      <c r="AX2084" s="204"/>
      <c r="AY2084" s="204"/>
      <c r="AZ2084" s="204"/>
      <c r="BA2084" s="204"/>
      <c r="BB2084" s="204"/>
      <c r="BC2084" s="204"/>
      <c r="BD2084" s="204"/>
      <c r="BE2084" s="132"/>
    </row>
    <row r="2085" spans="50:57" x14ac:dyDescent="0.2">
      <c r="AX2085" s="204"/>
      <c r="AY2085" s="204"/>
      <c r="AZ2085" s="204"/>
      <c r="BA2085" s="204"/>
      <c r="BB2085" s="204"/>
      <c r="BC2085" s="204"/>
      <c r="BD2085" s="204"/>
      <c r="BE2085" s="132"/>
    </row>
    <row r="2086" spans="50:57" x14ac:dyDescent="0.2">
      <c r="AX2086" s="204"/>
      <c r="AY2086" s="204"/>
      <c r="AZ2086" s="204"/>
      <c r="BA2086" s="204"/>
      <c r="BB2086" s="204"/>
      <c r="BC2086" s="204"/>
      <c r="BD2086" s="204"/>
      <c r="BE2086" s="132"/>
    </row>
    <row r="2087" spans="50:57" x14ac:dyDescent="0.2">
      <c r="AX2087" s="204"/>
      <c r="AY2087" s="204"/>
      <c r="AZ2087" s="204"/>
      <c r="BA2087" s="204"/>
      <c r="BB2087" s="204"/>
      <c r="BC2087" s="204"/>
      <c r="BD2087" s="204"/>
      <c r="BE2087" s="132"/>
    </row>
    <row r="2088" spans="50:57" x14ac:dyDescent="0.2">
      <c r="AX2088" s="204"/>
      <c r="AY2088" s="204"/>
      <c r="AZ2088" s="204"/>
      <c r="BA2088" s="204"/>
      <c r="BB2088" s="204"/>
      <c r="BC2088" s="204"/>
      <c r="BD2088" s="204"/>
      <c r="BE2088" s="132"/>
    </row>
    <row r="2089" spans="50:57" x14ac:dyDescent="0.2">
      <c r="AX2089" s="204"/>
      <c r="AY2089" s="204"/>
      <c r="AZ2089" s="204"/>
      <c r="BA2089" s="204"/>
      <c r="BB2089" s="204"/>
      <c r="BC2089" s="204"/>
      <c r="BD2089" s="204"/>
      <c r="BE2089" s="132"/>
    </row>
    <row r="2090" spans="50:57" x14ac:dyDescent="0.2">
      <c r="AX2090" s="204"/>
      <c r="AY2090" s="204"/>
      <c r="AZ2090" s="204"/>
      <c r="BA2090" s="204"/>
      <c r="BB2090" s="204"/>
      <c r="BC2090" s="204"/>
      <c r="BD2090" s="204"/>
      <c r="BE2090" s="132"/>
    </row>
    <row r="2091" spans="50:57" x14ac:dyDescent="0.2">
      <c r="AX2091" s="204"/>
      <c r="AY2091" s="204"/>
      <c r="AZ2091" s="204"/>
      <c r="BA2091" s="204"/>
      <c r="BB2091" s="204"/>
      <c r="BC2091" s="204"/>
      <c r="BD2091" s="204"/>
      <c r="BE2091" s="132"/>
    </row>
    <row r="2092" spans="50:57" x14ac:dyDescent="0.2">
      <c r="AX2092" s="204"/>
      <c r="AY2092" s="204"/>
      <c r="AZ2092" s="204"/>
      <c r="BA2092" s="204"/>
      <c r="BB2092" s="204"/>
      <c r="BC2092" s="204"/>
      <c r="BD2092" s="204"/>
      <c r="BE2092" s="132"/>
    </row>
    <row r="2093" spans="50:57" x14ac:dyDescent="0.2">
      <c r="AX2093" s="204"/>
      <c r="AY2093" s="204"/>
      <c r="AZ2093" s="204"/>
      <c r="BA2093" s="204"/>
      <c r="BB2093" s="204"/>
      <c r="BC2093" s="204"/>
      <c r="BD2093" s="204"/>
      <c r="BE2093" s="132"/>
    </row>
    <row r="2094" spans="50:57" x14ac:dyDescent="0.2">
      <c r="AX2094" s="204"/>
      <c r="AY2094" s="204"/>
      <c r="AZ2094" s="204"/>
      <c r="BA2094" s="204"/>
      <c r="BB2094" s="204"/>
      <c r="BC2094" s="204"/>
      <c r="BD2094" s="204"/>
      <c r="BE2094" s="132"/>
    </row>
    <row r="2095" spans="50:57" x14ac:dyDescent="0.2">
      <c r="AX2095" s="204"/>
      <c r="AY2095" s="204"/>
      <c r="AZ2095" s="204"/>
      <c r="BA2095" s="204"/>
      <c r="BB2095" s="204"/>
      <c r="BC2095" s="204"/>
      <c r="BD2095" s="204"/>
      <c r="BE2095" s="132"/>
    </row>
    <row r="2096" spans="50:57" x14ac:dyDescent="0.2">
      <c r="AX2096" s="204"/>
      <c r="AY2096" s="204"/>
      <c r="AZ2096" s="204"/>
      <c r="BA2096" s="204"/>
      <c r="BB2096" s="204"/>
      <c r="BC2096" s="204"/>
      <c r="BD2096" s="204"/>
      <c r="BE2096" s="132"/>
    </row>
    <row r="2097" spans="50:57" x14ac:dyDescent="0.2">
      <c r="AX2097" s="204"/>
      <c r="AY2097" s="204"/>
      <c r="AZ2097" s="204"/>
      <c r="BA2097" s="204"/>
      <c r="BB2097" s="204"/>
      <c r="BC2097" s="204"/>
      <c r="BD2097" s="204"/>
      <c r="BE2097" s="132"/>
    </row>
    <row r="2098" spans="50:57" x14ac:dyDescent="0.2">
      <c r="AX2098" s="204"/>
      <c r="AY2098" s="204"/>
      <c r="AZ2098" s="204"/>
      <c r="BA2098" s="204"/>
      <c r="BB2098" s="204"/>
      <c r="BC2098" s="204"/>
      <c r="BD2098" s="204"/>
      <c r="BE2098" s="132"/>
    </row>
    <row r="2099" spans="50:57" x14ac:dyDescent="0.2">
      <c r="AX2099" s="204"/>
      <c r="AY2099" s="204"/>
      <c r="AZ2099" s="204"/>
      <c r="BA2099" s="204"/>
      <c r="BB2099" s="204"/>
      <c r="BC2099" s="204"/>
      <c r="BD2099" s="204"/>
      <c r="BE2099" s="132"/>
    </row>
    <row r="2100" spans="50:57" x14ac:dyDescent="0.2">
      <c r="AX2100" s="204"/>
      <c r="AY2100" s="204"/>
      <c r="AZ2100" s="204"/>
      <c r="BA2100" s="204"/>
      <c r="BB2100" s="204"/>
      <c r="BC2100" s="204"/>
      <c r="BD2100" s="204"/>
      <c r="BE2100" s="132"/>
    </row>
    <row r="2101" spans="50:57" x14ac:dyDescent="0.2">
      <c r="AX2101" s="204"/>
      <c r="AY2101" s="204"/>
      <c r="AZ2101" s="204"/>
      <c r="BA2101" s="204"/>
      <c r="BB2101" s="204"/>
      <c r="BC2101" s="204"/>
      <c r="BD2101" s="204"/>
      <c r="BE2101" s="132"/>
    </row>
    <row r="2102" spans="50:57" x14ac:dyDescent="0.2">
      <c r="AX2102" s="204"/>
      <c r="AY2102" s="204"/>
      <c r="AZ2102" s="204"/>
      <c r="BA2102" s="204"/>
      <c r="BB2102" s="204"/>
      <c r="BC2102" s="204"/>
      <c r="BD2102" s="204"/>
      <c r="BE2102" s="132"/>
    </row>
    <row r="2103" spans="50:57" x14ac:dyDescent="0.2">
      <c r="AX2103" s="204"/>
      <c r="AY2103" s="204"/>
      <c r="AZ2103" s="204"/>
      <c r="BA2103" s="204"/>
      <c r="BB2103" s="204"/>
      <c r="BC2103" s="204"/>
      <c r="BD2103" s="204"/>
      <c r="BE2103" s="132"/>
    </row>
    <row r="2104" spans="50:57" x14ac:dyDescent="0.2">
      <c r="AX2104" s="204"/>
      <c r="AY2104" s="204"/>
      <c r="AZ2104" s="204"/>
      <c r="BA2104" s="204"/>
      <c r="BB2104" s="204"/>
      <c r="BC2104" s="204"/>
      <c r="BD2104" s="204"/>
      <c r="BE2104" s="132"/>
    </row>
    <row r="2105" spans="50:57" x14ac:dyDescent="0.2">
      <c r="AX2105" s="204"/>
      <c r="AY2105" s="204"/>
      <c r="AZ2105" s="204"/>
      <c r="BA2105" s="204"/>
      <c r="BB2105" s="204"/>
      <c r="BC2105" s="204"/>
      <c r="BD2105" s="204"/>
      <c r="BE2105" s="132"/>
    </row>
    <row r="2106" spans="50:57" x14ac:dyDescent="0.2">
      <c r="AX2106" s="204"/>
      <c r="AY2106" s="204"/>
      <c r="AZ2106" s="204"/>
      <c r="BA2106" s="204"/>
      <c r="BB2106" s="204"/>
      <c r="BC2106" s="204"/>
      <c r="BD2106" s="204"/>
      <c r="BE2106" s="132"/>
    </row>
    <row r="2107" spans="50:57" x14ac:dyDescent="0.2">
      <c r="AX2107" s="204"/>
      <c r="AY2107" s="204"/>
      <c r="AZ2107" s="204"/>
      <c r="BA2107" s="204"/>
      <c r="BB2107" s="204"/>
      <c r="BC2107" s="204"/>
      <c r="BD2107" s="204"/>
      <c r="BE2107" s="132"/>
    </row>
    <row r="2108" spans="50:57" x14ac:dyDescent="0.2">
      <c r="AX2108" s="204"/>
      <c r="AY2108" s="204"/>
      <c r="AZ2108" s="204"/>
      <c r="BA2108" s="204"/>
      <c r="BB2108" s="204"/>
      <c r="BC2108" s="204"/>
      <c r="BD2108" s="204"/>
      <c r="BE2108" s="132"/>
    </row>
    <row r="2109" spans="50:57" x14ac:dyDescent="0.2">
      <c r="AX2109" s="204"/>
      <c r="AY2109" s="204"/>
      <c r="AZ2109" s="204"/>
      <c r="BA2109" s="204"/>
      <c r="BB2109" s="204"/>
      <c r="BC2109" s="204"/>
      <c r="BD2109" s="204"/>
      <c r="BE2109" s="132"/>
    </row>
    <row r="2110" spans="50:57" x14ac:dyDescent="0.2">
      <c r="AX2110" s="204"/>
      <c r="AY2110" s="204"/>
      <c r="AZ2110" s="204"/>
      <c r="BA2110" s="204"/>
      <c r="BB2110" s="204"/>
      <c r="BC2110" s="204"/>
      <c r="BD2110" s="204"/>
      <c r="BE2110" s="132"/>
    </row>
    <row r="2111" spans="50:57" x14ac:dyDescent="0.2">
      <c r="AX2111" s="204"/>
      <c r="AY2111" s="204"/>
      <c r="AZ2111" s="204"/>
      <c r="BA2111" s="204"/>
      <c r="BB2111" s="204"/>
      <c r="BC2111" s="204"/>
      <c r="BD2111" s="204"/>
      <c r="BE2111" s="132"/>
    </row>
    <row r="2112" spans="50:57" x14ac:dyDescent="0.2">
      <c r="AX2112" s="204"/>
      <c r="AY2112" s="204"/>
      <c r="AZ2112" s="204"/>
      <c r="BA2112" s="204"/>
      <c r="BB2112" s="204"/>
      <c r="BC2112" s="204"/>
      <c r="BD2112" s="204"/>
      <c r="BE2112" s="132"/>
    </row>
    <row r="2113" spans="50:57" x14ac:dyDescent="0.2">
      <c r="AX2113" s="204"/>
      <c r="AY2113" s="204"/>
      <c r="AZ2113" s="204"/>
      <c r="BA2113" s="204"/>
      <c r="BB2113" s="204"/>
      <c r="BC2113" s="204"/>
      <c r="BD2113" s="204"/>
      <c r="BE2113" s="132"/>
    </row>
    <row r="2114" spans="50:57" x14ac:dyDescent="0.2">
      <c r="AX2114" s="204"/>
      <c r="AY2114" s="204"/>
      <c r="AZ2114" s="204"/>
      <c r="BA2114" s="204"/>
      <c r="BB2114" s="204"/>
      <c r="BC2114" s="204"/>
      <c r="BD2114" s="204"/>
      <c r="BE2114" s="132"/>
    </row>
    <row r="2115" spans="50:57" x14ac:dyDescent="0.2">
      <c r="AX2115" s="204"/>
      <c r="AY2115" s="204"/>
      <c r="AZ2115" s="204"/>
      <c r="BA2115" s="204"/>
      <c r="BB2115" s="204"/>
      <c r="BC2115" s="204"/>
      <c r="BD2115" s="204"/>
      <c r="BE2115" s="132"/>
    </row>
    <row r="2116" spans="50:57" x14ac:dyDescent="0.2">
      <c r="AX2116" s="204"/>
      <c r="AY2116" s="204"/>
      <c r="AZ2116" s="204"/>
      <c r="BA2116" s="204"/>
      <c r="BB2116" s="204"/>
      <c r="BC2116" s="204"/>
      <c r="BD2116" s="204"/>
      <c r="BE2116" s="132"/>
    </row>
    <row r="2117" spans="50:57" x14ac:dyDescent="0.2">
      <c r="AX2117" s="204"/>
      <c r="AY2117" s="204"/>
      <c r="AZ2117" s="204"/>
      <c r="BA2117" s="204"/>
      <c r="BB2117" s="204"/>
      <c r="BC2117" s="204"/>
      <c r="BD2117" s="204"/>
      <c r="BE2117" s="132"/>
    </row>
    <row r="2118" spans="50:57" x14ac:dyDescent="0.2">
      <c r="AX2118" s="204"/>
      <c r="AY2118" s="204"/>
      <c r="AZ2118" s="204"/>
      <c r="BA2118" s="204"/>
      <c r="BB2118" s="204"/>
      <c r="BC2118" s="204"/>
      <c r="BD2118" s="204"/>
      <c r="BE2118" s="132"/>
    </row>
    <row r="2119" spans="50:57" x14ac:dyDescent="0.2">
      <c r="AX2119" s="204"/>
      <c r="AY2119" s="204"/>
      <c r="AZ2119" s="204"/>
      <c r="BA2119" s="204"/>
      <c r="BB2119" s="204"/>
      <c r="BC2119" s="204"/>
      <c r="BD2119" s="204"/>
      <c r="BE2119" s="132"/>
    </row>
    <row r="2120" spans="50:57" x14ac:dyDescent="0.2">
      <c r="AX2120" s="204"/>
      <c r="AY2120" s="204"/>
      <c r="AZ2120" s="204"/>
      <c r="BA2120" s="204"/>
      <c r="BB2120" s="204"/>
      <c r="BC2120" s="204"/>
      <c r="BD2120" s="204"/>
      <c r="BE2120" s="132"/>
    </row>
    <row r="2121" spans="50:57" x14ac:dyDescent="0.2">
      <c r="AX2121" s="204"/>
      <c r="AY2121" s="204"/>
      <c r="AZ2121" s="204"/>
      <c r="BA2121" s="204"/>
      <c r="BB2121" s="204"/>
      <c r="BC2121" s="204"/>
      <c r="BD2121" s="204"/>
      <c r="BE2121" s="132"/>
    </row>
    <row r="2122" spans="50:57" x14ac:dyDescent="0.2">
      <c r="AX2122" s="204"/>
      <c r="AY2122" s="204"/>
      <c r="AZ2122" s="204"/>
      <c r="BA2122" s="204"/>
      <c r="BB2122" s="204"/>
      <c r="BC2122" s="204"/>
      <c r="BD2122" s="204"/>
      <c r="BE2122" s="132"/>
    </row>
    <row r="2123" spans="50:57" x14ac:dyDescent="0.2">
      <c r="AX2123" s="204"/>
      <c r="AY2123" s="204"/>
      <c r="AZ2123" s="204"/>
      <c r="BA2123" s="204"/>
      <c r="BB2123" s="204"/>
      <c r="BC2123" s="204"/>
      <c r="BD2123" s="204"/>
      <c r="BE2123" s="132"/>
    </row>
    <row r="2124" spans="50:57" x14ac:dyDescent="0.2">
      <c r="AX2124" s="204"/>
      <c r="AY2124" s="204"/>
      <c r="AZ2124" s="204"/>
      <c r="BA2124" s="204"/>
      <c r="BB2124" s="204"/>
      <c r="BC2124" s="204"/>
      <c r="BD2124" s="204"/>
      <c r="BE2124" s="132"/>
    </row>
    <row r="2125" spans="50:57" x14ac:dyDescent="0.2">
      <c r="AX2125" s="204"/>
      <c r="AY2125" s="204"/>
      <c r="AZ2125" s="204"/>
      <c r="BA2125" s="204"/>
      <c r="BB2125" s="204"/>
      <c r="BC2125" s="204"/>
      <c r="BD2125" s="204"/>
      <c r="BE2125" s="132"/>
    </row>
    <row r="2126" spans="50:57" x14ac:dyDescent="0.2">
      <c r="AX2126" s="204"/>
      <c r="AY2126" s="204"/>
      <c r="AZ2126" s="204"/>
      <c r="BA2126" s="204"/>
      <c r="BB2126" s="204"/>
      <c r="BC2126" s="204"/>
      <c r="BD2126" s="204"/>
      <c r="BE2126" s="132"/>
    </row>
    <row r="2127" spans="50:57" x14ac:dyDescent="0.2">
      <c r="AX2127" s="204"/>
      <c r="AY2127" s="204"/>
      <c r="AZ2127" s="204"/>
      <c r="BA2127" s="204"/>
      <c r="BB2127" s="204"/>
      <c r="BC2127" s="204"/>
      <c r="BD2127" s="204"/>
      <c r="BE2127" s="132"/>
    </row>
    <row r="2128" spans="50:57" x14ac:dyDescent="0.2">
      <c r="AX2128" s="204"/>
      <c r="AY2128" s="204"/>
      <c r="AZ2128" s="204"/>
      <c r="BA2128" s="204"/>
      <c r="BB2128" s="204"/>
      <c r="BC2128" s="204"/>
      <c r="BD2128" s="204"/>
      <c r="BE2128" s="132"/>
    </row>
    <row r="2129" spans="50:57" x14ac:dyDescent="0.2">
      <c r="AX2129" s="204"/>
      <c r="AY2129" s="204"/>
      <c r="AZ2129" s="204"/>
      <c r="BA2129" s="204"/>
      <c r="BB2129" s="204"/>
      <c r="BC2129" s="204"/>
      <c r="BD2129" s="204"/>
      <c r="BE2129" s="132"/>
    </row>
    <row r="2130" spans="50:57" x14ac:dyDescent="0.2">
      <c r="AX2130" s="204"/>
      <c r="AY2130" s="204"/>
      <c r="AZ2130" s="204"/>
      <c r="BA2130" s="204"/>
      <c r="BB2130" s="204"/>
      <c r="BC2130" s="204"/>
      <c r="BD2130" s="204"/>
      <c r="BE2130" s="132"/>
    </row>
    <row r="2131" spans="50:57" x14ac:dyDescent="0.2">
      <c r="AX2131" s="204"/>
      <c r="AY2131" s="204"/>
      <c r="AZ2131" s="204"/>
      <c r="BA2131" s="204"/>
      <c r="BB2131" s="204"/>
      <c r="BC2131" s="204"/>
      <c r="BD2131" s="204"/>
      <c r="BE2131" s="132"/>
    </row>
    <row r="2132" spans="50:57" x14ac:dyDescent="0.2">
      <c r="AX2132" s="204"/>
      <c r="AY2132" s="204"/>
      <c r="AZ2132" s="204"/>
      <c r="BA2132" s="204"/>
      <c r="BB2132" s="204"/>
      <c r="BC2132" s="204"/>
      <c r="BD2132" s="204"/>
      <c r="BE2132" s="132"/>
    </row>
    <row r="2133" spans="50:57" x14ac:dyDescent="0.2">
      <c r="AX2133" s="204"/>
      <c r="AY2133" s="204"/>
      <c r="AZ2133" s="204"/>
      <c r="BA2133" s="204"/>
      <c r="BB2133" s="204"/>
      <c r="BC2133" s="204"/>
      <c r="BD2133" s="204"/>
      <c r="BE2133" s="132"/>
    </row>
    <row r="2134" spans="50:57" x14ac:dyDescent="0.2">
      <c r="AX2134" s="204"/>
      <c r="AY2134" s="204"/>
      <c r="AZ2134" s="204"/>
      <c r="BA2134" s="204"/>
      <c r="BB2134" s="204"/>
      <c r="BC2134" s="204"/>
      <c r="BD2134" s="204"/>
      <c r="BE2134" s="132"/>
    </row>
    <row r="2135" spans="50:57" x14ac:dyDescent="0.2">
      <c r="AX2135" s="204"/>
      <c r="AY2135" s="204"/>
      <c r="AZ2135" s="204"/>
      <c r="BA2135" s="204"/>
      <c r="BB2135" s="204"/>
      <c r="BC2135" s="204"/>
      <c r="BD2135" s="204"/>
      <c r="BE2135" s="132"/>
    </row>
    <row r="2136" spans="50:57" x14ac:dyDescent="0.2">
      <c r="AX2136" s="204"/>
      <c r="AY2136" s="204"/>
      <c r="AZ2136" s="204"/>
      <c r="BA2136" s="204"/>
      <c r="BB2136" s="204"/>
      <c r="BC2136" s="204"/>
      <c r="BD2136" s="204"/>
      <c r="BE2136" s="132"/>
    </row>
    <row r="2137" spans="50:57" x14ac:dyDescent="0.2">
      <c r="AX2137" s="204"/>
      <c r="AY2137" s="204"/>
      <c r="AZ2137" s="204"/>
      <c r="BA2137" s="204"/>
      <c r="BB2137" s="204"/>
      <c r="BC2137" s="204"/>
      <c r="BD2137" s="204"/>
      <c r="BE2137" s="132"/>
    </row>
    <row r="2138" spans="50:57" x14ac:dyDescent="0.2">
      <c r="AX2138" s="204"/>
      <c r="AY2138" s="204"/>
      <c r="AZ2138" s="204"/>
      <c r="BA2138" s="204"/>
      <c r="BB2138" s="204"/>
      <c r="BC2138" s="204"/>
      <c r="BD2138" s="204"/>
      <c r="BE2138" s="132"/>
    </row>
    <row r="2139" spans="50:57" x14ac:dyDescent="0.2">
      <c r="AX2139" s="204"/>
      <c r="AY2139" s="204"/>
      <c r="AZ2139" s="204"/>
      <c r="BA2139" s="204"/>
      <c r="BB2139" s="204"/>
      <c r="BC2139" s="204"/>
      <c r="BD2139" s="204"/>
      <c r="BE2139" s="132"/>
    </row>
    <row r="2140" spans="50:57" x14ac:dyDescent="0.2">
      <c r="AX2140" s="204"/>
      <c r="AY2140" s="204"/>
      <c r="AZ2140" s="204"/>
      <c r="BA2140" s="204"/>
      <c r="BB2140" s="204"/>
      <c r="BC2140" s="204"/>
      <c r="BD2140" s="204"/>
      <c r="BE2140" s="132"/>
    </row>
    <row r="2141" spans="50:57" x14ac:dyDescent="0.2">
      <c r="AX2141" s="204"/>
      <c r="AY2141" s="204"/>
      <c r="AZ2141" s="204"/>
      <c r="BA2141" s="204"/>
      <c r="BB2141" s="204"/>
      <c r="BC2141" s="204"/>
      <c r="BD2141" s="204"/>
      <c r="BE2141" s="132"/>
    </row>
    <row r="2142" spans="50:57" x14ac:dyDescent="0.2">
      <c r="AX2142" s="204"/>
      <c r="AY2142" s="204"/>
      <c r="AZ2142" s="204"/>
      <c r="BA2142" s="204"/>
      <c r="BB2142" s="204"/>
      <c r="BC2142" s="204"/>
      <c r="BD2142" s="204"/>
      <c r="BE2142" s="132"/>
    </row>
    <row r="2143" spans="50:57" x14ac:dyDescent="0.2">
      <c r="AX2143" s="204"/>
      <c r="AY2143" s="204"/>
      <c r="AZ2143" s="204"/>
      <c r="BA2143" s="204"/>
      <c r="BB2143" s="204"/>
      <c r="BC2143" s="204"/>
      <c r="BD2143" s="204"/>
      <c r="BE2143" s="132"/>
    </row>
    <row r="2144" spans="50:57" x14ac:dyDescent="0.2">
      <c r="AX2144" s="204"/>
      <c r="AY2144" s="204"/>
      <c r="AZ2144" s="204"/>
      <c r="BA2144" s="204"/>
      <c r="BB2144" s="204"/>
      <c r="BC2144" s="204"/>
      <c r="BD2144" s="204"/>
      <c r="BE2144" s="132"/>
    </row>
    <row r="2145" spans="50:57" x14ac:dyDescent="0.2">
      <c r="AX2145" s="204"/>
      <c r="AY2145" s="204"/>
      <c r="AZ2145" s="204"/>
      <c r="BA2145" s="204"/>
      <c r="BB2145" s="204"/>
      <c r="BC2145" s="204"/>
      <c r="BD2145" s="204"/>
      <c r="BE2145" s="132"/>
    </row>
    <row r="2146" spans="50:57" x14ac:dyDescent="0.2">
      <c r="AX2146" s="204"/>
      <c r="AY2146" s="204"/>
      <c r="AZ2146" s="204"/>
      <c r="BA2146" s="204"/>
      <c r="BB2146" s="204"/>
      <c r="BC2146" s="204"/>
      <c r="BD2146" s="204"/>
      <c r="BE2146" s="132"/>
    </row>
    <row r="2147" spans="50:57" x14ac:dyDescent="0.2">
      <c r="AX2147" s="204"/>
      <c r="AY2147" s="204"/>
      <c r="AZ2147" s="204"/>
      <c r="BA2147" s="204"/>
      <c r="BB2147" s="204"/>
      <c r="BC2147" s="204"/>
      <c r="BD2147" s="204"/>
      <c r="BE2147" s="132"/>
    </row>
    <row r="2148" spans="50:57" x14ac:dyDescent="0.2">
      <c r="AX2148" s="204"/>
      <c r="AY2148" s="204"/>
      <c r="AZ2148" s="204"/>
      <c r="BA2148" s="204"/>
      <c r="BB2148" s="204"/>
      <c r="BC2148" s="204"/>
      <c r="BD2148" s="204"/>
      <c r="BE2148" s="132"/>
    </row>
    <row r="2149" spans="50:57" x14ac:dyDescent="0.2">
      <c r="AX2149" s="204"/>
      <c r="AY2149" s="204"/>
      <c r="AZ2149" s="204"/>
      <c r="BA2149" s="204"/>
      <c r="BB2149" s="204"/>
      <c r="BC2149" s="204"/>
      <c r="BD2149" s="204"/>
      <c r="BE2149" s="132"/>
    </row>
    <row r="2150" spans="50:57" x14ac:dyDescent="0.2">
      <c r="AX2150" s="204"/>
      <c r="AY2150" s="204"/>
      <c r="AZ2150" s="204"/>
      <c r="BA2150" s="204"/>
      <c r="BB2150" s="204"/>
      <c r="BC2150" s="204"/>
      <c r="BD2150" s="204"/>
      <c r="BE2150" s="132"/>
    </row>
    <row r="2151" spans="50:57" x14ac:dyDescent="0.2">
      <c r="AX2151" s="204"/>
      <c r="AY2151" s="204"/>
      <c r="AZ2151" s="204"/>
      <c r="BA2151" s="204"/>
      <c r="BB2151" s="204"/>
      <c r="BC2151" s="204"/>
      <c r="BD2151" s="204"/>
      <c r="BE2151" s="132"/>
    </row>
    <row r="2152" spans="50:57" x14ac:dyDescent="0.2">
      <c r="AX2152" s="204"/>
      <c r="AY2152" s="204"/>
      <c r="AZ2152" s="204"/>
      <c r="BA2152" s="204"/>
      <c r="BB2152" s="204"/>
      <c r="BC2152" s="204"/>
      <c r="BD2152" s="204"/>
      <c r="BE2152" s="132"/>
    </row>
    <row r="2153" spans="50:57" x14ac:dyDescent="0.2">
      <c r="AX2153" s="204"/>
      <c r="AY2153" s="204"/>
      <c r="AZ2153" s="204"/>
      <c r="BA2153" s="204"/>
      <c r="BB2153" s="204"/>
      <c r="BC2153" s="204"/>
      <c r="BD2153" s="204"/>
      <c r="BE2153" s="132"/>
    </row>
    <row r="2154" spans="50:57" x14ac:dyDescent="0.2">
      <c r="AX2154" s="204"/>
      <c r="AY2154" s="204"/>
      <c r="AZ2154" s="204"/>
      <c r="BA2154" s="204"/>
      <c r="BB2154" s="204"/>
      <c r="BC2154" s="204"/>
      <c r="BD2154" s="204"/>
      <c r="BE2154" s="132"/>
    </row>
    <row r="2155" spans="50:57" x14ac:dyDescent="0.2">
      <c r="AX2155" s="204"/>
      <c r="AY2155" s="204"/>
      <c r="AZ2155" s="204"/>
      <c r="BA2155" s="204"/>
      <c r="BB2155" s="204"/>
      <c r="BC2155" s="204"/>
      <c r="BD2155" s="204"/>
      <c r="BE2155" s="132"/>
    </row>
    <row r="2156" spans="50:57" x14ac:dyDescent="0.2">
      <c r="AX2156" s="204"/>
      <c r="AY2156" s="204"/>
      <c r="AZ2156" s="204"/>
      <c r="BA2156" s="204"/>
      <c r="BB2156" s="204"/>
      <c r="BC2156" s="204"/>
      <c r="BD2156" s="204"/>
      <c r="BE2156" s="132"/>
    </row>
    <row r="2157" spans="50:57" x14ac:dyDescent="0.2">
      <c r="AX2157" s="204"/>
      <c r="AY2157" s="204"/>
      <c r="AZ2157" s="204"/>
      <c r="BA2157" s="204"/>
      <c r="BB2157" s="204"/>
      <c r="BC2157" s="204"/>
      <c r="BD2157" s="204"/>
      <c r="BE2157" s="132"/>
    </row>
    <row r="2158" spans="50:57" x14ac:dyDescent="0.2">
      <c r="AX2158" s="204"/>
      <c r="AY2158" s="204"/>
      <c r="AZ2158" s="204"/>
      <c r="BA2158" s="204"/>
      <c r="BB2158" s="204"/>
      <c r="BC2158" s="204"/>
      <c r="BD2158" s="204"/>
      <c r="BE2158" s="132"/>
    </row>
    <row r="2159" spans="50:57" x14ac:dyDescent="0.2">
      <c r="AX2159" s="204"/>
      <c r="AY2159" s="204"/>
      <c r="AZ2159" s="204"/>
      <c r="BA2159" s="204"/>
      <c r="BB2159" s="204"/>
      <c r="BC2159" s="204"/>
      <c r="BD2159" s="204"/>
      <c r="BE2159" s="132"/>
    </row>
    <row r="2160" spans="50:57" x14ac:dyDescent="0.2">
      <c r="AX2160" s="204"/>
      <c r="AY2160" s="204"/>
      <c r="AZ2160" s="204"/>
      <c r="BA2160" s="204"/>
      <c r="BB2160" s="204"/>
      <c r="BC2160" s="204"/>
      <c r="BD2160" s="204"/>
      <c r="BE2160" s="132"/>
    </row>
    <row r="2161" spans="50:57" x14ac:dyDescent="0.2">
      <c r="AX2161" s="204"/>
      <c r="AY2161" s="204"/>
      <c r="AZ2161" s="204"/>
      <c r="BA2161" s="204"/>
      <c r="BB2161" s="204"/>
      <c r="BC2161" s="204"/>
      <c r="BD2161" s="204"/>
      <c r="BE2161" s="132"/>
    </row>
    <row r="2162" spans="50:57" x14ac:dyDescent="0.2">
      <c r="AX2162" s="204"/>
      <c r="AY2162" s="204"/>
      <c r="AZ2162" s="204"/>
      <c r="BA2162" s="204"/>
      <c r="BB2162" s="204"/>
      <c r="BC2162" s="204"/>
      <c r="BD2162" s="204"/>
      <c r="BE2162" s="132"/>
    </row>
    <row r="2163" spans="50:57" x14ac:dyDescent="0.2">
      <c r="AX2163" s="204"/>
      <c r="AY2163" s="204"/>
      <c r="AZ2163" s="204"/>
      <c r="BA2163" s="204"/>
      <c r="BB2163" s="204"/>
      <c r="BC2163" s="204"/>
      <c r="BD2163" s="204"/>
      <c r="BE2163" s="132"/>
    </row>
    <row r="2164" spans="50:57" x14ac:dyDescent="0.2">
      <c r="AX2164" s="204"/>
      <c r="AY2164" s="204"/>
      <c r="AZ2164" s="204"/>
      <c r="BA2164" s="204"/>
      <c r="BB2164" s="204"/>
      <c r="BC2164" s="204"/>
      <c r="BD2164" s="204"/>
      <c r="BE2164" s="132"/>
    </row>
    <row r="2165" spans="50:57" x14ac:dyDescent="0.2">
      <c r="AX2165" s="204"/>
      <c r="AY2165" s="204"/>
      <c r="AZ2165" s="204"/>
      <c r="BA2165" s="204"/>
      <c r="BB2165" s="204"/>
      <c r="BC2165" s="204"/>
      <c r="BD2165" s="204"/>
      <c r="BE2165" s="132"/>
    </row>
    <row r="2166" spans="50:57" x14ac:dyDescent="0.2">
      <c r="AX2166" s="204"/>
      <c r="AY2166" s="204"/>
      <c r="AZ2166" s="204"/>
      <c r="BA2166" s="204"/>
      <c r="BB2166" s="204"/>
      <c r="BC2166" s="204"/>
      <c r="BD2166" s="204"/>
      <c r="BE2166" s="132"/>
    </row>
    <row r="2167" spans="50:57" x14ac:dyDescent="0.2">
      <c r="AX2167" s="204"/>
      <c r="AY2167" s="204"/>
      <c r="AZ2167" s="204"/>
      <c r="BA2167" s="204"/>
      <c r="BB2167" s="204"/>
      <c r="BC2167" s="204"/>
      <c r="BD2167" s="204"/>
      <c r="BE2167" s="132"/>
    </row>
    <row r="2168" spans="50:57" x14ac:dyDescent="0.2">
      <c r="AX2168" s="204"/>
      <c r="AY2168" s="204"/>
      <c r="AZ2168" s="204"/>
      <c r="BA2168" s="204"/>
      <c r="BB2168" s="204"/>
      <c r="BC2168" s="204"/>
      <c r="BD2168" s="204"/>
      <c r="BE2168" s="132"/>
    </row>
    <row r="2169" spans="50:57" x14ac:dyDescent="0.2">
      <c r="AX2169" s="204"/>
      <c r="AY2169" s="204"/>
      <c r="AZ2169" s="204"/>
      <c r="BA2169" s="204"/>
      <c r="BB2169" s="204"/>
      <c r="BC2169" s="204"/>
      <c r="BD2169" s="204"/>
      <c r="BE2169" s="132"/>
    </row>
    <row r="2170" spans="50:57" x14ac:dyDescent="0.2">
      <c r="AX2170" s="204"/>
      <c r="AY2170" s="204"/>
      <c r="AZ2170" s="204"/>
      <c r="BA2170" s="204"/>
      <c r="BB2170" s="204"/>
      <c r="BC2170" s="204"/>
      <c r="BD2170" s="204"/>
      <c r="BE2170" s="132"/>
    </row>
    <row r="2171" spans="50:57" x14ac:dyDescent="0.2">
      <c r="AX2171" s="204"/>
      <c r="AY2171" s="204"/>
      <c r="AZ2171" s="204"/>
      <c r="BA2171" s="204"/>
      <c r="BB2171" s="204"/>
      <c r="BC2171" s="204"/>
      <c r="BD2171" s="204"/>
      <c r="BE2171" s="132"/>
    </row>
    <row r="2172" spans="50:57" x14ac:dyDescent="0.2">
      <c r="AX2172" s="204"/>
      <c r="AY2172" s="204"/>
      <c r="AZ2172" s="204"/>
      <c r="BA2172" s="204"/>
      <c r="BB2172" s="204"/>
      <c r="BC2172" s="204"/>
      <c r="BD2172" s="204"/>
      <c r="BE2172" s="132"/>
    </row>
    <row r="2173" spans="50:57" x14ac:dyDescent="0.2">
      <c r="AX2173" s="204"/>
      <c r="AY2173" s="204"/>
      <c r="AZ2173" s="204"/>
      <c r="BA2173" s="204"/>
      <c r="BB2173" s="204"/>
      <c r="BC2173" s="204"/>
      <c r="BD2173" s="204"/>
      <c r="BE2173" s="132"/>
    </row>
    <row r="2174" spans="50:57" x14ac:dyDescent="0.2">
      <c r="AX2174" s="204"/>
      <c r="AY2174" s="204"/>
      <c r="AZ2174" s="204"/>
      <c r="BA2174" s="204"/>
      <c r="BB2174" s="204"/>
      <c r="BC2174" s="204"/>
      <c r="BD2174" s="204"/>
      <c r="BE2174" s="132"/>
    </row>
    <row r="2175" spans="50:57" x14ac:dyDescent="0.2">
      <c r="AX2175" s="204"/>
      <c r="AY2175" s="204"/>
      <c r="AZ2175" s="204"/>
      <c r="BA2175" s="204"/>
      <c r="BB2175" s="204"/>
      <c r="BC2175" s="204"/>
      <c r="BD2175" s="204"/>
      <c r="BE2175" s="132"/>
    </row>
    <row r="2176" spans="50:57" x14ac:dyDescent="0.2">
      <c r="AX2176" s="204"/>
      <c r="AY2176" s="204"/>
      <c r="AZ2176" s="204"/>
      <c r="BA2176" s="204"/>
      <c r="BB2176" s="204"/>
      <c r="BC2176" s="204"/>
      <c r="BD2176" s="204"/>
      <c r="BE2176" s="132"/>
    </row>
    <row r="2177" spans="50:57" x14ac:dyDescent="0.2">
      <c r="AX2177" s="204"/>
      <c r="AY2177" s="204"/>
      <c r="AZ2177" s="204"/>
      <c r="BA2177" s="204"/>
      <c r="BB2177" s="204"/>
      <c r="BC2177" s="204"/>
      <c r="BD2177" s="204"/>
      <c r="BE2177" s="132"/>
    </row>
    <row r="2178" spans="50:57" x14ac:dyDescent="0.2">
      <c r="AX2178" s="204"/>
      <c r="AY2178" s="204"/>
      <c r="AZ2178" s="204"/>
      <c r="BA2178" s="204"/>
      <c r="BB2178" s="204"/>
      <c r="BC2178" s="204"/>
      <c r="BD2178" s="204"/>
      <c r="BE2178" s="132"/>
    </row>
    <row r="2179" spans="50:57" x14ac:dyDescent="0.2">
      <c r="AX2179" s="204"/>
      <c r="AY2179" s="204"/>
      <c r="AZ2179" s="204"/>
      <c r="BA2179" s="204"/>
      <c r="BB2179" s="204"/>
      <c r="BC2179" s="204"/>
      <c r="BD2179" s="204"/>
      <c r="BE2179" s="132"/>
    </row>
    <row r="2180" spans="50:57" x14ac:dyDescent="0.2">
      <c r="AX2180" s="204"/>
      <c r="AY2180" s="204"/>
      <c r="AZ2180" s="204"/>
      <c r="BA2180" s="204"/>
      <c r="BB2180" s="204"/>
      <c r="BC2180" s="204"/>
      <c r="BD2180" s="204"/>
      <c r="BE2180" s="132"/>
    </row>
    <row r="2181" spans="50:57" x14ac:dyDescent="0.2">
      <c r="AX2181" s="204"/>
      <c r="AY2181" s="204"/>
      <c r="AZ2181" s="204"/>
      <c r="BA2181" s="204"/>
      <c r="BB2181" s="204"/>
      <c r="BC2181" s="204"/>
      <c r="BD2181" s="204"/>
      <c r="BE2181" s="132"/>
    </row>
    <row r="2182" spans="50:57" x14ac:dyDescent="0.2">
      <c r="AX2182" s="204"/>
      <c r="AY2182" s="204"/>
      <c r="AZ2182" s="204"/>
      <c r="BA2182" s="204"/>
      <c r="BB2182" s="204"/>
      <c r="BC2182" s="204"/>
      <c r="BD2182" s="204"/>
      <c r="BE2182" s="132"/>
    </row>
    <row r="2183" spans="50:57" x14ac:dyDescent="0.2">
      <c r="AX2183" s="204"/>
      <c r="AY2183" s="204"/>
      <c r="AZ2183" s="204"/>
      <c r="BA2183" s="204"/>
      <c r="BB2183" s="204"/>
      <c r="BC2183" s="204"/>
      <c r="BD2183" s="204"/>
      <c r="BE2183" s="132"/>
    </row>
    <row r="2184" spans="50:57" x14ac:dyDescent="0.2">
      <c r="AX2184" s="204"/>
      <c r="AY2184" s="204"/>
      <c r="AZ2184" s="204"/>
      <c r="BA2184" s="204"/>
      <c r="BB2184" s="204"/>
      <c r="BC2184" s="204"/>
      <c r="BD2184" s="204"/>
      <c r="BE2184" s="132"/>
    </row>
    <row r="2185" spans="50:57" x14ac:dyDescent="0.2">
      <c r="AX2185" s="204"/>
      <c r="AY2185" s="204"/>
      <c r="AZ2185" s="204"/>
      <c r="BA2185" s="204"/>
      <c r="BB2185" s="204"/>
      <c r="BC2185" s="204"/>
      <c r="BD2185" s="204"/>
      <c r="BE2185" s="132"/>
    </row>
    <row r="2186" spans="50:57" x14ac:dyDescent="0.2">
      <c r="AX2186" s="204"/>
      <c r="AY2186" s="204"/>
      <c r="AZ2186" s="204"/>
      <c r="BA2186" s="204"/>
      <c r="BB2186" s="204"/>
      <c r="BC2186" s="204"/>
      <c r="BD2186" s="204"/>
      <c r="BE2186" s="132"/>
    </row>
    <row r="2187" spans="50:57" x14ac:dyDescent="0.2">
      <c r="AX2187" s="204"/>
      <c r="AY2187" s="204"/>
      <c r="AZ2187" s="204"/>
      <c r="BA2187" s="204"/>
      <c r="BB2187" s="204"/>
      <c r="BC2187" s="204"/>
      <c r="BD2187" s="204"/>
      <c r="BE2187" s="132"/>
    </row>
    <row r="2188" spans="50:57" x14ac:dyDescent="0.2">
      <c r="AX2188" s="204"/>
      <c r="AY2188" s="204"/>
      <c r="AZ2188" s="204"/>
      <c r="BA2188" s="204"/>
      <c r="BB2188" s="204"/>
      <c r="BC2188" s="204"/>
      <c r="BD2188" s="204"/>
      <c r="BE2188" s="132"/>
    </row>
    <row r="2189" spans="50:57" x14ac:dyDescent="0.2">
      <c r="AX2189" s="204"/>
      <c r="AY2189" s="204"/>
      <c r="AZ2189" s="204"/>
      <c r="BA2189" s="204"/>
      <c r="BB2189" s="204"/>
      <c r="BC2189" s="204"/>
      <c r="BD2189" s="204"/>
      <c r="BE2189" s="132"/>
    </row>
    <row r="2190" spans="50:57" x14ac:dyDescent="0.2">
      <c r="AX2190" s="204"/>
      <c r="AY2190" s="204"/>
      <c r="AZ2190" s="204"/>
      <c r="BA2190" s="204"/>
      <c r="BB2190" s="204"/>
      <c r="BC2190" s="204"/>
      <c r="BD2190" s="204"/>
      <c r="BE2190" s="132"/>
    </row>
    <row r="2191" spans="50:57" x14ac:dyDescent="0.2">
      <c r="AX2191" s="204"/>
      <c r="AY2191" s="204"/>
      <c r="AZ2191" s="204"/>
      <c r="BA2191" s="204"/>
      <c r="BB2191" s="204"/>
      <c r="BC2191" s="204"/>
      <c r="BD2191" s="204"/>
      <c r="BE2191" s="132"/>
    </row>
    <row r="2192" spans="50:57" x14ac:dyDescent="0.2">
      <c r="AX2192" s="204"/>
      <c r="AY2192" s="204"/>
      <c r="AZ2192" s="204"/>
      <c r="BA2192" s="204"/>
      <c r="BB2192" s="204"/>
      <c r="BC2192" s="204"/>
      <c r="BD2192" s="204"/>
      <c r="BE2192" s="132"/>
    </row>
    <row r="2193" spans="50:57" x14ac:dyDescent="0.2">
      <c r="AX2193" s="204"/>
      <c r="AY2193" s="204"/>
      <c r="AZ2193" s="204"/>
      <c r="BA2193" s="204"/>
      <c r="BB2193" s="204"/>
      <c r="BC2193" s="204"/>
      <c r="BD2193" s="204"/>
      <c r="BE2193" s="132"/>
    </row>
    <row r="2194" spans="50:57" x14ac:dyDescent="0.2">
      <c r="AX2194" s="204"/>
      <c r="AY2194" s="204"/>
      <c r="AZ2194" s="204"/>
      <c r="BA2194" s="204"/>
      <c r="BB2194" s="204"/>
      <c r="BC2194" s="204"/>
      <c r="BD2194" s="204"/>
      <c r="BE2194" s="132"/>
    </row>
    <row r="2195" spans="50:57" x14ac:dyDescent="0.2">
      <c r="AX2195" s="204"/>
      <c r="AY2195" s="204"/>
      <c r="AZ2195" s="204"/>
      <c r="BA2195" s="204"/>
      <c r="BB2195" s="204"/>
      <c r="BC2195" s="204"/>
      <c r="BD2195" s="204"/>
      <c r="BE2195" s="132"/>
    </row>
    <row r="2196" spans="50:57" x14ac:dyDescent="0.2">
      <c r="AX2196" s="204"/>
      <c r="AY2196" s="204"/>
      <c r="AZ2196" s="204"/>
      <c r="BA2196" s="204"/>
      <c r="BB2196" s="204"/>
      <c r="BC2196" s="204"/>
      <c r="BD2196" s="204"/>
      <c r="BE2196" s="132"/>
    </row>
    <row r="2197" spans="50:57" x14ac:dyDescent="0.2">
      <c r="AX2197" s="204"/>
      <c r="AY2197" s="204"/>
      <c r="AZ2197" s="204"/>
      <c r="BA2197" s="204"/>
      <c r="BB2197" s="204"/>
      <c r="BC2197" s="204"/>
      <c r="BD2197" s="204"/>
      <c r="BE2197" s="132"/>
    </row>
    <row r="2198" spans="50:57" x14ac:dyDescent="0.2">
      <c r="AX2198" s="204"/>
      <c r="AY2198" s="204"/>
      <c r="AZ2198" s="204"/>
      <c r="BA2198" s="204"/>
      <c r="BB2198" s="204"/>
      <c r="BC2198" s="204"/>
      <c r="BD2198" s="204"/>
      <c r="BE2198" s="132"/>
    </row>
    <row r="2199" spans="50:57" x14ac:dyDescent="0.2">
      <c r="AX2199" s="204"/>
      <c r="AY2199" s="204"/>
      <c r="AZ2199" s="204"/>
      <c r="BA2199" s="204"/>
      <c r="BB2199" s="204"/>
      <c r="BC2199" s="204"/>
      <c r="BD2199" s="204"/>
      <c r="BE2199" s="132"/>
    </row>
    <row r="2200" spans="50:57" x14ac:dyDescent="0.2">
      <c r="AX2200" s="204"/>
      <c r="AY2200" s="204"/>
      <c r="AZ2200" s="204"/>
      <c r="BA2200" s="204"/>
      <c r="BB2200" s="204"/>
      <c r="BC2200" s="204"/>
      <c r="BD2200" s="204"/>
      <c r="BE2200" s="132"/>
    </row>
    <row r="2201" spans="50:57" x14ac:dyDescent="0.2">
      <c r="AX2201" s="204"/>
      <c r="AY2201" s="204"/>
      <c r="AZ2201" s="204"/>
      <c r="BA2201" s="204"/>
      <c r="BB2201" s="204"/>
      <c r="BC2201" s="204"/>
      <c r="BD2201" s="204"/>
      <c r="BE2201" s="132"/>
    </row>
    <row r="2202" spans="50:57" x14ac:dyDescent="0.2">
      <c r="AX2202" s="204"/>
      <c r="AY2202" s="204"/>
      <c r="AZ2202" s="204"/>
      <c r="BA2202" s="204"/>
      <c r="BB2202" s="204"/>
      <c r="BC2202" s="204"/>
      <c r="BD2202" s="204"/>
      <c r="BE2202" s="132"/>
    </row>
    <row r="2203" spans="50:57" x14ac:dyDescent="0.2">
      <c r="AX2203" s="204"/>
      <c r="AY2203" s="204"/>
      <c r="AZ2203" s="204"/>
      <c r="BA2203" s="204"/>
      <c r="BB2203" s="204"/>
      <c r="BC2203" s="204"/>
      <c r="BD2203" s="204"/>
      <c r="BE2203" s="132"/>
    </row>
    <row r="2204" spans="50:57" x14ac:dyDescent="0.2">
      <c r="AX2204" s="204"/>
      <c r="AY2204" s="204"/>
      <c r="AZ2204" s="204"/>
      <c r="BA2204" s="204"/>
      <c r="BB2204" s="204"/>
      <c r="BC2204" s="204"/>
      <c r="BD2204" s="204"/>
      <c r="BE2204" s="132"/>
    </row>
    <row r="2205" spans="50:57" x14ac:dyDescent="0.2">
      <c r="AX2205" s="204"/>
      <c r="AY2205" s="204"/>
      <c r="AZ2205" s="204"/>
      <c r="BA2205" s="204"/>
      <c r="BB2205" s="204"/>
      <c r="BC2205" s="204"/>
      <c r="BD2205" s="204"/>
      <c r="BE2205" s="132"/>
    </row>
    <row r="2206" spans="50:57" x14ac:dyDescent="0.2">
      <c r="AX2206" s="204"/>
      <c r="AY2206" s="204"/>
      <c r="AZ2206" s="204"/>
      <c r="BA2206" s="204"/>
      <c r="BB2206" s="204"/>
      <c r="BC2206" s="204"/>
      <c r="BD2206" s="204"/>
      <c r="BE2206" s="132"/>
    </row>
    <row r="2207" spans="50:57" x14ac:dyDescent="0.2">
      <c r="AX2207" s="204"/>
      <c r="AY2207" s="204"/>
      <c r="AZ2207" s="204"/>
      <c r="BA2207" s="204"/>
      <c r="BB2207" s="204"/>
      <c r="BC2207" s="204"/>
      <c r="BD2207" s="204"/>
      <c r="BE2207" s="132"/>
    </row>
    <row r="2208" spans="50:57" x14ac:dyDescent="0.2">
      <c r="AX2208" s="204"/>
      <c r="AY2208" s="204"/>
      <c r="AZ2208" s="204"/>
      <c r="BA2208" s="204"/>
      <c r="BB2208" s="204"/>
      <c r="BC2208" s="204"/>
      <c r="BD2208" s="204"/>
      <c r="BE2208" s="132"/>
    </row>
    <row r="2209" spans="50:57" x14ac:dyDescent="0.2">
      <c r="AX2209" s="204"/>
      <c r="AY2209" s="204"/>
      <c r="AZ2209" s="204"/>
      <c r="BA2209" s="204"/>
      <c r="BB2209" s="204"/>
      <c r="BC2209" s="204"/>
      <c r="BD2209" s="204"/>
      <c r="BE2209" s="132"/>
    </row>
    <row r="2210" spans="50:57" x14ac:dyDescent="0.2">
      <c r="AX2210" s="204"/>
      <c r="AY2210" s="204"/>
      <c r="AZ2210" s="204"/>
      <c r="BA2210" s="204"/>
      <c r="BB2210" s="204"/>
      <c r="BC2210" s="204"/>
      <c r="BD2210" s="204"/>
      <c r="BE2210" s="132"/>
    </row>
    <row r="2211" spans="50:57" x14ac:dyDescent="0.2">
      <c r="AX2211" s="204"/>
      <c r="AY2211" s="204"/>
      <c r="AZ2211" s="204"/>
      <c r="BA2211" s="204"/>
      <c r="BB2211" s="204"/>
      <c r="BC2211" s="204"/>
      <c r="BD2211" s="204"/>
      <c r="BE2211" s="132"/>
    </row>
    <row r="2212" spans="50:57" x14ac:dyDescent="0.2">
      <c r="AX2212" s="204"/>
      <c r="AY2212" s="204"/>
      <c r="AZ2212" s="204"/>
      <c r="BA2212" s="204"/>
      <c r="BB2212" s="204"/>
      <c r="BC2212" s="204"/>
      <c r="BD2212" s="204"/>
      <c r="BE2212" s="132"/>
    </row>
    <row r="2213" spans="50:57" x14ac:dyDescent="0.2">
      <c r="AX2213" s="204"/>
      <c r="AY2213" s="204"/>
      <c r="AZ2213" s="204"/>
      <c r="BA2213" s="204"/>
      <c r="BB2213" s="204"/>
      <c r="BC2213" s="204"/>
      <c r="BD2213" s="204"/>
      <c r="BE2213" s="132"/>
    </row>
    <row r="2214" spans="50:57" x14ac:dyDescent="0.2">
      <c r="AX2214" s="204"/>
      <c r="AY2214" s="204"/>
      <c r="AZ2214" s="204"/>
      <c r="BA2214" s="204"/>
      <c r="BB2214" s="204"/>
      <c r="BC2214" s="204"/>
      <c r="BD2214" s="204"/>
      <c r="BE2214" s="132"/>
    </row>
    <row r="2215" spans="50:57" x14ac:dyDescent="0.2">
      <c r="AX2215" s="204"/>
      <c r="AY2215" s="204"/>
      <c r="AZ2215" s="204"/>
      <c r="BA2215" s="204"/>
      <c r="BB2215" s="204"/>
      <c r="BC2215" s="204"/>
      <c r="BD2215" s="204"/>
      <c r="BE2215" s="132"/>
    </row>
    <row r="2216" spans="50:57" x14ac:dyDescent="0.2">
      <c r="AX2216" s="204"/>
      <c r="AY2216" s="204"/>
      <c r="AZ2216" s="204"/>
      <c r="BA2216" s="204"/>
      <c r="BB2216" s="204"/>
      <c r="BC2216" s="204"/>
      <c r="BD2216" s="204"/>
      <c r="BE2216" s="132"/>
    </row>
    <row r="2217" spans="50:57" x14ac:dyDescent="0.2">
      <c r="AX2217" s="204"/>
      <c r="AY2217" s="204"/>
      <c r="AZ2217" s="204"/>
      <c r="BA2217" s="204"/>
      <c r="BB2217" s="204"/>
      <c r="BC2217" s="204"/>
      <c r="BD2217" s="204"/>
      <c r="BE2217" s="132"/>
    </row>
    <row r="2218" spans="50:57" x14ac:dyDescent="0.2">
      <c r="AX2218" s="204"/>
      <c r="AY2218" s="204"/>
      <c r="AZ2218" s="204"/>
      <c r="BA2218" s="204"/>
      <c r="BB2218" s="204"/>
      <c r="BC2218" s="204"/>
      <c r="BD2218" s="204"/>
      <c r="BE2218" s="132"/>
    </row>
    <row r="2219" spans="50:57" x14ac:dyDescent="0.2">
      <c r="AX2219" s="204"/>
      <c r="AY2219" s="204"/>
      <c r="AZ2219" s="204"/>
      <c r="BA2219" s="204"/>
      <c r="BB2219" s="204"/>
      <c r="BC2219" s="204"/>
      <c r="BD2219" s="204"/>
      <c r="BE2219" s="132"/>
    </row>
    <row r="2220" spans="50:57" x14ac:dyDescent="0.2">
      <c r="AX2220" s="204"/>
      <c r="AY2220" s="204"/>
      <c r="AZ2220" s="204"/>
      <c r="BA2220" s="204"/>
      <c r="BB2220" s="204"/>
      <c r="BC2220" s="204"/>
      <c r="BD2220" s="204"/>
      <c r="BE2220" s="132"/>
    </row>
    <row r="2221" spans="50:57" x14ac:dyDescent="0.2">
      <c r="AX2221" s="204"/>
      <c r="AY2221" s="204"/>
      <c r="AZ2221" s="204"/>
      <c r="BA2221" s="204"/>
      <c r="BB2221" s="204"/>
      <c r="BC2221" s="204"/>
      <c r="BD2221" s="204"/>
      <c r="BE2221" s="132"/>
    </row>
    <row r="2222" spans="50:57" x14ac:dyDescent="0.2">
      <c r="AX2222" s="204"/>
      <c r="AY2222" s="204"/>
      <c r="AZ2222" s="204"/>
      <c r="BA2222" s="204"/>
      <c r="BB2222" s="204"/>
      <c r="BC2222" s="204"/>
      <c r="BD2222" s="204"/>
      <c r="BE2222" s="132"/>
    </row>
    <row r="2223" spans="50:57" x14ac:dyDescent="0.2">
      <c r="AX2223" s="204"/>
      <c r="AY2223" s="204"/>
      <c r="AZ2223" s="204"/>
      <c r="BA2223" s="204"/>
      <c r="BB2223" s="204"/>
      <c r="BC2223" s="204"/>
      <c r="BD2223" s="204"/>
      <c r="BE2223" s="132"/>
    </row>
    <row r="2224" spans="50:57" x14ac:dyDescent="0.2">
      <c r="AX2224" s="204"/>
      <c r="AY2224" s="204"/>
      <c r="AZ2224" s="204"/>
      <c r="BA2224" s="204"/>
      <c r="BB2224" s="204"/>
      <c r="BC2224" s="204"/>
      <c r="BD2224" s="204"/>
      <c r="BE2224" s="132"/>
    </row>
    <row r="2225" spans="50:57" x14ac:dyDescent="0.2">
      <c r="AX2225" s="204"/>
      <c r="AY2225" s="204"/>
      <c r="AZ2225" s="204"/>
      <c r="BA2225" s="204"/>
      <c r="BB2225" s="204"/>
      <c r="BC2225" s="204"/>
      <c r="BD2225" s="204"/>
      <c r="BE2225" s="132"/>
    </row>
    <row r="2226" spans="50:57" x14ac:dyDescent="0.2">
      <c r="AX2226" s="204"/>
      <c r="AY2226" s="204"/>
      <c r="AZ2226" s="204"/>
      <c r="BA2226" s="204"/>
      <c r="BB2226" s="204"/>
      <c r="BC2226" s="204"/>
      <c r="BD2226" s="204"/>
      <c r="BE2226" s="132"/>
    </row>
    <row r="2227" spans="50:57" x14ac:dyDescent="0.2">
      <c r="AX2227" s="204"/>
      <c r="AY2227" s="204"/>
      <c r="AZ2227" s="204"/>
      <c r="BA2227" s="204"/>
      <c r="BB2227" s="204"/>
      <c r="BC2227" s="204"/>
      <c r="BD2227" s="204"/>
      <c r="BE2227" s="132"/>
    </row>
    <row r="2228" spans="50:57" x14ac:dyDescent="0.2">
      <c r="AX2228" s="204"/>
      <c r="AY2228" s="204"/>
      <c r="AZ2228" s="204"/>
      <c r="BA2228" s="204"/>
      <c r="BB2228" s="204"/>
      <c r="BC2228" s="204"/>
      <c r="BD2228" s="204"/>
      <c r="BE2228" s="132"/>
    </row>
    <row r="2229" spans="50:57" x14ac:dyDescent="0.2">
      <c r="AX2229" s="204"/>
      <c r="AY2229" s="204"/>
      <c r="AZ2229" s="204"/>
      <c r="BA2229" s="204"/>
      <c r="BB2229" s="204"/>
      <c r="BC2229" s="204"/>
      <c r="BD2229" s="204"/>
      <c r="BE2229" s="132"/>
    </row>
    <row r="2230" spans="50:57" x14ac:dyDescent="0.2">
      <c r="AX2230" s="204"/>
      <c r="AY2230" s="204"/>
      <c r="AZ2230" s="204"/>
      <c r="BA2230" s="204"/>
      <c r="BB2230" s="204"/>
      <c r="BC2230" s="204"/>
      <c r="BD2230" s="204"/>
      <c r="BE2230" s="132"/>
    </row>
    <row r="2231" spans="50:57" x14ac:dyDescent="0.2">
      <c r="AX2231" s="204"/>
      <c r="AY2231" s="204"/>
      <c r="AZ2231" s="204"/>
      <c r="BA2231" s="204"/>
      <c r="BB2231" s="204"/>
      <c r="BC2231" s="204"/>
      <c r="BD2231" s="204"/>
      <c r="BE2231" s="132"/>
    </row>
    <row r="2232" spans="50:57" x14ac:dyDescent="0.2">
      <c r="AX2232" s="204"/>
      <c r="AY2232" s="204"/>
      <c r="AZ2232" s="204"/>
      <c r="BA2232" s="204"/>
      <c r="BB2232" s="204"/>
      <c r="BC2232" s="204"/>
      <c r="BD2232" s="204"/>
      <c r="BE2232" s="132"/>
    </row>
    <row r="2233" spans="50:57" x14ac:dyDescent="0.2">
      <c r="AX2233" s="204"/>
      <c r="AY2233" s="204"/>
      <c r="AZ2233" s="204"/>
      <c r="BA2233" s="204"/>
      <c r="BB2233" s="204"/>
      <c r="BC2233" s="204"/>
      <c r="BD2233" s="204"/>
      <c r="BE2233" s="132"/>
    </row>
    <row r="2234" spans="50:57" x14ac:dyDescent="0.2">
      <c r="AX2234" s="204"/>
      <c r="AY2234" s="204"/>
      <c r="AZ2234" s="204"/>
      <c r="BA2234" s="204"/>
      <c r="BB2234" s="204"/>
      <c r="BC2234" s="204"/>
      <c r="BD2234" s="204"/>
      <c r="BE2234" s="132"/>
    </row>
    <row r="2235" spans="50:57" x14ac:dyDescent="0.2">
      <c r="AX2235" s="204"/>
      <c r="AY2235" s="204"/>
      <c r="AZ2235" s="204"/>
      <c r="BA2235" s="204"/>
      <c r="BB2235" s="204"/>
      <c r="BC2235" s="204"/>
      <c r="BD2235" s="204"/>
      <c r="BE2235" s="132"/>
    </row>
    <row r="2236" spans="50:57" x14ac:dyDescent="0.2">
      <c r="AX2236" s="204"/>
      <c r="AY2236" s="204"/>
      <c r="AZ2236" s="204"/>
      <c r="BA2236" s="204"/>
      <c r="BB2236" s="204"/>
      <c r="BC2236" s="204"/>
      <c r="BD2236" s="204"/>
      <c r="BE2236" s="132"/>
    </row>
    <row r="2237" spans="50:57" x14ac:dyDescent="0.2">
      <c r="AX2237" s="204"/>
      <c r="AY2237" s="204"/>
      <c r="AZ2237" s="204"/>
      <c r="BA2237" s="204"/>
      <c r="BB2237" s="204"/>
      <c r="BC2237" s="204"/>
      <c r="BD2237" s="204"/>
      <c r="BE2237" s="132"/>
    </row>
    <row r="2238" spans="50:57" x14ac:dyDescent="0.2">
      <c r="AX2238" s="204"/>
      <c r="AY2238" s="204"/>
      <c r="AZ2238" s="204"/>
      <c r="BA2238" s="204"/>
      <c r="BB2238" s="204"/>
      <c r="BC2238" s="204"/>
      <c r="BD2238" s="204"/>
      <c r="BE2238" s="132"/>
    </row>
    <row r="2239" spans="50:57" x14ac:dyDescent="0.2">
      <c r="AX2239" s="204"/>
      <c r="AY2239" s="204"/>
      <c r="AZ2239" s="204"/>
      <c r="BA2239" s="204"/>
      <c r="BB2239" s="204"/>
      <c r="BC2239" s="204"/>
      <c r="BD2239" s="204"/>
      <c r="BE2239" s="132"/>
    </row>
    <row r="2240" spans="50:57" x14ac:dyDescent="0.2">
      <c r="AX2240" s="204"/>
      <c r="AY2240" s="204"/>
      <c r="AZ2240" s="204"/>
      <c r="BA2240" s="204"/>
      <c r="BB2240" s="204"/>
      <c r="BC2240" s="204"/>
      <c r="BD2240" s="204"/>
      <c r="BE2240" s="132"/>
    </row>
    <row r="2241" spans="50:57" x14ac:dyDescent="0.2">
      <c r="AX2241" s="204"/>
      <c r="AY2241" s="204"/>
      <c r="AZ2241" s="204"/>
      <c r="BA2241" s="204"/>
      <c r="BB2241" s="204"/>
      <c r="BC2241" s="204"/>
      <c r="BD2241" s="204"/>
      <c r="BE2241" s="132"/>
    </row>
    <row r="2242" spans="50:57" x14ac:dyDescent="0.2">
      <c r="AX2242" s="204"/>
      <c r="AY2242" s="204"/>
      <c r="AZ2242" s="204"/>
      <c r="BA2242" s="204"/>
      <c r="BB2242" s="204"/>
      <c r="BC2242" s="204"/>
      <c r="BD2242" s="204"/>
      <c r="BE2242" s="132"/>
    </row>
    <row r="2243" spans="50:57" x14ac:dyDescent="0.2">
      <c r="AX2243" s="204"/>
      <c r="AY2243" s="204"/>
      <c r="AZ2243" s="204"/>
      <c r="BA2243" s="204"/>
      <c r="BB2243" s="204"/>
      <c r="BC2243" s="204"/>
      <c r="BD2243" s="204"/>
      <c r="BE2243" s="132"/>
    </row>
    <row r="2244" spans="50:57" x14ac:dyDescent="0.2">
      <c r="AX2244" s="204"/>
      <c r="AY2244" s="204"/>
      <c r="AZ2244" s="204"/>
      <c r="BA2244" s="204"/>
      <c r="BB2244" s="204"/>
      <c r="BC2244" s="204"/>
      <c r="BD2244" s="204"/>
      <c r="BE2244" s="132"/>
    </row>
    <row r="2245" spans="50:57" x14ac:dyDescent="0.2">
      <c r="AX2245" s="204"/>
      <c r="AY2245" s="204"/>
      <c r="AZ2245" s="204"/>
      <c r="BA2245" s="204"/>
      <c r="BB2245" s="204"/>
      <c r="BC2245" s="204"/>
      <c r="BD2245" s="204"/>
      <c r="BE2245" s="132"/>
    </row>
    <row r="2246" spans="50:57" x14ac:dyDescent="0.2">
      <c r="AX2246" s="204"/>
      <c r="AY2246" s="204"/>
      <c r="AZ2246" s="204"/>
      <c r="BA2246" s="204"/>
      <c r="BB2246" s="204"/>
      <c r="BC2246" s="204"/>
      <c r="BD2246" s="204"/>
      <c r="BE2246" s="132"/>
    </row>
    <row r="2247" spans="50:57" x14ac:dyDescent="0.2">
      <c r="AX2247" s="204"/>
      <c r="AY2247" s="204"/>
      <c r="AZ2247" s="204"/>
      <c r="BA2247" s="204"/>
      <c r="BB2247" s="204"/>
      <c r="BC2247" s="204"/>
      <c r="BD2247" s="204"/>
      <c r="BE2247" s="132"/>
    </row>
    <row r="2248" spans="50:57" x14ac:dyDescent="0.2">
      <c r="AX2248" s="204"/>
      <c r="AY2248" s="204"/>
      <c r="AZ2248" s="204"/>
      <c r="BA2248" s="204"/>
      <c r="BB2248" s="204"/>
      <c r="BC2248" s="204"/>
      <c r="BD2248" s="204"/>
      <c r="BE2248" s="132"/>
    </row>
    <row r="2249" spans="50:57" x14ac:dyDescent="0.2">
      <c r="AX2249" s="204"/>
      <c r="AY2249" s="204"/>
      <c r="AZ2249" s="204"/>
      <c r="BA2249" s="204"/>
      <c r="BB2249" s="204"/>
      <c r="BC2249" s="204"/>
      <c r="BD2249" s="204"/>
      <c r="BE2249" s="132"/>
    </row>
    <row r="2250" spans="50:57" x14ac:dyDescent="0.2">
      <c r="AX2250" s="204"/>
      <c r="AY2250" s="204"/>
      <c r="AZ2250" s="204"/>
      <c r="BA2250" s="204"/>
      <c r="BB2250" s="204"/>
      <c r="BC2250" s="204"/>
      <c r="BD2250" s="204"/>
      <c r="BE2250" s="132"/>
    </row>
    <row r="2251" spans="50:57" x14ac:dyDescent="0.2">
      <c r="AX2251" s="204"/>
      <c r="AY2251" s="204"/>
      <c r="AZ2251" s="204"/>
      <c r="BA2251" s="204"/>
      <c r="BB2251" s="204"/>
      <c r="BC2251" s="204"/>
      <c r="BD2251" s="204"/>
      <c r="BE2251" s="132"/>
    </row>
    <row r="2252" spans="50:57" x14ac:dyDescent="0.2">
      <c r="AX2252" s="204"/>
      <c r="AY2252" s="204"/>
      <c r="AZ2252" s="204"/>
      <c r="BA2252" s="204"/>
      <c r="BB2252" s="204"/>
      <c r="BC2252" s="204"/>
      <c r="BD2252" s="204"/>
      <c r="BE2252" s="132"/>
    </row>
    <row r="2253" spans="50:57" x14ac:dyDescent="0.2">
      <c r="AX2253" s="204"/>
      <c r="AY2253" s="204"/>
      <c r="AZ2253" s="204"/>
      <c r="BA2253" s="204"/>
      <c r="BB2253" s="204"/>
      <c r="BC2253" s="204"/>
      <c r="BD2253" s="204"/>
      <c r="BE2253" s="132"/>
    </row>
    <row r="2254" spans="50:57" x14ac:dyDescent="0.2">
      <c r="AX2254" s="204"/>
      <c r="AY2254" s="204"/>
      <c r="AZ2254" s="204"/>
      <c r="BA2254" s="204"/>
      <c r="BB2254" s="204"/>
      <c r="BC2254" s="204"/>
      <c r="BD2254" s="204"/>
      <c r="BE2254" s="132"/>
    </row>
    <row r="2255" spans="50:57" x14ac:dyDescent="0.2">
      <c r="AX2255" s="204"/>
      <c r="AY2255" s="204"/>
      <c r="AZ2255" s="204"/>
      <c r="BA2255" s="204"/>
      <c r="BB2255" s="204"/>
      <c r="BC2255" s="204"/>
      <c r="BD2255" s="204"/>
      <c r="BE2255" s="132"/>
    </row>
    <row r="2256" spans="50:57" x14ac:dyDescent="0.2">
      <c r="AX2256" s="204"/>
      <c r="AY2256" s="204"/>
      <c r="AZ2256" s="204"/>
      <c r="BA2256" s="204"/>
      <c r="BB2256" s="204"/>
      <c r="BC2256" s="204"/>
      <c r="BD2256" s="204"/>
      <c r="BE2256" s="132"/>
    </row>
    <row r="2257" spans="50:57" x14ac:dyDescent="0.2">
      <c r="AX2257" s="204"/>
      <c r="AY2257" s="204"/>
      <c r="AZ2257" s="204"/>
      <c r="BA2257" s="204"/>
      <c r="BB2257" s="204"/>
      <c r="BC2257" s="204"/>
      <c r="BD2257" s="204"/>
      <c r="BE2257" s="132"/>
    </row>
    <row r="2258" spans="50:57" x14ac:dyDescent="0.2">
      <c r="AX2258" s="204"/>
      <c r="AY2258" s="204"/>
      <c r="AZ2258" s="204"/>
      <c r="BA2258" s="204"/>
      <c r="BB2258" s="204"/>
      <c r="BC2258" s="204"/>
      <c r="BD2258" s="204"/>
      <c r="BE2258" s="132"/>
    </row>
    <row r="2259" spans="50:57" x14ac:dyDescent="0.2">
      <c r="AX2259" s="204"/>
      <c r="AY2259" s="204"/>
      <c r="AZ2259" s="204"/>
      <c r="BA2259" s="204"/>
      <c r="BB2259" s="204"/>
      <c r="BC2259" s="204"/>
      <c r="BD2259" s="204"/>
      <c r="BE2259" s="132"/>
    </row>
    <row r="2260" spans="50:57" x14ac:dyDescent="0.2">
      <c r="AX2260" s="204"/>
      <c r="AY2260" s="204"/>
      <c r="AZ2260" s="204"/>
      <c r="BA2260" s="204"/>
      <c r="BB2260" s="204"/>
      <c r="BC2260" s="204"/>
      <c r="BD2260" s="204"/>
      <c r="BE2260" s="132"/>
    </row>
    <row r="2261" spans="50:57" x14ac:dyDescent="0.2">
      <c r="AX2261" s="204"/>
      <c r="AY2261" s="204"/>
      <c r="AZ2261" s="204"/>
      <c r="BA2261" s="204"/>
      <c r="BB2261" s="204"/>
      <c r="BC2261" s="204"/>
      <c r="BD2261" s="204"/>
      <c r="BE2261" s="132"/>
    </row>
    <row r="2262" spans="50:57" x14ac:dyDescent="0.2">
      <c r="AX2262" s="204"/>
      <c r="AY2262" s="204"/>
      <c r="AZ2262" s="204"/>
      <c r="BA2262" s="204"/>
      <c r="BB2262" s="204"/>
      <c r="BC2262" s="204"/>
      <c r="BD2262" s="204"/>
      <c r="BE2262" s="132"/>
    </row>
    <row r="2263" spans="50:57" x14ac:dyDescent="0.2">
      <c r="AX2263" s="204"/>
      <c r="AY2263" s="204"/>
      <c r="AZ2263" s="204"/>
      <c r="BA2263" s="204"/>
      <c r="BB2263" s="204"/>
      <c r="BC2263" s="204"/>
      <c r="BD2263" s="204"/>
      <c r="BE2263" s="132"/>
    </row>
    <row r="2264" spans="50:57" x14ac:dyDescent="0.2">
      <c r="AX2264" s="204"/>
      <c r="AY2264" s="204"/>
      <c r="AZ2264" s="204"/>
      <c r="BA2264" s="204"/>
      <c r="BB2264" s="204"/>
      <c r="BC2264" s="204"/>
      <c r="BD2264" s="204"/>
      <c r="BE2264" s="132"/>
    </row>
    <row r="2265" spans="50:57" x14ac:dyDescent="0.2">
      <c r="AX2265" s="204"/>
      <c r="AY2265" s="204"/>
      <c r="AZ2265" s="204"/>
      <c r="BA2265" s="204"/>
      <c r="BB2265" s="204"/>
      <c r="BC2265" s="204"/>
      <c r="BD2265" s="204"/>
      <c r="BE2265" s="132"/>
    </row>
    <row r="2266" spans="50:57" x14ac:dyDescent="0.2">
      <c r="AX2266" s="204"/>
      <c r="AY2266" s="204"/>
      <c r="AZ2266" s="204"/>
      <c r="BA2266" s="204"/>
      <c r="BB2266" s="204"/>
      <c r="BC2266" s="204"/>
      <c r="BD2266" s="204"/>
      <c r="BE2266" s="132"/>
    </row>
    <row r="2267" spans="50:57" x14ac:dyDescent="0.2">
      <c r="AX2267" s="204"/>
      <c r="AY2267" s="204"/>
      <c r="AZ2267" s="204"/>
      <c r="BA2267" s="204"/>
      <c r="BB2267" s="204"/>
      <c r="BC2267" s="204"/>
      <c r="BD2267" s="204"/>
      <c r="BE2267" s="132"/>
    </row>
    <row r="2268" spans="50:57" x14ac:dyDescent="0.2">
      <c r="AX2268" s="204"/>
      <c r="AY2268" s="204"/>
      <c r="AZ2268" s="204"/>
      <c r="BA2268" s="204"/>
      <c r="BB2268" s="204"/>
      <c r="BC2268" s="204"/>
      <c r="BD2268" s="204"/>
      <c r="BE2268" s="132"/>
    </row>
    <row r="2269" spans="50:57" x14ac:dyDescent="0.2">
      <c r="AX2269" s="204"/>
      <c r="AY2269" s="204"/>
      <c r="AZ2269" s="204"/>
      <c r="BA2269" s="204"/>
      <c r="BB2269" s="204"/>
      <c r="BC2269" s="204"/>
      <c r="BD2269" s="204"/>
      <c r="BE2269" s="132"/>
    </row>
    <row r="2270" spans="50:57" x14ac:dyDescent="0.2">
      <c r="AX2270" s="204"/>
      <c r="AY2270" s="204"/>
      <c r="AZ2270" s="204"/>
      <c r="BA2270" s="204"/>
      <c r="BB2270" s="204"/>
      <c r="BC2270" s="204"/>
      <c r="BD2270" s="204"/>
      <c r="BE2270" s="132"/>
    </row>
    <row r="2271" spans="50:57" x14ac:dyDescent="0.2">
      <c r="AX2271" s="204"/>
      <c r="AY2271" s="204"/>
      <c r="AZ2271" s="204"/>
      <c r="BA2271" s="204"/>
      <c r="BB2271" s="204"/>
      <c r="BC2271" s="204"/>
      <c r="BD2271" s="204"/>
      <c r="BE2271" s="132"/>
    </row>
    <row r="2272" spans="50:57" x14ac:dyDescent="0.2">
      <c r="AX2272" s="204"/>
      <c r="AY2272" s="204"/>
      <c r="AZ2272" s="204"/>
      <c r="BA2272" s="204"/>
      <c r="BB2272" s="204"/>
      <c r="BC2272" s="204"/>
      <c r="BD2272" s="204"/>
      <c r="BE2272" s="132"/>
    </row>
    <row r="2273" spans="50:57" x14ac:dyDescent="0.2">
      <c r="AX2273" s="204"/>
      <c r="AY2273" s="204"/>
      <c r="AZ2273" s="204"/>
      <c r="BA2273" s="204"/>
      <c r="BB2273" s="204"/>
      <c r="BC2273" s="204"/>
      <c r="BD2273" s="204"/>
      <c r="BE2273" s="132"/>
    </row>
    <row r="2274" spans="50:57" x14ac:dyDescent="0.2">
      <c r="AX2274" s="204"/>
      <c r="AY2274" s="204"/>
      <c r="AZ2274" s="204"/>
      <c r="BA2274" s="204"/>
      <c r="BB2274" s="204"/>
      <c r="BC2274" s="204"/>
      <c r="BD2274" s="204"/>
      <c r="BE2274" s="132"/>
    </row>
    <row r="2275" spans="50:57" x14ac:dyDescent="0.2">
      <c r="AX2275" s="204"/>
      <c r="AY2275" s="204"/>
      <c r="AZ2275" s="204"/>
      <c r="BA2275" s="204"/>
      <c r="BB2275" s="204"/>
      <c r="BC2275" s="204"/>
      <c r="BD2275" s="204"/>
      <c r="BE2275" s="132"/>
    </row>
    <row r="2276" spans="50:57" x14ac:dyDescent="0.2">
      <c r="AX2276" s="204"/>
      <c r="AY2276" s="204"/>
      <c r="AZ2276" s="204"/>
      <c r="BA2276" s="204"/>
      <c r="BB2276" s="204"/>
      <c r="BC2276" s="204"/>
      <c r="BD2276" s="204"/>
      <c r="BE2276" s="132"/>
    </row>
    <row r="2277" spans="50:57" x14ac:dyDescent="0.2">
      <c r="AX2277" s="204"/>
      <c r="AY2277" s="204"/>
      <c r="AZ2277" s="204"/>
      <c r="BA2277" s="204"/>
      <c r="BB2277" s="204"/>
      <c r="BC2277" s="204"/>
      <c r="BD2277" s="204"/>
      <c r="BE2277" s="132"/>
    </row>
    <row r="2278" spans="50:57" x14ac:dyDescent="0.2">
      <c r="AX2278" s="204"/>
      <c r="AY2278" s="204"/>
      <c r="AZ2278" s="204"/>
      <c r="BA2278" s="204"/>
      <c r="BB2278" s="204"/>
      <c r="BC2278" s="204"/>
      <c r="BD2278" s="204"/>
      <c r="BE2278" s="132"/>
    </row>
    <row r="2279" spans="50:57" x14ac:dyDescent="0.2">
      <c r="AX2279" s="204"/>
      <c r="AY2279" s="204"/>
      <c r="AZ2279" s="204"/>
      <c r="BA2279" s="204"/>
      <c r="BB2279" s="204"/>
      <c r="BC2279" s="204"/>
      <c r="BD2279" s="204"/>
      <c r="BE2279" s="132"/>
    </row>
    <row r="2280" spans="50:57" x14ac:dyDescent="0.2">
      <c r="AX2280" s="204"/>
      <c r="AY2280" s="204"/>
      <c r="AZ2280" s="204"/>
      <c r="BA2280" s="204"/>
      <c r="BB2280" s="204"/>
      <c r="BC2280" s="204"/>
      <c r="BD2280" s="204"/>
      <c r="BE2280" s="132"/>
    </row>
    <row r="2281" spans="50:57" x14ac:dyDescent="0.2">
      <c r="AX2281" s="204"/>
      <c r="AY2281" s="204"/>
      <c r="AZ2281" s="204"/>
      <c r="BA2281" s="204"/>
      <c r="BB2281" s="204"/>
      <c r="BC2281" s="204"/>
      <c r="BD2281" s="204"/>
      <c r="BE2281" s="132"/>
    </row>
    <row r="2282" spans="50:57" x14ac:dyDescent="0.2">
      <c r="AX2282" s="204"/>
      <c r="AY2282" s="204"/>
      <c r="AZ2282" s="204"/>
      <c r="BA2282" s="204"/>
      <c r="BB2282" s="204"/>
      <c r="BC2282" s="204"/>
      <c r="BD2282" s="204"/>
      <c r="BE2282" s="132"/>
    </row>
    <row r="2283" spans="50:57" x14ac:dyDescent="0.2">
      <c r="AX2283" s="204"/>
      <c r="AY2283" s="204"/>
      <c r="AZ2283" s="204"/>
      <c r="BA2283" s="204"/>
      <c r="BB2283" s="204"/>
      <c r="BC2283" s="204"/>
      <c r="BD2283" s="204"/>
      <c r="BE2283" s="132"/>
    </row>
    <row r="2284" spans="50:57" x14ac:dyDescent="0.2">
      <c r="AX2284" s="204"/>
      <c r="AY2284" s="204"/>
      <c r="AZ2284" s="204"/>
      <c r="BA2284" s="204"/>
      <c r="BB2284" s="204"/>
      <c r="BC2284" s="204"/>
      <c r="BD2284" s="204"/>
      <c r="BE2284" s="132"/>
    </row>
    <row r="2285" spans="50:57" x14ac:dyDescent="0.2">
      <c r="AX2285" s="204"/>
      <c r="AY2285" s="204"/>
      <c r="AZ2285" s="204"/>
      <c r="BA2285" s="204"/>
      <c r="BB2285" s="204"/>
      <c r="BC2285" s="204"/>
      <c r="BD2285" s="204"/>
      <c r="BE2285" s="132"/>
    </row>
    <row r="2286" spans="50:57" x14ac:dyDescent="0.2">
      <c r="AX2286" s="204"/>
      <c r="AY2286" s="204"/>
      <c r="AZ2286" s="204"/>
      <c r="BA2286" s="204"/>
      <c r="BB2286" s="204"/>
      <c r="BC2286" s="204"/>
      <c r="BD2286" s="204"/>
      <c r="BE2286" s="132"/>
    </row>
    <row r="2287" spans="50:57" x14ac:dyDescent="0.2">
      <c r="AX2287" s="204"/>
      <c r="AY2287" s="204"/>
      <c r="AZ2287" s="204"/>
      <c r="BA2287" s="204"/>
      <c r="BB2287" s="204"/>
      <c r="BC2287" s="204"/>
      <c r="BD2287" s="204"/>
      <c r="BE2287" s="132"/>
    </row>
    <row r="2288" spans="50:57" x14ac:dyDescent="0.2">
      <c r="AX2288" s="204"/>
      <c r="AY2288" s="204"/>
      <c r="AZ2288" s="204"/>
      <c r="BA2288" s="204"/>
      <c r="BB2288" s="204"/>
      <c r="BC2288" s="204"/>
      <c r="BD2288" s="204"/>
      <c r="BE2288" s="132"/>
    </row>
    <row r="2289" spans="50:57" x14ac:dyDescent="0.2">
      <c r="AX2289" s="204"/>
      <c r="AY2289" s="204"/>
      <c r="AZ2289" s="204"/>
      <c r="BA2289" s="204"/>
      <c r="BB2289" s="204"/>
      <c r="BC2289" s="204"/>
      <c r="BD2289" s="204"/>
      <c r="BE2289" s="132"/>
    </row>
    <row r="2290" spans="50:57" x14ac:dyDescent="0.2">
      <c r="AX2290" s="204"/>
      <c r="AY2290" s="204"/>
      <c r="AZ2290" s="204"/>
      <c r="BA2290" s="204"/>
      <c r="BB2290" s="204"/>
      <c r="BC2290" s="204"/>
      <c r="BD2290" s="204"/>
      <c r="BE2290" s="132"/>
    </row>
    <row r="2291" spans="50:57" x14ac:dyDescent="0.2">
      <c r="AX2291" s="204"/>
      <c r="AY2291" s="204"/>
      <c r="AZ2291" s="204"/>
      <c r="BA2291" s="204"/>
      <c r="BB2291" s="204"/>
      <c r="BC2291" s="204"/>
      <c r="BD2291" s="204"/>
      <c r="BE2291" s="132"/>
    </row>
    <row r="2292" spans="50:57" x14ac:dyDescent="0.2">
      <c r="AX2292" s="204"/>
      <c r="AY2292" s="204"/>
      <c r="AZ2292" s="204"/>
      <c r="BA2292" s="204"/>
      <c r="BB2292" s="204"/>
      <c r="BC2292" s="204"/>
      <c r="BD2292" s="204"/>
      <c r="BE2292" s="132"/>
    </row>
    <row r="2293" spans="50:57" x14ac:dyDescent="0.2">
      <c r="AX2293" s="204"/>
      <c r="AY2293" s="204"/>
      <c r="AZ2293" s="204"/>
      <c r="BA2293" s="204"/>
      <c r="BB2293" s="204"/>
      <c r="BC2293" s="204"/>
      <c r="BD2293" s="204"/>
      <c r="BE2293" s="132"/>
    </row>
    <row r="2294" spans="50:57" x14ac:dyDescent="0.2">
      <c r="AX2294" s="204"/>
      <c r="AY2294" s="204"/>
      <c r="AZ2294" s="204"/>
      <c r="BA2294" s="204"/>
      <c r="BB2294" s="204"/>
      <c r="BC2294" s="204"/>
      <c r="BD2294" s="204"/>
      <c r="BE2294" s="132"/>
    </row>
    <row r="2295" spans="50:57" x14ac:dyDescent="0.2">
      <c r="AX2295" s="204"/>
      <c r="AY2295" s="204"/>
      <c r="AZ2295" s="204"/>
      <c r="BA2295" s="204"/>
      <c r="BB2295" s="204"/>
      <c r="BC2295" s="204"/>
      <c r="BD2295" s="204"/>
      <c r="BE2295" s="132"/>
    </row>
    <row r="2296" spans="50:57" x14ac:dyDescent="0.2">
      <c r="AX2296" s="204"/>
      <c r="AY2296" s="204"/>
      <c r="AZ2296" s="204"/>
      <c r="BA2296" s="204"/>
      <c r="BB2296" s="204"/>
      <c r="BC2296" s="204"/>
      <c r="BD2296" s="204"/>
      <c r="BE2296" s="132"/>
    </row>
    <row r="2297" spans="50:57" x14ac:dyDescent="0.2">
      <c r="AX2297" s="204"/>
      <c r="AY2297" s="204"/>
      <c r="AZ2297" s="204"/>
      <c r="BA2297" s="204"/>
      <c r="BB2297" s="204"/>
      <c r="BC2297" s="204"/>
      <c r="BD2297" s="204"/>
      <c r="BE2297" s="132"/>
    </row>
    <row r="2298" spans="50:57" x14ac:dyDescent="0.2">
      <c r="AX2298" s="204"/>
      <c r="AY2298" s="204"/>
      <c r="AZ2298" s="204"/>
      <c r="BA2298" s="204"/>
      <c r="BB2298" s="204"/>
      <c r="BC2298" s="204"/>
      <c r="BD2298" s="204"/>
      <c r="BE2298" s="132"/>
    </row>
    <row r="2299" spans="50:57" x14ac:dyDescent="0.2">
      <c r="AX2299" s="204"/>
      <c r="AY2299" s="204"/>
      <c r="AZ2299" s="204"/>
      <c r="BA2299" s="204"/>
      <c r="BB2299" s="204"/>
      <c r="BC2299" s="204"/>
      <c r="BD2299" s="204"/>
      <c r="BE2299" s="132"/>
    </row>
    <row r="2300" spans="50:57" x14ac:dyDescent="0.2">
      <c r="AX2300" s="204"/>
      <c r="AY2300" s="204"/>
      <c r="AZ2300" s="204"/>
      <c r="BA2300" s="204"/>
      <c r="BB2300" s="204"/>
      <c r="BC2300" s="204"/>
      <c r="BD2300" s="204"/>
      <c r="BE2300" s="132"/>
    </row>
    <row r="2301" spans="50:57" x14ac:dyDescent="0.2">
      <c r="AX2301" s="204"/>
      <c r="AY2301" s="204"/>
      <c r="AZ2301" s="204"/>
      <c r="BA2301" s="204"/>
      <c r="BB2301" s="204"/>
      <c r="BC2301" s="204"/>
      <c r="BD2301" s="204"/>
      <c r="BE2301" s="132"/>
    </row>
    <row r="2302" spans="50:57" x14ac:dyDescent="0.2">
      <c r="AX2302" s="204"/>
      <c r="AY2302" s="204"/>
      <c r="AZ2302" s="204"/>
      <c r="BA2302" s="204"/>
      <c r="BB2302" s="204"/>
      <c r="BC2302" s="204"/>
      <c r="BD2302" s="204"/>
      <c r="BE2302" s="132"/>
    </row>
    <row r="2303" spans="50:57" x14ac:dyDescent="0.2">
      <c r="AX2303" s="204"/>
      <c r="AY2303" s="204"/>
      <c r="AZ2303" s="204"/>
      <c r="BA2303" s="204"/>
      <c r="BB2303" s="204"/>
      <c r="BC2303" s="204"/>
      <c r="BD2303" s="204"/>
      <c r="BE2303" s="132"/>
    </row>
    <row r="2304" spans="50:57" x14ac:dyDescent="0.2">
      <c r="AX2304" s="204"/>
      <c r="AY2304" s="204"/>
      <c r="AZ2304" s="204"/>
      <c r="BA2304" s="204"/>
      <c r="BB2304" s="204"/>
      <c r="BC2304" s="204"/>
      <c r="BD2304" s="204"/>
      <c r="BE2304" s="132"/>
    </row>
    <row r="2305" spans="50:57" x14ac:dyDescent="0.2">
      <c r="AX2305" s="204"/>
      <c r="AY2305" s="204"/>
      <c r="AZ2305" s="204"/>
      <c r="BA2305" s="204"/>
      <c r="BB2305" s="204"/>
      <c r="BC2305" s="204"/>
      <c r="BD2305" s="204"/>
      <c r="BE2305" s="132"/>
    </row>
    <row r="2306" spans="50:57" x14ac:dyDescent="0.2">
      <c r="AX2306" s="204"/>
      <c r="AY2306" s="204"/>
      <c r="AZ2306" s="204"/>
      <c r="BA2306" s="204"/>
      <c r="BB2306" s="204"/>
      <c r="BC2306" s="204"/>
      <c r="BD2306" s="204"/>
      <c r="BE2306" s="132"/>
    </row>
    <row r="2307" spans="50:57" x14ac:dyDescent="0.2">
      <c r="AX2307" s="204"/>
      <c r="AY2307" s="204"/>
      <c r="AZ2307" s="204"/>
      <c r="BA2307" s="204"/>
      <c r="BB2307" s="204"/>
      <c r="BC2307" s="204"/>
      <c r="BD2307" s="204"/>
      <c r="BE2307" s="132"/>
    </row>
    <row r="2308" spans="50:57" x14ac:dyDescent="0.2">
      <c r="AX2308" s="204"/>
      <c r="AY2308" s="204"/>
      <c r="AZ2308" s="204"/>
      <c r="BA2308" s="204"/>
      <c r="BB2308" s="204"/>
      <c r="BC2308" s="204"/>
      <c r="BD2308" s="204"/>
      <c r="BE2308" s="132"/>
    </row>
    <row r="2309" spans="50:57" x14ac:dyDescent="0.2">
      <c r="AX2309" s="204"/>
      <c r="AY2309" s="204"/>
      <c r="AZ2309" s="204"/>
      <c r="BA2309" s="204"/>
      <c r="BB2309" s="204"/>
      <c r="BC2309" s="204"/>
      <c r="BD2309" s="204"/>
      <c r="BE2309" s="132"/>
    </row>
    <row r="2310" spans="50:57" x14ac:dyDescent="0.2">
      <c r="AX2310" s="204"/>
      <c r="AY2310" s="204"/>
      <c r="AZ2310" s="204"/>
      <c r="BA2310" s="204"/>
      <c r="BB2310" s="204"/>
      <c r="BC2310" s="204"/>
      <c r="BD2310" s="204"/>
      <c r="BE2310" s="132"/>
    </row>
    <row r="2311" spans="50:57" x14ac:dyDescent="0.2">
      <c r="AX2311" s="204"/>
      <c r="AY2311" s="204"/>
      <c r="AZ2311" s="204"/>
      <c r="BA2311" s="204"/>
      <c r="BB2311" s="204"/>
      <c r="BC2311" s="204"/>
      <c r="BD2311" s="204"/>
      <c r="BE2311" s="132"/>
    </row>
    <row r="2312" spans="50:57" x14ac:dyDescent="0.2">
      <c r="AX2312" s="204"/>
      <c r="AY2312" s="204"/>
      <c r="AZ2312" s="204"/>
      <c r="BA2312" s="204"/>
      <c r="BB2312" s="204"/>
      <c r="BC2312" s="204"/>
      <c r="BD2312" s="204"/>
      <c r="BE2312" s="132"/>
    </row>
    <row r="2313" spans="50:57" x14ac:dyDescent="0.2">
      <c r="AX2313" s="204"/>
      <c r="AY2313" s="204"/>
      <c r="AZ2313" s="204"/>
      <c r="BA2313" s="204"/>
      <c r="BB2313" s="204"/>
      <c r="BC2313" s="204"/>
      <c r="BD2313" s="204"/>
      <c r="BE2313" s="132"/>
    </row>
    <row r="2314" spans="50:57" x14ac:dyDescent="0.2">
      <c r="AX2314" s="204"/>
      <c r="AY2314" s="204"/>
      <c r="AZ2314" s="204"/>
      <c r="BA2314" s="204"/>
      <c r="BB2314" s="204"/>
      <c r="BC2314" s="204"/>
      <c r="BD2314" s="204"/>
      <c r="BE2314" s="132"/>
    </row>
    <row r="2315" spans="50:57" x14ac:dyDescent="0.2">
      <c r="AX2315" s="204"/>
      <c r="AY2315" s="204"/>
      <c r="AZ2315" s="204"/>
      <c r="BA2315" s="204"/>
      <c r="BB2315" s="204"/>
      <c r="BC2315" s="204"/>
      <c r="BD2315" s="204"/>
      <c r="BE2315" s="132"/>
    </row>
    <row r="2316" spans="50:57" x14ac:dyDescent="0.2">
      <c r="AX2316" s="204"/>
      <c r="AY2316" s="204"/>
      <c r="AZ2316" s="204"/>
      <c r="BA2316" s="204"/>
      <c r="BB2316" s="204"/>
      <c r="BC2316" s="204"/>
      <c r="BD2316" s="204"/>
      <c r="BE2316" s="132"/>
    </row>
    <row r="2317" spans="50:57" x14ac:dyDescent="0.2">
      <c r="AX2317" s="204"/>
      <c r="AY2317" s="204"/>
      <c r="AZ2317" s="204"/>
      <c r="BA2317" s="204"/>
      <c r="BB2317" s="204"/>
      <c r="BC2317" s="204"/>
      <c r="BD2317" s="204"/>
      <c r="BE2317" s="132"/>
    </row>
    <row r="2318" spans="50:57" x14ac:dyDescent="0.2">
      <c r="AX2318" s="204"/>
      <c r="AY2318" s="204"/>
      <c r="AZ2318" s="204"/>
      <c r="BA2318" s="204"/>
      <c r="BB2318" s="204"/>
      <c r="BC2318" s="204"/>
      <c r="BD2318" s="204"/>
      <c r="BE2318" s="132"/>
    </row>
    <row r="2319" spans="50:57" x14ac:dyDescent="0.2">
      <c r="AX2319" s="204"/>
      <c r="AY2319" s="204"/>
      <c r="AZ2319" s="204"/>
      <c r="BA2319" s="204"/>
      <c r="BB2319" s="204"/>
      <c r="BC2319" s="204"/>
      <c r="BD2319" s="204"/>
      <c r="BE2319" s="132"/>
    </row>
    <row r="2320" spans="50:57" x14ac:dyDescent="0.2">
      <c r="AX2320" s="204"/>
      <c r="AY2320" s="204"/>
      <c r="AZ2320" s="204"/>
      <c r="BA2320" s="204"/>
      <c r="BB2320" s="204"/>
      <c r="BC2320" s="204"/>
      <c r="BD2320" s="204"/>
      <c r="BE2320" s="132"/>
    </row>
    <row r="2321" spans="50:57" x14ac:dyDescent="0.2">
      <c r="AX2321" s="204"/>
      <c r="AY2321" s="204"/>
      <c r="AZ2321" s="204"/>
      <c r="BA2321" s="204"/>
      <c r="BB2321" s="204"/>
      <c r="BC2321" s="204"/>
      <c r="BD2321" s="204"/>
      <c r="BE2321" s="132"/>
    </row>
    <row r="2322" spans="50:57" x14ac:dyDescent="0.2">
      <c r="AX2322" s="204"/>
      <c r="AY2322" s="204"/>
      <c r="AZ2322" s="204"/>
      <c r="BA2322" s="204"/>
      <c r="BB2322" s="204"/>
      <c r="BC2322" s="204"/>
      <c r="BD2322" s="204"/>
      <c r="BE2322" s="132"/>
    </row>
    <row r="2323" spans="50:57" x14ac:dyDescent="0.2">
      <c r="AX2323" s="204"/>
      <c r="AY2323" s="204"/>
      <c r="AZ2323" s="204"/>
      <c r="BA2323" s="204"/>
      <c r="BB2323" s="204"/>
      <c r="BC2323" s="204"/>
      <c r="BD2323" s="204"/>
      <c r="BE2323" s="132"/>
    </row>
    <row r="2324" spans="50:57" x14ac:dyDescent="0.2">
      <c r="AX2324" s="204"/>
      <c r="AY2324" s="204"/>
      <c r="AZ2324" s="204"/>
      <c r="BA2324" s="204"/>
      <c r="BB2324" s="204"/>
      <c r="BC2324" s="204"/>
      <c r="BD2324" s="204"/>
      <c r="BE2324" s="132"/>
    </row>
    <row r="2325" spans="50:57" x14ac:dyDescent="0.2">
      <c r="AX2325" s="204"/>
      <c r="AY2325" s="204"/>
      <c r="AZ2325" s="204"/>
      <c r="BA2325" s="204"/>
      <c r="BB2325" s="204"/>
      <c r="BC2325" s="204"/>
      <c r="BD2325" s="204"/>
      <c r="BE2325" s="132"/>
    </row>
    <row r="2326" spans="50:57" x14ac:dyDescent="0.2">
      <c r="AX2326" s="204"/>
      <c r="AY2326" s="204"/>
      <c r="AZ2326" s="204"/>
      <c r="BA2326" s="204"/>
      <c r="BB2326" s="204"/>
      <c r="BC2326" s="204"/>
      <c r="BD2326" s="204"/>
      <c r="BE2326" s="132"/>
    </row>
    <row r="2327" spans="50:57" x14ac:dyDescent="0.2">
      <c r="AX2327" s="204"/>
      <c r="AY2327" s="204"/>
      <c r="AZ2327" s="204"/>
      <c r="BA2327" s="204"/>
      <c r="BB2327" s="204"/>
      <c r="BC2327" s="204"/>
      <c r="BD2327" s="204"/>
      <c r="BE2327" s="132"/>
    </row>
    <row r="2328" spans="50:57" x14ac:dyDescent="0.2">
      <c r="AX2328" s="204"/>
      <c r="AY2328" s="204"/>
      <c r="AZ2328" s="204"/>
      <c r="BA2328" s="204"/>
      <c r="BB2328" s="204"/>
      <c r="BC2328" s="204"/>
      <c r="BD2328" s="204"/>
      <c r="BE2328" s="132"/>
    </row>
    <row r="2329" spans="50:57" x14ac:dyDescent="0.2">
      <c r="AX2329" s="204"/>
      <c r="AY2329" s="204"/>
      <c r="AZ2329" s="204"/>
      <c r="BA2329" s="204"/>
      <c r="BB2329" s="204"/>
      <c r="BC2329" s="204"/>
      <c r="BD2329" s="204"/>
      <c r="BE2329" s="132"/>
    </row>
    <row r="2330" spans="50:57" x14ac:dyDescent="0.2">
      <c r="AX2330" s="204"/>
      <c r="AY2330" s="204"/>
      <c r="AZ2330" s="204"/>
      <c r="BA2330" s="204"/>
      <c r="BB2330" s="204"/>
      <c r="BC2330" s="204"/>
      <c r="BD2330" s="204"/>
      <c r="BE2330" s="132"/>
    </row>
    <row r="2331" spans="50:57" x14ac:dyDescent="0.2">
      <c r="AX2331" s="204"/>
      <c r="AY2331" s="204"/>
      <c r="AZ2331" s="204"/>
      <c r="BA2331" s="204"/>
      <c r="BB2331" s="204"/>
      <c r="BC2331" s="204"/>
      <c r="BD2331" s="204"/>
      <c r="BE2331" s="132"/>
    </row>
    <row r="2332" spans="50:57" x14ac:dyDescent="0.2">
      <c r="AX2332" s="204"/>
      <c r="AY2332" s="204"/>
      <c r="AZ2332" s="204"/>
      <c r="BA2332" s="204"/>
      <c r="BB2332" s="204"/>
      <c r="BC2332" s="204"/>
      <c r="BD2332" s="204"/>
      <c r="BE2332" s="132"/>
    </row>
    <row r="2333" spans="50:57" x14ac:dyDescent="0.2">
      <c r="AX2333" s="204"/>
      <c r="AY2333" s="204"/>
      <c r="AZ2333" s="204"/>
      <c r="BA2333" s="204"/>
      <c r="BB2333" s="204"/>
      <c r="BC2333" s="204"/>
      <c r="BD2333" s="204"/>
      <c r="BE2333" s="132"/>
    </row>
    <row r="2334" spans="50:57" x14ac:dyDescent="0.2">
      <c r="AX2334" s="204"/>
      <c r="AY2334" s="204"/>
      <c r="AZ2334" s="204"/>
      <c r="BA2334" s="204"/>
      <c r="BB2334" s="204"/>
      <c r="BC2334" s="204"/>
      <c r="BD2334" s="204"/>
      <c r="BE2334" s="132"/>
    </row>
    <row r="2335" spans="50:57" x14ac:dyDescent="0.2">
      <c r="AX2335" s="204"/>
      <c r="AY2335" s="204"/>
      <c r="AZ2335" s="204"/>
      <c r="BA2335" s="204"/>
      <c r="BB2335" s="204"/>
      <c r="BC2335" s="204"/>
      <c r="BD2335" s="204"/>
      <c r="BE2335" s="132"/>
    </row>
    <row r="2336" spans="50:57" x14ac:dyDescent="0.2">
      <c r="AX2336" s="204"/>
      <c r="AY2336" s="204"/>
      <c r="AZ2336" s="204"/>
      <c r="BA2336" s="204"/>
      <c r="BB2336" s="204"/>
      <c r="BC2336" s="204"/>
      <c r="BD2336" s="204"/>
      <c r="BE2336" s="132"/>
    </row>
    <row r="2337" spans="50:57" x14ac:dyDescent="0.2">
      <c r="AX2337" s="204"/>
      <c r="AY2337" s="204"/>
      <c r="AZ2337" s="204"/>
      <c r="BA2337" s="204"/>
      <c r="BB2337" s="204"/>
      <c r="BC2337" s="204"/>
      <c r="BD2337" s="204"/>
      <c r="BE2337" s="132"/>
    </row>
    <row r="2338" spans="50:57" x14ac:dyDescent="0.2">
      <c r="AX2338" s="204"/>
      <c r="AY2338" s="204"/>
      <c r="AZ2338" s="204"/>
      <c r="BA2338" s="204"/>
      <c r="BB2338" s="204"/>
      <c r="BC2338" s="204"/>
      <c r="BD2338" s="204"/>
      <c r="BE2338" s="132"/>
    </row>
    <row r="2339" spans="50:57" x14ac:dyDescent="0.2">
      <c r="AX2339" s="204"/>
      <c r="AY2339" s="204"/>
      <c r="AZ2339" s="204"/>
      <c r="BA2339" s="204"/>
      <c r="BB2339" s="204"/>
      <c r="BC2339" s="204"/>
      <c r="BD2339" s="204"/>
      <c r="BE2339" s="132"/>
    </row>
    <row r="2340" spans="50:57" x14ac:dyDescent="0.2">
      <c r="AX2340" s="204"/>
      <c r="AY2340" s="204"/>
      <c r="AZ2340" s="204"/>
      <c r="BA2340" s="204"/>
      <c r="BB2340" s="204"/>
      <c r="BC2340" s="204"/>
      <c r="BD2340" s="204"/>
      <c r="BE2340" s="132"/>
    </row>
    <row r="2341" spans="50:57" x14ac:dyDescent="0.2">
      <c r="AX2341" s="204"/>
      <c r="AY2341" s="204"/>
      <c r="AZ2341" s="204"/>
      <c r="BA2341" s="204"/>
      <c r="BB2341" s="204"/>
      <c r="BC2341" s="204"/>
      <c r="BD2341" s="204"/>
      <c r="BE2341" s="132"/>
    </row>
    <row r="2342" spans="50:57" x14ac:dyDescent="0.2">
      <c r="AX2342" s="204"/>
      <c r="AY2342" s="204"/>
      <c r="AZ2342" s="204"/>
      <c r="BA2342" s="204"/>
      <c r="BB2342" s="204"/>
      <c r="BC2342" s="204"/>
      <c r="BD2342" s="204"/>
      <c r="BE2342" s="132"/>
    </row>
    <row r="2343" spans="50:57" x14ac:dyDescent="0.2">
      <c r="AX2343" s="204"/>
      <c r="AY2343" s="204"/>
      <c r="AZ2343" s="204"/>
      <c r="BA2343" s="204"/>
      <c r="BB2343" s="204"/>
      <c r="BC2343" s="204"/>
      <c r="BD2343" s="204"/>
      <c r="BE2343" s="132"/>
    </row>
    <row r="2344" spans="50:57" x14ac:dyDescent="0.2">
      <c r="AX2344" s="204"/>
      <c r="AY2344" s="204"/>
      <c r="AZ2344" s="204"/>
      <c r="BA2344" s="204"/>
      <c r="BB2344" s="204"/>
      <c r="BC2344" s="204"/>
      <c r="BD2344" s="204"/>
      <c r="BE2344" s="132"/>
    </row>
    <row r="2345" spans="50:57" x14ac:dyDescent="0.2">
      <c r="AX2345" s="204"/>
      <c r="AY2345" s="204"/>
      <c r="AZ2345" s="204"/>
      <c r="BA2345" s="204"/>
      <c r="BB2345" s="204"/>
      <c r="BC2345" s="204"/>
      <c r="BD2345" s="204"/>
      <c r="BE2345" s="132"/>
    </row>
    <row r="2346" spans="50:57" x14ac:dyDescent="0.2">
      <c r="AX2346" s="204"/>
      <c r="AY2346" s="204"/>
      <c r="AZ2346" s="204"/>
      <c r="BA2346" s="204"/>
      <c r="BB2346" s="204"/>
      <c r="BC2346" s="204"/>
      <c r="BD2346" s="204"/>
      <c r="BE2346" s="132"/>
    </row>
    <row r="2347" spans="50:57" x14ac:dyDescent="0.2">
      <c r="AX2347" s="204"/>
      <c r="AY2347" s="204"/>
      <c r="AZ2347" s="204"/>
      <c r="BA2347" s="204"/>
      <c r="BB2347" s="204"/>
      <c r="BC2347" s="204"/>
      <c r="BD2347" s="204"/>
      <c r="BE2347" s="132"/>
    </row>
    <row r="2348" spans="50:57" x14ac:dyDescent="0.2">
      <c r="AX2348" s="204"/>
      <c r="AY2348" s="204"/>
      <c r="AZ2348" s="204"/>
      <c r="BA2348" s="204"/>
      <c r="BB2348" s="204"/>
      <c r="BC2348" s="204"/>
      <c r="BD2348" s="204"/>
      <c r="BE2348" s="132"/>
    </row>
    <row r="2349" spans="50:57" x14ac:dyDescent="0.2">
      <c r="AX2349" s="204"/>
      <c r="AY2349" s="204"/>
      <c r="AZ2349" s="204"/>
      <c r="BA2349" s="204"/>
      <c r="BB2349" s="204"/>
      <c r="BC2349" s="204"/>
      <c r="BD2349" s="204"/>
      <c r="BE2349" s="132"/>
    </row>
    <row r="2350" spans="50:57" x14ac:dyDescent="0.2">
      <c r="AX2350" s="204"/>
      <c r="AY2350" s="204"/>
      <c r="AZ2350" s="204"/>
      <c r="BA2350" s="204"/>
      <c r="BB2350" s="204"/>
      <c r="BC2350" s="204"/>
      <c r="BD2350" s="204"/>
      <c r="BE2350" s="132"/>
    </row>
    <row r="2351" spans="50:57" x14ac:dyDescent="0.2">
      <c r="AX2351" s="204"/>
      <c r="AY2351" s="204"/>
      <c r="AZ2351" s="204"/>
      <c r="BA2351" s="204"/>
      <c r="BB2351" s="204"/>
      <c r="BC2351" s="204"/>
      <c r="BD2351" s="204"/>
      <c r="BE2351" s="132"/>
    </row>
    <row r="2352" spans="50:57" x14ac:dyDescent="0.2">
      <c r="AX2352" s="204"/>
      <c r="AY2352" s="204"/>
      <c r="AZ2352" s="204"/>
      <c r="BA2352" s="204"/>
      <c r="BB2352" s="204"/>
      <c r="BC2352" s="204"/>
      <c r="BD2352" s="204"/>
      <c r="BE2352" s="132"/>
    </row>
    <row r="2353" spans="50:57" x14ac:dyDescent="0.2">
      <c r="AX2353" s="204"/>
      <c r="AY2353" s="204"/>
      <c r="AZ2353" s="204"/>
      <c r="BA2353" s="204"/>
      <c r="BB2353" s="204"/>
      <c r="BC2353" s="204"/>
      <c r="BD2353" s="204"/>
      <c r="BE2353" s="132"/>
    </row>
    <row r="2354" spans="50:57" x14ac:dyDescent="0.2">
      <c r="AX2354" s="204"/>
      <c r="AY2354" s="204"/>
      <c r="AZ2354" s="204"/>
      <c r="BA2354" s="204"/>
      <c r="BB2354" s="204"/>
      <c r="BC2354" s="204"/>
      <c r="BD2354" s="204"/>
      <c r="BE2354" s="132"/>
    </row>
    <row r="2355" spans="50:57" x14ac:dyDescent="0.2">
      <c r="AX2355" s="204"/>
      <c r="AY2355" s="204"/>
      <c r="AZ2355" s="204"/>
      <c r="BA2355" s="204"/>
      <c r="BB2355" s="204"/>
      <c r="BC2355" s="204"/>
      <c r="BD2355" s="204"/>
      <c r="BE2355" s="132"/>
    </row>
    <row r="2356" spans="50:57" x14ac:dyDescent="0.2">
      <c r="AX2356" s="204"/>
      <c r="AY2356" s="204"/>
      <c r="AZ2356" s="204"/>
      <c r="BA2356" s="204"/>
      <c r="BB2356" s="204"/>
      <c r="BC2356" s="204"/>
      <c r="BD2356" s="204"/>
      <c r="BE2356" s="132"/>
    </row>
    <row r="2357" spans="50:57" x14ac:dyDescent="0.2">
      <c r="AX2357" s="204"/>
      <c r="AY2357" s="204"/>
      <c r="AZ2357" s="204"/>
      <c r="BA2357" s="204"/>
      <c r="BB2357" s="204"/>
      <c r="BC2357" s="204"/>
      <c r="BD2357" s="204"/>
      <c r="BE2357" s="132"/>
    </row>
    <row r="2358" spans="50:57" x14ac:dyDescent="0.2">
      <c r="AX2358" s="204"/>
      <c r="AY2358" s="204"/>
      <c r="AZ2358" s="204"/>
      <c r="BA2358" s="204"/>
      <c r="BB2358" s="204"/>
      <c r="BC2358" s="204"/>
      <c r="BD2358" s="204"/>
      <c r="BE2358" s="132"/>
    </row>
    <row r="2359" spans="50:57" x14ac:dyDescent="0.2">
      <c r="AX2359" s="204"/>
      <c r="AY2359" s="204"/>
      <c r="AZ2359" s="204"/>
      <c r="BA2359" s="204"/>
      <c r="BB2359" s="204"/>
      <c r="BC2359" s="204"/>
      <c r="BD2359" s="204"/>
      <c r="BE2359" s="132"/>
    </row>
    <row r="2360" spans="50:57" x14ac:dyDescent="0.2">
      <c r="AX2360" s="204"/>
      <c r="AY2360" s="204"/>
      <c r="AZ2360" s="204"/>
      <c r="BA2360" s="204"/>
      <c r="BB2360" s="204"/>
      <c r="BC2360" s="204"/>
      <c r="BD2360" s="204"/>
      <c r="BE2360" s="132"/>
    </row>
    <row r="2361" spans="50:57" x14ac:dyDescent="0.2">
      <c r="AX2361" s="204"/>
      <c r="AY2361" s="204"/>
      <c r="AZ2361" s="204"/>
      <c r="BA2361" s="204"/>
      <c r="BB2361" s="204"/>
      <c r="BC2361" s="204"/>
      <c r="BD2361" s="204"/>
      <c r="BE2361" s="132"/>
    </row>
    <row r="2362" spans="50:57" x14ac:dyDescent="0.2">
      <c r="AX2362" s="204"/>
      <c r="AY2362" s="204"/>
      <c r="AZ2362" s="204"/>
      <c r="BA2362" s="204"/>
      <c r="BB2362" s="204"/>
      <c r="BC2362" s="204"/>
      <c r="BD2362" s="204"/>
      <c r="BE2362" s="132"/>
    </row>
    <row r="2363" spans="50:57" x14ac:dyDescent="0.2">
      <c r="AX2363" s="204"/>
      <c r="AY2363" s="204"/>
      <c r="AZ2363" s="204"/>
      <c r="BA2363" s="204"/>
      <c r="BB2363" s="204"/>
      <c r="BC2363" s="204"/>
      <c r="BD2363" s="204"/>
      <c r="BE2363" s="132"/>
    </row>
    <row r="2364" spans="50:57" x14ac:dyDescent="0.2">
      <c r="AX2364" s="204"/>
      <c r="AY2364" s="204"/>
      <c r="AZ2364" s="204"/>
      <c r="BA2364" s="204"/>
      <c r="BB2364" s="204"/>
      <c r="BC2364" s="204"/>
      <c r="BD2364" s="204"/>
      <c r="BE2364" s="132"/>
    </row>
    <row r="2365" spans="50:57" x14ac:dyDescent="0.2">
      <c r="AX2365" s="204"/>
      <c r="AY2365" s="204"/>
      <c r="AZ2365" s="204"/>
      <c r="BA2365" s="204"/>
      <c r="BB2365" s="204"/>
      <c r="BC2365" s="204"/>
      <c r="BD2365" s="204"/>
      <c r="BE2365" s="132"/>
    </row>
    <row r="2366" spans="50:57" x14ac:dyDescent="0.2">
      <c r="AX2366" s="204"/>
      <c r="AY2366" s="204"/>
      <c r="AZ2366" s="204"/>
      <c r="BA2366" s="204"/>
      <c r="BB2366" s="204"/>
      <c r="BC2366" s="204"/>
      <c r="BD2366" s="204"/>
      <c r="BE2366" s="132"/>
    </row>
    <row r="2367" spans="50:57" x14ac:dyDescent="0.2">
      <c r="AX2367" s="204"/>
      <c r="AY2367" s="204"/>
      <c r="AZ2367" s="204"/>
      <c r="BA2367" s="204"/>
      <c r="BB2367" s="204"/>
      <c r="BC2367" s="204"/>
      <c r="BD2367" s="204"/>
      <c r="BE2367" s="132"/>
    </row>
    <row r="2368" spans="50:57" x14ac:dyDescent="0.2">
      <c r="AX2368" s="204"/>
      <c r="AY2368" s="204"/>
      <c r="AZ2368" s="204"/>
      <c r="BA2368" s="204"/>
      <c r="BB2368" s="204"/>
      <c r="BC2368" s="204"/>
      <c r="BD2368" s="204"/>
      <c r="BE2368" s="132"/>
    </row>
    <row r="2369" spans="50:57" x14ac:dyDescent="0.2">
      <c r="AX2369" s="204"/>
      <c r="AY2369" s="204"/>
      <c r="AZ2369" s="204"/>
      <c r="BA2369" s="204"/>
      <c r="BB2369" s="204"/>
      <c r="BC2369" s="204"/>
      <c r="BD2369" s="204"/>
      <c r="BE2369" s="132"/>
    </row>
    <row r="2370" spans="50:57" x14ac:dyDescent="0.2">
      <c r="AX2370" s="204"/>
      <c r="AY2370" s="204"/>
      <c r="AZ2370" s="204"/>
      <c r="BA2370" s="204"/>
      <c r="BB2370" s="204"/>
      <c r="BC2370" s="204"/>
      <c r="BD2370" s="204"/>
      <c r="BE2370" s="132"/>
    </row>
    <row r="2371" spans="50:57" x14ac:dyDescent="0.2">
      <c r="AX2371" s="204"/>
      <c r="AY2371" s="204"/>
      <c r="AZ2371" s="204"/>
      <c r="BA2371" s="204"/>
      <c r="BB2371" s="204"/>
      <c r="BC2371" s="204"/>
      <c r="BD2371" s="204"/>
      <c r="BE2371" s="132"/>
    </row>
    <row r="2372" spans="50:57" x14ac:dyDescent="0.2">
      <c r="AX2372" s="204"/>
      <c r="AY2372" s="204"/>
      <c r="AZ2372" s="204"/>
      <c r="BA2372" s="204"/>
      <c r="BB2372" s="204"/>
      <c r="BC2372" s="204"/>
      <c r="BD2372" s="204"/>
      <c r="BE2372" s="132"/>
    </row>
    <row r="2373" spans="50:57" x14ac:dyDescent="0.2">
      <c r="AX2373" s="204"/>
      <c r="AY2373" s="204"/>
      <c r="AZ2373" s="204"/>
      <c r="BA2373" s="204"/>
      <c r="BB2373" s="204"/>
      <c r="BC2373" s="204"/>
      <c r="BD2373" s="204"/>
      <c r="BE2373" s="132"/>
    </row>
    <row r="2374" spans="50:57" x14ac:dyDescent="0.2">
      <c r="AX2374" s="204"/>
      <c r="AY2374" s="204"/>
      <c r="AZ2374" s="204"/>
      <c r="BA2374" s="204"/>
      <c r="BB2374" s="204"/>
      <c r="BC2374" s="204"/>
      <c r="BD2374" s="204"/>
      <c r="BE2374" s="132"/>
    </row>
    <row r="2375" spans="50:57" x14ac:dyDescent="0.2">
      <c r="AX2375" s="204"/>
      <c r="AY2375" s="204"/>
      <c r="AZ2375" s="204"/>
      <c r="BA2375" s="204"/>
      <c r="BB2375" s="204"/>
      <c r="BC2375" s="204"/>
      <c r="BD2375" s="204"/>
      <c r="BE2375" s="132"/>
    </row>
    <row r="2376" spans="50:57" x14ac:dyDescent="0.2">
      <c r="AX2376" s="204"/>
      <c r="AY2376" s="204"/>
      <c r="AZ2376" s="204"/>
      <c r="BA2376" s="204"/>
      <c r="BB2376" s="204"/>
      <c r="BC2376" s="204"/>
      <c r="BD2376" s="204"/>
      <c r="BE2376" s="132"/>
    </row>
    <row r="2377" spans="50:57" x14ac:dyDescent="0.2">
      <c r="AX2377" s="204"/>
      <c r="AY2377" s="204"/>
      <c r="AZ2377" s="204"/>
      <c r="BA2377" s="204"/>
      <c r="BB2377" s="204"/>
      <c r="BC2377" s="204"/>
      <c r="BD2377" s="204"/>
      <c r="BE2377" s="132"/>
    </row>
    <row r="2378" spans="50:57" x14ac:dyDescent="0.2">
      <c r="AX2378" s="204"/>
      <c r="AY2378" s="204"/>
      <c r="AZ2378" s="204"/>
      <c r="BA2378" s="204"/>
      <c r="BB2378" s="204"/>
      <c r="BC2378" s="204"/>
      <c r="BD2378" s="204"/>
      <c r="BE2378" s="132"/>
    </row>
    <row r="2379" spans="50:57" x14ac:dyDescent="0.2">
      <c r="AX2379" s="204"/>
      <c r="AY2379" s="204"/>
      <c r="AZ2379" s="204"/>
      <c r="BA2379" s="204"/>
      <c r="BB2379" s="204"/>
      <c r="BC2379" s="204"/>
      <c r="BD2379" s="204"/>
      <c r="BE2379" s="132"/>
    </row>
    <row r="2380" spans="50:57" x14ac:dyDescent="0.2">
      <c r="AX2380" s="204"/>
      <c r="AY2380" s="204"/>
      <c r="AZ2380" s="204"/>
      <c r="BA2380" s="204"/>
      <c r="BB2380" s="204"/>
      <c r="BC2380" s="204"/>
      <c r="BD2380" s="204"/>
      <c r="BE2380" s="132"/>
    </row>
    <row r="2381" spans="50:57" x14ac:dyDescent="0.2">
      <c r="AX2381" s="204"/>
      <c r="AY2381" s="204"/>
      <c r="AZ2381" s="204"/>
      <c r="BA2381" s="204"/>
      <c r="BB2381" s="204"/>
      <c r="BC2381" s="204"/>
      <c r="BD2381" s="204"/>
      <c r="BE2381" s="132"/>
    </row>
    <row r="2382" spans="50:57" x14ac:dyDescent="0.2">
      <c r="AX2382" s="204"/>
      <c r="AY2382" s="204"/>
      <c r="AZ2382" s="204"/>
      <c r="BA2382" s="204"/>
      <c r="BB2382" s="204"/>
      <c r="BC2382" s="204"/>
      <c r="BD2382" s="204"/>
      <c r="BE2382" s="132"/>
    </row>
    <row r="2383" spans="50:57" x14ac:dyDescent="0.2">
      <c r="AX2383" s="204"/>
      <c r="AY2383" s="204"/>
      <c r="AZ2383" s="204"/>
      <c r="BA2383" s="204"/>
      <c r="BB2383" s="204"/>
      <c r="BC2383" s="204"/>
      <c r="BD2383" s="204"/>
      <c r="BE2383" s="132"/>
    </row>
    <row r="2384" spans="50:57" x14ac:dyDescent="0.2">
      <c r="AX2384" s="204"/>
      <c r="AY2384" s="204"/>
      <c r="AZ2384" s="204"/>
      <c r="BA2384" s="204"/>
      <c r="BB2384" s="204"/>
      <c r="BC2384" s="204"/>
      <c r="BD2384" s="204"/>
      <c r="BE2384" s="132"/>
    </row>
    <row r="2385" spans="50:57" x14ac:dyDescent="0.2">
      <c r="AX2385" s="204"/>
      <c r="AY2385" s="204"/>
      <c r="AZ2385" s="204"/>
      <c r="BA2385" s="204"/>
      <c r="BB2385" s="204"/>
      <c r="BC2385" s="204"/>
      <c r="BD2385" s="204"/>
      <c r="BE2385" s="132"/>
    </row>
    <row r="2386" spans="50:57" x14ac:dyDescent="0.2">
      <c r="AX2386" s="204"/>
      <c r="AY2386" s="204"/>
      <c r="AZ2386" s="204"/>
      <c r="BA2386" s="204"/>
      <c r="BB2386" s="204"/>
      <c r="BC2386" s="204"/>
      <c r="BD2386" s="204"/>
      <c r="BE2386" s="132"/>
    </row>
    <row r="2387" spans="50:57" x14ac:dyDescent="0.2">
      <c r="AX2387" s="204"/>
      <c r="AY2387" s="204"/>
      <c r="AZ2387" s="204"/>
      <c r="BA2387" s="204"/>
      <c r="BB2387" s="204"/>
      <c r="BC2387" s="204"/>
      <c r="BD2387" s="204"/>
      <c r="BE2387" s="132"/>
    </row>
    <row r="2388" spans="50:57" x14ac:dyDescent="0.2">
      <c r="AX2388" s="204"/>
      <c r="AY2388" s="204"/>
      <c r="AZ2388" s="204"/>
      <c r="BA2388" s="204"/>
      <c r="BB2388" s="204"/>
      <c r="BC2388" s="204"/>
      <c r="BD2388" s="204"/>
      <c r="BE2388" s="132"/>
    </row>
    <row r="2389" spans="50:57" x14ac:dyDescent="0.2">
      <c r="AX2389" s="204"/>
      <c r="AY2389" s="204"/>
      <c r="AZ2389" s="204"/>
      <c r="BA2389" s="204"/>
      <c r="BB2389" s="204"/>
      <c r="BC2389" s="204"/>
      <c r="BD2389" s="204"/>
      <c r="BE2389" s="132"/>
    </row>
    <row r="2390" spans="50:57" x14ac:dyDescent="0.2">
      <c r="AX2390" s="204"/>
      <c r="AY2390" s="204"/>
      <c r="AZ2390" s="204"/>
      <c r="BA2390" s="204"/>
      <c r="BB2390" s="204"/>
      <c r="BC2390" s="204"/>
      <c r="BD2390" s="204"/>
      <c r="BE2390" s="132"/>
    </row>
    <row r="2391" spans="50:57" x14ac:dyDescent="0.2">
      <c r="AX2391" s="204"/>
      <c r="AY2391" s="204"/>
      <c r="AZ2391" s="204"/>
      <c r="BA2391" s="204"/>
      <c r="BB2391" s="204"/>
      <c r="BC2391" s="204"/>
      <c r="BD2391" s="204"/>
      <c r="BE2391" s="132"/>
    </row>
    <row r="2392" spans="50:57" x14ac:dyDescent="0.2">
      <c r="AX2392" s="204"/>
      <c r="AY2392" s="204"/>
      <c r="AZ2392" s="204"/>
      <c r="BA2392" s="204"/>
      <c r="BB2392" s="204"/>
      <c r="BC2392" s="204"/>
      <c r="BD2392" s="204"/>
      <c r="BE2392" s="132"/>
    </row>
    <row r="2393" spans="50:57" x14ac:dyDescent="0.2">
      <c r="AX2393" s="204"/>
      <c r="AY2393" s="204"/>
      <c r="AZ2393" s="204"/>
      <c r="BA2393" s="204"/>
      <c r="BB2393" s="204"/>
      <c r="BC2393" s="204"/>
      <c r="BD2393" s="204"/>
      <c r="BE2393" s="132"/>
    </row>
    <row r="2394" spans="50:57" x14ac:dyDescent="0.2">
      <c r="AX2394" s="204"/>
      <c r="AY2394" s="204"/>
      <c r="AZ2394" s="204"/>
      <c r="BA2394" s="204"/>
      <c r="BB2394" s="204"/>
      <c r="BC2394" s="204"/>
      <c r="BD2394" s="204"/>
      <c r="BE2394" s="132"/>
    </row>
    <row r="2395" spans="50:57" x14ac:dyDescent="0.2">
      <c r="AX2395" s="204"/>
      <c r="AY2395" s="204"/>
      <c r="AZ2395" s="204"/>
      <c r="BA2395" s="204"/>
      <c r="BB2395" s="204"/>
      <c r="BC2395" s="204"/>
      <c r="BD2395" s="204"/>
      <c r="BE2395" s="132"/>
    </row>
    <row r="2396" spans="50:57" x14ac:dyDescent="0.2">
      <c r="AX2396" s="204"/>
      <c r="AY2396" s="204"/>
      <c r="AZ2396" s="204"/>
      <c r="BA2396" s="204"/>
      <c r="BB2396" s="204"/>
      <c r="BC2396" s="204"/>
      <c r="BD2396" s="204"/>
      <c r="BE2396" s="132"/>
    </row>
    <row r="2397" spans="50:57" x14ac:dyDescent="0.2">
      <c r="AX2397" s="204"/>
      <c r="AY2397" s="204"/>
      <c r="AZ2397" s="204"/>
      <c r="BA2397" s="204"/>
      <c r="BB2397" s="204"/>
      <c r="BC2397" s="204"/>
      <c r="BD2397" s="204"/>
      <c r="BE2397" s="132"/>
    </row>
    <row r="2398" spans="50:57" x14ac:dyDescent="0.2">
      <c r="AX2398" s="204"/>
      <c r="AY2398" s="204"/>
      <c r="AZ2398" s="204"/>
      <c r="BA2398" s="204"/>
      <c r="BB2398" s="204"/>
      <c r="BC2398" s="204"/>
      <c r="BD2398" s="204"/>
      <c r="BE2398" s="132"/>
    </row>
    <row r="2399" spans="50:57" x14ac:dyDescent="0.2">
      <c r="AX2399" s="204"/>
      <c r="AY2399" s="204"/>
      <c r="AZ2399" s="204"/>
      <c r="BA2399" s="204"/>
      <c r="BB2399" s="204"/>
      <c r="BC2399" s="204"/>
      <c r="BD2399" s="204"/>
      <c r="BE2399" s="132"/>
    </row>
    <row r="2400" spans="50:57" x14ac:dyDescent="0.2">
      <c r="AX2400" s="204"/>
      <c r="AY2400" s="204"/>
      <c r="AZ2400" s="204"/>
      <c r="BA2400" s="204"/>
      <c r="BB2400" s="204"/>
      <c r="BC2400" s="204"/>
      <c r="BD2400" s="204"/>
      <c r="BE2400" s="132"/>
    </row>
    <row r="2401" spans="50:57" x14ac:dyDescent="0.2">
      <c r="AX2401" s="204"/>
      <c r="AY2401" s="204"/>
      <c r="AZ2401" s="204"/>
      <c r="BA2401" s="204"/>
      <c r="BB2401" s="204"/>
      <c r="BC2401" s="204"/>
      <c r="BD2401" s="204"/>
      <c r="BE2401" s="132"/>
    </row>
    <row r="2402" spans="50:57" x14ac:dyDescent="0.2">
      <c r="AX2402" s="204"/>
      <c r="AY2402" s="204"/>
      <c r="AZ2402" s="204"/>
      <c r="BA2402" s="204"/>
      <c r="BB2402" s="204"/>
      <c r="BC2402" s="204"/>
      <c r="BD2402" s="204"/>
      <c r="BE2402" s="132"/>
    </row>
    <row r="2403" spans="50:57" x14ac:dyDescent="0.2">
      <c r="AX2403" s="204"/>
      <c r="AY2403" s="204"/>
      <c r="AZ2403" s="204"/>
      <c r="BA2403" s="204"/>
      <c r="BB2403" s="204"/>
      <c r="BC2403" s="204"/>
      <c r="BD2403" s="204"/>
      <c r="BE2403" s="132"/>
    </row>
    <row r="2404" spans="50:57" x14ac:dyDescent="0.2">
      <c r="AX2404" s="204"/>
      <c r="AY2404" s="204"/>
      <c r="AZ2404" s="204"/>
      <c r="BA2404" s="204"/>
      <c r="BB2404" s="204"/>
      <c r="BC2404" s="204"/>
      <c r="BD2404" s="204"/>
      <c r="BE2404" s="132"/>
    </row>
    <row r="2405" spans="50:57" x14ac:dyDescent="0.2">
      <c r="AX2405" s="204"/>
      <c r="AY2405" s="204"/>
      <c r="AZ2405" s="204"/>
      <c r="BA2405" s="204"/>
      <c r="BB2405" s="204"/>
      <c r="BC2405" s="204"/>
      <c r="BD2405" s="204"/>
      <c r="BE2405" s="132"/>
    </row>
    <row r="2406" spans="50:57" x14ac:dyDescent="0.2">
      <c r="AX2406" s="204"/>
      <c r="AY2406" s="204"/>
      <c r="AZ2406" s="204"/>
      <c r="BA2406" s="204"/>
      <c r="BB2406" s="204"/>
      <c r="BC2406" s="204"/>
      <c r="BD2406" s="204"/>
      <c r="BE2406" s="132"/>
    </row>
    <row r="2407" spans="50:57" x14ac:dyDescent="0.2">
      <c r="AX2407" s="204"/>
      <c r="AY2407" s="204"/>
      <c r="AZ2407" s="204"/>
      <c r="BA2407" s="204"/>
      <c r="BB2407" s="204"/>
      <c r="BC2407" s="204"/>
      <c r="BD2407" s="204"/>
      <c r="BE2407" s="132"/>
    </row>
    <row r="2408" spans="50:57" x14ac:dyDescent="0.2">
      <c r="AX2408" s="204"/>
      <c r="AY2408" s="204"/>
      <c r="AZ2408" s="204"/>
      <c r="BA2408" s="204"/>
      <c r="BB2408" s="204"/>
      <c r="BC2408" s="204"/>
      <c r="BD2408" s="204"/>
      <c r="BE2408" s="132"/>
    </row>
    <row r="2409" spans="50:57" x14ac:dyDescent="0.2">
      <c r="AX2409" s="204"/>
      <c r="AY2409" s="204"/>
      <c r="AZ2409" s="204"/>
      <c r="BA2409" s="204"/>
      <c r="BB2409" s="204"/>
      <c r="BC2409" s="204"/>
      <c r="BD2409" s="204"/>
      <c r="BE2409" s="132"/>
    </row>
    <row r="2410" spans="50:57" x14ac:dyDescent="0.2">
      <c r="AX2410" s="204"/>
      <c r="AY2410" s="204"/>
      <c r="AZ2410" s="204"/>
      <c r="BA2410" s="204"/>
      <c r="BB2410" s="204"/>
      <c r="BC2410" s="204"/>
      <c r="BD2410" s="204"/>
      <c r="BE2410" s="132"/>
    </row>
    <row r="2411" spans="50:57" x14ac:dyDescent="0.2">
      <c r="AX2411" s="204"/>
      <c r="AY2411" s="204"/>
      <c r="AZ2411" s="204"/>
      <c r="BA2411" s="204"/>
      <c r="BB2411" s="204"/>
      <c r="BC2411" s="204"/>
      <c r="BD2411" s="204"/>
      <c r="BE2411" s="132"/>
    </row>
    <row r="2412" spans="50:57" x14ac:dyDescent="0.2">
      <c r="AX2412" s="204"/>
      <c r="AY2412" s="204"/>
      <c r="AZ2412" s="204"/>
      <c r="BA2412" s="204"/>
      <c r="BB2412" s="204"/>
      <c r="BC2412" s="204"/>
      <c r="BD2412" s="204"/>
      <c r="BE2412" s="132"/>
    </row>
    <row r="2413" spans="50:57" x14ac:dyDescent="0.2">
      <c r="AX2413" s="204"/>
      <c r="AY2413" s="204"/>
      <c r="AZ2413" s="204"/>
      <c r="BA2413" s="204"/>
      <c r="BB2413" s="204"/>
      <c r="BC2413" s="204"/>
      <c r="BD2413" s="204"/>
      <c r="BE2413" s="132"/>
    </row>
    <row r="2414" spans="50:57" x14ac:dyDescent="0.2">
      <c r="AX2414" s="204"/>
      <c r="AY2414" s="204"/>
      <c r="AZ2414" s="204"/>
      <c r="BA2414" s="204"/>
      <c r="BB2414" s="204"/>
      <c r="BC2414" s="204"/>
      <c r="BD2414" s="204"/>
      <c r="BE2414" s="132"/>
    </row>
    <row r="2415" spans="50:57" x14ac:dyDescent="0.2">
      <c r="AX2415" s="204"/>
      <c r="AY2415" s="204"/>
      <c r="AZ2415" s="204"/>
      <c r="BA2415" s="204"/>
      <c r="BB2415" s="204"/>
      <c r="BC2415" s="204"/>
      <c r="BD2415" s="204"/>
      <c r="BE2415" s="132"/>
    </row>
    <row r="2416" spans="50:57" x14ac:dyDescent="0.2">
      <c r="AX2416" s="204"/>
      <c r="AY2416" s="204"/>
      <c r="AZ2416" s="204"/>
      <c r="BA2416" s="204"/>
      <c r="BB2416" s="204"/>
      <c r="BC2416" s="204"/>
      <c r="BD2416" s="204"/>
      <c r="BE2416" s="132"/>
    </row>
    <row r="2417" spans="50:57" x14ac:dyDescent="0.2">
      <c r="AX2417" s="204"/>
      <c r="AY2417" s="204"/>
      <c r="AZ2417" s="204"/>
      <c r="BA2417" s="204"/>
      <c r="BB2417" s="204"/>
      <c r="BC2417" s="204"/>
      <c r="BD2417" s="204"/>
      <c r="BE2417" s="132"/>
    </row>
    <row r="2418" spans="50:57" x14ac:dyDescent="0.2">
      <c r="AX2418" s="204"/>
      <c r="AY2418" s="204"/>
      <c r="AZ2418" s="204"/>
      <c r="BA2418" s="204"/>
      <c r="BB2418" s="204"/>
      <c r="BC2418" s="204"/>
      <c r="BD2418" s="204"/>
      <c r="BE2418" s="132"/>
    </row>
    <row r="2419" spans="50:57" x14ac:dyDescent="0.2">
      <c r="AX2419" s="204"/>
      <c r="AY2419" s="204"/>
      <c r="AZ2419" s="204"/>
      <c r="BA2419" s="204"/>
      <c r="BB2419" s="204"/>
      <c r="BC2419" s="204"/>
      <c r="BD2419" s="204"/>
      <c r="BE2419" s="132"/>
    </row>
    <row r="2420" spans="50:57" x14ac:dyDescent="0.2">
      <c r="AX2420" s="204"/>
      <c r="AY2420" s="204"/>
      <c r="AZ2420" s="204"/>
      <c r="BA2420" s="204"/>
      <c r="BB2420" s="204"/>
      <c r="BC2420" s="204"/>
      <c r="BD2420" s="204"/>
      <c r="BE2420" s="132"/>
    </row>
    <row r="2421" spans="50:57" x14ac:dyDescent="0.2">
      <c r="AX2421" s="204"/>
      <c r="AY2421" s="204"/>
      <c r="AZ2421" s="204"/>
      <c r="BA2421" s="204"/>
      <c r="BB2421" s="204"/>
      <c r="BC2421" s="204"/>
      <c r="BD2421" s="204"/>
      <c r="BE2421" s="132"/>
    </row>
    <row r="2422" spans="50:57" x14ac:dyDescent="0.2">
      <c r="AX2422" s="204"/>
      <c r="AY2422" s="204"/>
      <c r="AZ2422" s="204"/>
      <c r="BA2422" s="204"/>
      <c r="BB2422" s="204"/>
      <c r="BC2422" s="204"/>
      <c r="BD2422" s="204"/>
      <c r="BE2422" s="132"/>
    </row>
    <row r="2423" spans="50:57" x14ac:dyDescent="0.2">
      <c r="AX2423" s="204"/>
      <c r="AY2423" s="204"/>
      <c r="AZ2423" s="204"/>
      <c r="BA2423" s="204"/>
      <c r="BB2423" s="204"/>
      <c r="BC2423" s="204"/>
      <c r="BD2423" s="204"/>
      <c r="BE2423" s="132"/>
    </row>
    <row r="2424" spans="50:57" x14ac:dyDescent="0.2">
      <c r="AX2424" s="204"/>
      <c r="AY2424" s="204"/>
      <c r="AZ2424" s="204"/>
      <c r="BA2424" s="204"/>
      <c r="BB2424" s="204"/>
      <c r="BC2424" s="204"/>
      <c r="BD2424" s="204"/>
      <c r="BE2424" s="132"/>
    </row>
    <row r="2425" spans="50:57" x14ac:dyDescent="0.2">
      <c r="AX2425" s="204"/>
      <c r="AY2425" s="204"/>
      <c r="AZ2425" s="204"/>
      <c r="BA2425" s="204"/>
      <c r="BB2425" s="204"/>
      <c r="BC2425" s="204"/>
      <c r="BD2425" s="204"/>
      <c r="BE2425" s="132"/>
    </row>
    <row r="2426" spans="50:57" x14ac:dyDescent="0.2">
      <c r="AX2426" s="204"/>
      <c r="AY2426" s="204"/>
      <c r="AZ2426" s="204"/>
      <c r="BA2426" s="204"/>
      <c r="BB2426" s="204"/>
      <c r="BC2426" s="204"/>
      <c r="BD2426" s="204"/>
      <c r="BE2426" s="132"/>
    </row>
    <row r="2427" spans="50:57" x14ac:dyDescent="0.2">
      <c r="AX2427" s="204"/>
      <c r="AY2427" s="204"/>
      <c r="AZ2427" s="204"/>
      <c r="BA2427" s="204"/>
      <c r="BB2427" s="204"/>
      <c r="BC2427" s="204"/>
      <c r="BD2427" s="204"/>
      <c r="BE2427" s="132"/>
    </row>
    <row r="2428" spans="50:57" x14ac:dyDescent="0.2">
      <c r="AX2428" s="204"/>
      <c r="AY2428" s="204"/>
      <c r="AZ2428" s="204"/>
      <c r="BA2428" s="204"/>
      <c r="BB2428" s="204"/>
      <c r="BC2428" s="204"/>
      <c r="BD2428" s="204"/>
      <c r="BE2428" s="132"/>
    </row>
    <row r="2429" spans="50:57" x14ac:dyDescent="0.2">
      <c r="AX2429" s="204"/>
      <c r="AY2429" s="204"/>
      <c r="AZ2429" s="204"/>
      <c r="BA2429" s="204"/>
      <c r="BB2429" s="204"/>
      <c r="BC2429" s="204"/>
      <c r="BD2429" s="204"/>
      <c r="BE2429" s="132"/>
    </row>
    <row r="2430" spans="50:57" x14ac:dyDescent="0.2">
      <c r="AX2430" s="204"/>
      <c r="AY2430" s="204"/>
      <c r="AZ2430" s="204"/>
      <c r="BA2430" s="204"/>
      <c r="BB2430" s="204"/>
      <c r="BC2430" s="204"/>
      <c r="BD2430" s="204"/>
      <c r="BE2430" s="132"/>
    </row>
    <row r="2431" spans="50:57" x14ac:dyDescent="0.2">
      <c r="AX2431" s="204"/>
      <c r="AY2431" s="204"/>
      <c r="AZ2431" s="204"/>
      <c r="BA2431" s="204"/>
      <c r="BB2431" s="204"/>
      <c r="BC2431" s="204"/>
      <c r="BD2431" s="204"/>
      <c r="BE2431" s="132"/>
    </row>
    <row r="2432" spans="50:57" x14ac:dyDescent="0.2">
      <c r="AX2432" s="204"/>
      <c r="AY2432" s="204"/>
      <c r="AZ2432" s="204"/>
      <c r="BA2432" s="204"/>
      <c r="BB2432" s="204"/>
      <c r="BC2432" s="204"/>
      <c r="BD2432" s="204"/>
      <c r="BE2432" s="132"/>
    </row>
    <row r="2433" spans="50:57" x14ac:dyDescent="0.2">
      <c r="AX2433" s="204"/>
      <c r="AY2433" s="204"/>
      <c r="AZ2433" s="204"/>
      <c r="BA2433" s="204"/>
      <c r="BB2433" s="204"/>
      <c r="BC2433" s="204"/>
      <c r="BD2433" s="204"/>
      <c r="BE2433" s="132"/>
    </row>
    <row r="2434" spans="50:57" x14ac:dyDescent="0.2">
      <c r="AX2434" s="204"/>
      <c r="AY2434" s="204"/>
      <c r="AZ2434" s="204"/>
      <c r="BA2434" s="204"/>
      <c r="BB2434" s="204"/>
      <c r="BC2434" s="204"/>
      <c r="BD2434" s="204"/>
      <c r="BE2434" s="132"/>
    </row>
    <row r="2435" spans="50:57" x14ac:dyDescent="0.2">
      <c r="AX2435" s="204"/>
      <c r="AY2435" s="204"/>
      <c r="AZ2435" s="204"/>
      <c r="BA2435" s="204"/>
      <c r="BB2435" s="204"/>
      <c r="BC2435" s="204"/>
      <c r="BD2435" s="204"/>
      <c r="BE2435" s="132"/>
    </row>
    <row r="2436" spans="50:57" x14ac:dyDescent="0.2">
      <c r="AX2436" s="204"/>
      <c r="AY2436" s="204"/>
      <c r="AZ2436" s="204"/>
      <c r="BA2436" s="204"/>
      <c r="BB2436" s="204"/>
      <c r="BC2436" s="204"/>
      <c r="BD2436" s="204"/>
      <c r="BE2436" s="132"/>
    </row>
    <row r="2437" spans="50:57" x14ac:dyDescent="0.2">
      <c r="AX2437" s="204"/>
      <c r="AY2437" s="204"/>
      <c r="AZ2437" s="204"/>
      <c r="BA2437" s="204"/>
      <c r="BB2437" s="204"/>
      <c r="BC2437" s="204"/>
      <c r="BD2437" s="204"/>
      <c r="BE2437" s="132"/>
    </row>
    <row r="2438" spans="50:57" x14ac:dyDescent="0.2">
      <c r="AX2438" s="204"/>
      <c r="AY2438" s="204"/>
      <c r="AZ2438" s="204"/>
      <c r="BA2438" s="204"/>
      <c r="BB2438" s="204"/>
      <c r="BC2438" s="204"/>
      <c r="BD2438" s="204"/>
      <c r="BE2438" s="132"/>
    </row>
    <row r="2439" spans="50:57" x14ac:dyDescent="0.2">
      <c r="AX2439" s="204"/>
      <c r="AY2439" s="204"/>
      <c r="AZ2439" s="204"/>
      <c r="BA2439" s="204"/>
      <c r="BB2439" s="204"/>
      <c r="BC2439" s="204"/>
      <c r="BD2439" s="204"/>
      <c r="BE2439" s="132"/>
    </row>
    <row r="2440" spans="50:57" x14ac:dyDescent="0.2">
      <c r="AX2440" s="204"/>
      <c r="AY2440" s="204"/>
      <c r="AZ2440" s="204"/>
      <c r="BA2440" s="204"/>
      <c r="BB2440" s="204"/>
      <c r="BC2440" s="204"/>
      <c r="BD2440" s="204"/>
      <c r="BE2440" s="132"/>
    </row>
    <row r="2441" spans="50:57" x14ac:dyDescent="0.2">
      <c r="AX2441" s="204"/>
      <c r="AY2441" s="204"/>
      <c r="AZ2441" s="204"/>
      <c r="BA2441" s="204"/>
      <c r="BB2441" s="204"/>
      <c r="BC2441" s="204"/>
      <c r="BD2441" s="204"/>
      <c r="BE2441" s="132"/>
    </row>
    <row r="2442" spans="50:57" x14ac:dyDescent="0.2">
      <c r="AX2442" s="204"/>
      <c r="AY2442" s="204"/>
      <c r="AZ2442" s="204"/>
      <c r="BA2442" s="204"/>
      <c r="BB2442" s="204"/>
      <c r="BC2442" s="204"/>
      <c r="BD2442" s="204"/>
      <c r="BE2442" s="132"/>
    </row>
    <row r="2443" spans="50:57" x14ac:dyDescent="0.2">
      <c r="AX2443" s="204"/>
      <c r="AY2443" s="204"/>
      <c r="AZ2443" s="204"/>
      <c r="BA2443" s="204"/>
      <c r="BB2443" s="204"/>
      <c r="BC2443" s="204"/>
      <c r="BD2443" s="204"/>
      <c r="BE2443" s="132"/>
    </row>
    <row r="2444" spans="50:57" x14ac:dyDescent="0.2">
      <c r="AX2444" s="204"/>
      <c r="AY2444" s="204"/>
      <c r="AZ2444" s="204"/>
      <c r="BA2444" s="204"/>
      <c r="BB2444" s="204"/>
      <c r="BC2444" s="204"/>
      <c r="BD2444" s="204"/>
      <c r="BE2444" s="132"/>
    </row>
    <row r="2445" spans="50:57" x14ac:dyDescent="0.2">
      <c r="AX2445" s="204"/>
      <c r="AY2445" s="204"/>
      <c r="AZ2445" s="204"/>
      <c r="BA2445" s="204"/>
      <c r="BB2445" s="204"/>
      <c r="BC2445" s="204"/>
      <c r="BD2445" s="204"/>
      <c r="BE2445" s="132"/>
    </row>
    <row r="2446" spans="50:57" x14ac:dyDescent="0.2">
      <c r="AX2446" s="204"/>
      <c r="AY2446" s="204"/>
      <c r="AZ2446" s="204"/>
      <c r="BA2446" s="204"/>
      <c r="BB2446" s="204"/>
      <c r="BC2446" s="204"/>
      <c r="BD2446" s="204"/>
      <c r="BE2446" s="132"/>
    </row>
    <row r="2447" spans="50:57" x14ac:dyDescent="0.2">
      <c r="AX2447" s="204"/>
      <c r="AY2447" s="204"/>
      <c r="AZ2447" s="204"/>
      <c r="BA2447" s="204"/>
      <c r="BB2447" s="204"/>
      <c r="BC2447" s="204"/>
      <c r="BD2447" s="204"/>
      <c r="BE2447" s="132"/>
    </row>
    <row r="2448" spans="50:57" x14ac:dyDescent="0.2">
      <c r="AX2448" s="204"/>
      <c r="AY2448" s="204"/>
      <c r="AZ2448" s="204"/>
      <c r="BA2448" s="204"/>
      <c r="BB2448" s="204"/>
      <c r="BC2448" s="204"/>
      <c r="BD2448" s="204"/>
      <c r="BE2448" s="132"/>
    </row>
    <row r="2449" spans="50:57" x14ac:dyDescent="0.2">
      <c r="AX2449" s="204"/>
      <c r="AY2449" s="204"/>
      <c r="AZ2449" s="204"/>
      <c r="BA2449" s="204"/>
      <c r="BB2449" s="204"/>
      <c r="BC2449" s="204"/>
      <c r="BD2449" s="204"/>
      <c r="BE2449" s="132"/>
    </row>
    <row r="2450" spans="50:57" x14ac:dyDescent="0.2">
      <c r="AX2450" s="204"/>
      <c r="AY2450" s="204"/>
      <c r="AZ2450" s="204"/>
      <c r="BA2450" s="204"/>
      <c r="BB2450" s="204"/>
      <c r="BC2450" s="204"/>
      <c r="BD2450" s="204"/>
      <c r="BE2450" s="132"/>
    </row>
    <row r="2451" spans="50:57" x14ac:dyDescent="0.2">
      <c r="AX2451" s="204"/>
      <c r="AY2451" s="204"/>
      <c r="AZ2451" s="204"/>
      <c r="BA2451" s="204"/>
      <c r="BB2451" s="204"/>
      <c r="BC2451" s="204"/>
      <c r="BD2451" s="204"/>
      <c r="BE2451" s="132"/>
    </row>
    <row r="2452" spans="50:57" x14ac:dyDescent="0.2">
      <c r="AX2452" s="204"/>
      <c r="AY2452" s="204"/>
      <c r="AZ2452" s="204"/>
      <c r="BA2452" s="204"/>
      <c r="BB2452" s="204"/>
      <c r="BC2452" s="204"/>
      <c r="BD2452" s="204"/>
      <c r="BE2452" s="132"/>
    </row>
    <row r="2453" spans="50:57" x14ac:dyDescent="0.2">
      <c r="AX2453" s="204"/>
      <c r="AY2453" s="204"/>
      <c r="AZ2453" s="204"/>
      <c r="BA2453" s="204"/>
      <c r="BB2453" s="204"/>
      <c r="BC2453" s="204"/>
      <c r="BD2453" s="204"/>
      <c r="BE2453" s="132"/>
    </row>
    <row r="2454" spans="50:57" x14ac:dyDescent="0.2">
      <c r="AX2454" s="204"/>
      <c r="AY2454" s="204"/>
      <c r="AZ2454" s="204"/>
      <c r="BA2454" s="204"/>
      <c r="BB2454" s="204"/>
      <c r="BC2454" s="204"/>
      <c r="BD2454" s="204"/>
      <c r="BE2454" s="132"/>
    </row>
    <row r="2455" spans="50:57" x14ac:dyDescent="0.2">
      <c r="AX2455" s="204"/>
      <c r="AY2455" s="204"/>
      <c r="AZ2455" s="204"/>
      <c r="BA2455" s="204"/>
      <c r="BB2455" s="204"/>
      <c r="BC2455" s="204"/>
      <c r="BD2455" s="204"/>
      <c r="BE2455" s="132"/>
    </row>
    <row r="2456" spans="50:57" x14ac:dyDescent="0.2">
      <c r="AX2456" s="204"/>
      <c r="AY2456" s="204"/>
      <c r="AZ2456" s="204"/>
      <c r="BA2456" s="204"/>
      <c r="BB2456" s="204"/>
      <c r="BC2456" s="204"/>
      <c r="BD2456" s="204"/>
      <c r="BE2456" s="132"/>
    </row>
    <row r="2457" spans="50:57" x14ac:dyDescent="0.2">
      <c r="AX2457" s="204"/>
      <c r="AY2457" s="204"/>
      <c r="AZ2457" s="204"/>
      <c r="BA2457" s="204"/>
      <c r="BB2457" s="204"/>
      <c r="BC2457" s="204"/>
      <c r="BD2457" s="204"/>
      <c r="BE2457" s="132"/>
    </row>
    <row r="2458" spans="50:57" x14ac:dyDescent="0.2">
      <c r="AX2458" s="204"/>
      <c r="AY2458" s="204"/>
      <c r="AZ2458" s="204"/>
      <c r="BA2458" s="204"/>
      <c r="BB2458" s="204"/>
      <c r="BC2458" s="204"/>
      <c r="BD2458" s="204"/>
      <c r="BE2458" s="132"/>
    </row>
    <row r="2459" spans="50:57" x14ac:dyDescent="0.2">
      <c r="AX2459" s="204"/>
      <c r="AY2459" s="204"/>
      <c r="AZ2459" s="204"/>
      <c r="BA2459" s="204"/>
      <c r="BB2459" s="204"/>
      <c r="BC2459" s="204"/>
      <c r="BD2459" s="204"/>
      <c r="BE2459" s="132"/>
    </row>
    <row r="2460" spans="50:57" x14ac:dyDescent="0.2">
      <c r="AX2460" s="204"/>
      <c r="AY2460" s="204"/>
      <c r="AZ2460" s="204"/>
      <c r="BA2460" s="204"/>
      <c r="BB2460" s="204"/>
      <c r="BC2460" s="204"/>
      <c r="BD2460" s="204"/>
      <c r="BE2460" s="132"/>
    </row>
    <row r="2461" spans="50:57" x14ac:dyDescent="0.2">
      <c r="AX2461" s="204"/>
      <c r="AY2461" s="204"/>
      <c r="AZ2461" s="204"/>
      <c r="BA2461" s="204"/>
      <c r="BB2461" s="204"/>
      <c r="BC2461" s="204"/>
      <c r="BD2461" s="204"/>
      <c r="BE2461" s="132"/>
    </row>
    <row r="2462" spans="50:57" x14ac:dyDescent="0.2">
      <c r="AX2462" s="204"/>
      <c r="AY2462" s="204"/>
      <c r="AZ2462" s="204"/>
      <c r="BA2462" s="204"/>
      <c r="BB2462" s="204"/>
      <c r="BC2462" s="204"/>
      <c r="BD2462" s="204"/>
      <c r="BE2462" s="132"/>
    </row>
    <row r="2463" spans="50:57" x14ac:dyDescent="0.2">
      <c r="AX2463" s="204"/>
      <c r="AY2463" s="204"/>
      <c r="AZ2463" s="204"/>
      <c r="BA2463" s="204"/>
      <c r="BB2463" s="204"/>
      <c r="BC2463" s="204"/>
      <c r="BD2463" s="204"/>
      <c r="BE2463" s="132"/>
    </row>
    <row r="2464" spans="50:57" x14ac:dyDescent="0.2">
      <c r="AX2464" s="204"/>
      <c r="AY2464" s="204"/>
      <c r="AZ2464" s="204"/>
      <c r="BA2464" s="204"/>
      <c r="BB2464" s="204"/>
      <c r="BC2464" s="204"/>
      <c r="BD2464" s="204"/>
      <c r="BE2464" s="132"/>
    </row>
    <row r="2465" spans="50:57" x14ac:dyDescent="0.2">
      <c r="AX2465" s="204"/>
      <c r="AY2465" s="204"/>
      <c r="AZ2465" s="204"/>
      <c r="BA2465" s="204"/>
      <c r="BB2465" s="204"/>
      <c r="BC2465" s="204"/>
      <c r="BD2465" s="204"/>
      <c r="BE2465" s="132"/>
    </row>
    <row r="2466" spans="50:57" x14ac:dyDescent="0.2">
      <c r="AX2466" s="204"/>
      <c r="AY2466" s="204"/>
      <c r="AZ2466" s="204"/>
      <c r="BA2466" s="204"/>
      <c r="BB2466" s="204"/>
      <c r="BC2466" s="204"/>
      <c r="BD2466" s="204"/>
      <c r="BE2466" s="132"/>
    </row>
    <row r="2467" spans="50:57" x14ac:dyDescent="0.2">
      <c r="AX2467" s="204"/>
      <c r="AY2467" s="204"/>
      <c r="AZ2467" s="204"/>
      <c r="BA2467" s="204"/>
      <c r="BB2467" s="204"/>
      <c r="BC2467" s="204"/>
      <c r="BD2467" s="204"/>
      <c r="BE2467" s="132"/>
    </row>
    <row r="2468" spans="50:57" x14ac:dyDescent="0.2">
      <c r="AX2468" s="204"/>
      <c r="AY2468" s="204"/>
      <c r="AZ2468" s="204"/>
      <c r="BA2468" s="204"/>
      <c r="BB2468" s="204"/>
      <c r="BC2468" s="204"/>
      <c r="BD2468" s="204"/>
      <c r="BE2468" s="132"/>
    </row>
    <row r="2469" spans="50:57" x14ac:dyDescent="0.2">
      <c r="AX2469" s="204"/>
      <c r="AY2469" s="204"/>
      <c r="AZ2469" s="204"/>
      <c r="BA2469" s="204"/>
      <c r="BB2469" s="204"/>
      <c r="BC2469" s="204"/>
      <c r="BD2469" s="204"/>
      <c r="BE2469" s="132"/>
    </row>
    <row r="2470" spans="50:57" x14ac:dyDescent="0.2">
      <c r="AX2470" s="204"/>
      <c r="AY2470" s="204"/>
      <c r="AZ2470" s="204"/>
      <c r="BA2470" s="204"/>
      <c r="BB2470" s="204"/>
      <c r="BC2470" s="204"/>
      <c r="BD2470" s="204"/>
      <c r="BE2470" s="132"/>
    </row>
    <row r="2471" spans="50:57" x14ac:dyDescent="0.2">
      <c r="AX2471" s="204"/>
      <c r="AY2471" s="204"/>
      <c r="AZ2471" s="204"/>
      <c r="BA2471" s="204"/>
      <c r="BB2471" s="204"/>
      <c r="BC2471" s="204"/>
      <c r="BD2471" s="204"/>
      <c r="BE2471" s="132"/>
    </row>
    <row r="2472" spans="50:57" x14ac:dyDescent="0.2">
      <c r="AX2472" s="204"/>
      <c r="AY2472" s="204"/>
      <c r="AZ2472" s="204"/>
      <c r="BA2472" s="204"/>
      <c r="BB2472" s="204"/>
      <c r="BC2472" s="204"/>
      <c r="BD2472" s="204"/>
      <c r="BE2472" s="132"/>
    </row>
    <row r="2473" spans="50:57" x14ac:dyDescent="0.2">
      <c r="AX2473" s="204"/>
      <c r="AY2473" s="204"/>
      <c r="AZ2473" s="204"/>
      <c r="BA2473" s="204"/>
      <c r="BB2473" s="204"/>
      <c r="BC2473" s="204"/>
      <c r="BD2473" s="204"/>
      <c r="BE2473" s="132"/>
    </row>
    <row r="2474" spans="50:57" x14ac:dyDescent="0.2">
      <c r="AX2474" s="204"/>
      <c r="AY2474" s="204"/>
      <c r="AZ2474" s="204"/>
      <c r="BA2474" s="204"/>
      <c r="BB2474" s="204"/>
      <c r="BC2474" s="204"/>
      <c r="BD2474" s="204"/>
      <c r="BE2474" s="132"/>
    </row>
    <row r="2475" spans="50:57" x14ac:dyDescent="0.2">
      <c r="AX2475" s="204"/>
      <c r="AY2475" s="204"/>
      <c r="AZ2475" s="204"/>
      <c r="BA2475" s="204"/>
      <c r="BB2475" s="204"/>
      <c r="BC2475" s="204"/>
      <c r="BD2475" s="204"/>
      <c r="BE2475" s="132"/>
    </row>
    <row r="2476" spans="50:57" x14ac:dyDescent="0.2">
      <c r="AX2476" s="204"/>
      <c r="AY2476" s="204"/>
      <c r="AZ2476" s="204"/>
      <c r="BA2476" s="204"/>
      <c r="BB2476" s="204"/>
      <c r="BC2476" s="204"/>
      <c r="BD2476" s="204"/>
      <c r="BE2476" s="132"/>
    </row>
    <row r="2477" spans="50:57" x14ac:dyDescent="0.2">
      <c r="AX2477" s="204"/>
      <c r="AY2477" s="204"/>
      <c r="AZ2477" s="204"/>
      <c r="BA2477" s="204"/>
      <c r="BB2477" s="204"/>
      <c r="BC2477" s="204"/>
      <c r="BD2477" s="204"/>
      <c r="BE2477" s="132"/>
    </row>
    <row r="2478" spans="50:57" x14ac:dyDescent="0.2">
      <c r="AX2478" s="204"/>
      <c r="AY2478" s="204"/>
      <c r="AZ2478" s="204"/>
      <c r="BA2478" s="204"/>
      <c r="BB2478" s="204"/>
      <c r="BC2478" s="204"/>
      <c r="BD2478" s="204"/>
      <c r="BE2478" s="132"/>
    </row>
    <row r="2479" spans="50:57" x14ac:dyDescent="0.2">
      <c r="AX2479" s="204"/>
      <c r="AY2479" s="204"/>
      <c r="AZ2479" s="204"/>
      <c r="BA2479" s="204"/>
      <c r="BB2479" s="204"/>
      <c r="BC2479" s="204"/>
      <c r="BD2479" s="204"/>
      <c r="BE2479" s="132"/>
    </row>
    <row r="2480" spans="50:57" x14ac:dyDescent="0.2">
      <c r="AX2480" s="204"/>
      <c r="AY2480" s="204"/>
      <c r="AZ2480" s="204"/>
      <c r="BA2480" s="204"/>
      <c r="BB2480" s="204"/>
      <c r="BC2480" s="204"/>
      <c r="BD2480" s="204"/>
      <c r="BE2480" s="132"/>
    </row>
    <row r="2481" spans="50:57" x14ac:dyDescent="0.2">
      <c r="AX2481" s="204"/>
      <c r="AY2481" s="204"/>
      <c r="AZ2481" s="204"/>
      <c r="BA2481" s="204"/>
      <c r="BB2481" s="204"/>
      <c r="BC2481" s="204"/>
      <c r="BD2481" s="204"/>
      <c r="BE2481" s="132"/>
    </row>
    <row r="2482" spans="50:57" x14ac:dyDescent="0.2">
      <c r="AX2482" s="204"/>
      <c r="AY2482" s="204"/>
      <c r="AZ2482" s="204"/>
      <c r="BA2482" s="204"/>
      <c r="BB2482" s="204"/>
      <c r="BC2482" s="204"/>
      <c r="BD2482" s="204"/>
      <c r="BE2482" s="132"/>
    </row>
    <row r="2483" spans="50:57" x14ac:dyDescent="0.2">
      <c r="AX2483" s="204"/>
      <c r="AY2483" s="204"/>
      <c r="AZ2483" s="204"/>
      <c r="BA2483" s="204"/>
      <c r="BB2483" s="204"/>
      <c r="BC2483" s="204"/>
      <c r="BD2483" s="204"/>
      <c r="BE2483" s="132"/>
    </row>
    <row r="2484" spans="50:57" x14ac:dyDescent="0.2">
      <c r="AX2484" s="204"/>
      <c r="AY2484" s="204"/>
      <c r="AZ2484" s="204"/>
      <c r="BA2484" s="204"/>
      <c r="BB2484" s="204"/>
      <c r="BC2484" s="204"/>
      <c r="BD2484" s="204"/>
      <c r="BE2484" s="132"/>
    </row>
    <row r="2485" spans="50:57" x14ac:dyDescent="0.2">
      <c r="AX2485" s="204"/>
      <c r="AY2485" s="204"/>
      <c r="AZ2485" s="204"/>
      <c r="BA2485" s="204"/>
      <c r="BB2485" s="204"/>
      <c r="BC2485" s="204"/>
      <c r="BD2485" s="204"/>
      <c r="BE2485" s="132"/>
    </row>
    <row r="2486" spans="50:57" x14ac:dyDescent="0.2">
      <c r="AX2486" s="204"/>
      <c r="AY2486" s="204"/>
      <c r="AZ2486" s="204"/>
      <c r="BA2486" s="204"/>
      <c r="BB2486" s="204"/>
      <c r="BC2486" s="204"/>
      <c r="BD2486" s="204"/>
      <c r="BE2486" s="132"/>
    </row>
    <row r="2487" spans="50:57" x14ac:dyDescent="0.2">
      <c r="AX2487" s="204"/>
      <c r="AY2487" s="204"/>
      <c r="AZ2487" s="204"/>
      <c r="BA2487" s="204"/>
      <c r="BB2487" s="204"/>
      <c r="BC2487" s="204"/>
      <c r="BD2487" s="204"/>
      <c r="BE2487" s="132"/>
    </row>
    <row r="2488" spans="50:57" x14ac:dyDescent="0.2">
      <c r="AX2488" s="204"/>
      <c r="AY2488" s="204"/>
      <c r="AZ2488" s="204"/>
      <c r="BA2488" s="204"/>
      <c r="BB2488" s="204"/>
      <c r="BC2488" s="204"/>
      <c r="BD2488" s="204"/>
      <c r="BE2488" s="132"/>
    </row>
    <row r="2489" spans="50:57" x14ac:dyDescent="0.2">
      <c r="AX2489" s="204"/>
      <c r="AY2489" s="204"/>
      <c r="AZ2489" s="204"/>
      <c r="BA2489" s="204"/>
      <c r="BB2489" s="204"/>
      <c r="BC2489" s="204"/>
      <c r="BD2489" s="204"/>
      <c r="BE2489" s="132"/>
    </row>
    <row r="2490" spans="50:57" x14ac:dyDescent="0.2">
      <c r="AX2490" s="204"/>
      <c r="AY2490" s="204"/>
      <c r="AZ2490" s="204"/>
      <c r="BA2490" s="204"/>
      <c r="BB2490" s="204"/>
      <c r="BC2490" s="204"/>
      <c r="BD2490" s="204"/>
      <c r="BE2490" s="132"/>
    </row>
    <row r="2491" spans="50:57" x14ac:dyDescent="0.2">
      <c r="AX2491" s="204"/>
      <c r="AY2491" s="204"/>
      <c r="AZ2491" s="204"/>
      <c r="BA2491" s="204"/>
      <c r="BB2491" s="204"/>
      <c r="BC2491" s="204"/>
      <c r="BD2491" s="204"/>
      <c r="BE2491" s="132"/>
    </row>
    <row r="2492" spans="50:57" x14ac:dyDescent="0.2">
      <c r="AX2492" s="204"/>
      <c r="AY2492" s="204"/>
      <c r="AZ2492" s="204"/>
      <c r="BA2492" s="204"/>
      <c r="BB2492" s="204"/>
      <c r="BC2492" s="204"/>
      <c r="BD2492" s="204"/>
      <c r="BE2492" s="132"/>
    </row>
    <row r="2493" spans="50:57" x14ac:dyDescent="0.2">
      <c r="AX2493" s="204"/>
      <c r="AY2493" s="204"/>
      <c r="AZ2493" s="204"/>
      <c r="BA2493" s="204"/>
      <c r="BB2493" s="204"/>
      <c r="BC2493" s="204"/>
      <c r="BD2493" s="204"/>
      <c r="BE2493" s="132"/>
    </row>
    <row r="2494" spans="50:57" x14ac:dyDescent="0.2">
      <c r="AX2494" s="204"/>
      <c r="AY2494" s="204"/>
      <c r="AZ2494" s="204"/>
      <c r="BA2494" s="204"/>
      <c r="BB2494" s="204"/>
      <c r="BC2494" s="204"/>
      <c r="BD2494" s="204"/>
      <c r="BE2494" s="132"/>
    </row>
    <row r="2495" spans="50:57" x14ac:dyDescent="0.2">
      <c r="AX2495" s="204"/>
      <c r="AY2495" s="204"/>
      <c r="AZ2495" s="204"/>
      <c r="BA2495" s="204"/>
      <c r="BB2495" s="204"/>
      <c r="BC2495" s="204"/>
      <c r="BD2495" s="204"/>
      <c r="BE2495" s="132"/>
    </row>
    <row r="2496" spans="50:57" x14ac:dyDescent="0.2">
      <c r="AX2496" s="204"/>
      <c r="AY2496" s="204"/>
      <c r="AZ2496" s="204"/>
      <c r="BA2496" s="204"/>
      <c r="BB2496" s="204"/>
      <c r="BC2496" s="204"/>
      <c r="BD2496" s="204"/>
      <c r="BE2496" s="132"/>
    </row>
    <row r="2497" spans="50:57" x14ac:dyDescent="0.2">
      <c r="AX2497" s="204"/>
      <c r="AY2497" s="204"/>
      <c r="AZ2497" s="204"/>
      <c r="BA2497" s="204"/>
      <c r="BB2497" s="204"/>
      <c r="BC2497" s="204"/>
      <c r="BD2497" s="204"/>
      <c r="BE2497" s="132"/>
    </row>
    <row r="2498" spans="50:57" x14ac:dyDescent="0.2">
      <c r="AX2498" s="204"/>
      <c r="AY2498" s="204"/>
      <c r="AZ2498" s="204"/>
      <c r="BA2498" s="204"/>
      <c r="BB2498" s="204"/>
      <c r="BC2498" s="204"/>
      <c r="BD2498" s="204"/>
      <c r="BE2498" s="132"/>
    </row>
    <row r="2499" spans="50:57" x14ac:dyDescent="0.2">
      <c r="AX2499" s="204"/>
      <c r="AY2499" s="204"/>
      <c r="AZ2499" s="204"/>
      <c r="BA2499" s="204"/>
      <c r="BB2499" s="204"/>
      <c r="BC2499" s="204"/>
      <c r="BD2499" s="204"/>
      <c r="BE2499" s="132"/>
    </row>
    <row r="2500" spans="50:57" x14ac:dyDescent="0.2">
      <c r="AX2500" s="204"/>
      <c r="AY2500" s="204"/>
      <c r="AZ2500" s="204"/>
      <c r="BA2500" s="204"/>
      <c r="BB2500" s="204"/>
      <c r="BC2500" s="204"/>
      <c r="BD2500" s="204"/>
      <c r="BE2500" s="132"/>
    </row>
    <row r="2501" spans="50:57" x14ac:dyDescent="0.2">
      <c r="AX2501" s="204"/>
      <c r="AY2501" s="204"/>
      <c r="AZ2501" s="204"/>
      <c r="BA2501" s="204"/>
      <c r="BB2501" s="204"/>
      <c r="BC2501" s="204"/>
      <c r="BD2501" s="204"/>
      <c r="BE2501" s="132"/>
    </row>
    <row r="2502" spans="50:57" x14ac:dyDescent="0.2">
      <c r="AX2502" s="204"/>
      <c r="AY2502" s="204"/>
      <c r="AZ2502" s="204"/>
      <c r="BA2502" s="204"/>
      <c r="BB2502" s="204"/>
      <c r="BC2502" s="204"/>
      <c r="BD2502" s="204"/>
      <c r="BE2502" s="132"/>
    </row>
    <row r="2503" spans="50:57" x14ac:dyDescent="0.2">
      <c r="AX2503" s="204"/>
      <c r="AY2503" s="204"/>
      <c r="AZ2503" s="204"/>
      <c r="BA2503" s="204"/>
      <c r="BB2503" s="204"/>
      <c r="BC2503" s="204"/>
      <c r="BD2503" s="204"/>
      <c r="BE2503" s="132"/>
    </row>
    <row r="2504" spans="50:57" x14ac:dyDescent="0.2">
      <c r="AX2504" s="204"/>
      <c r="AY2504" s="204"/>
      <c r="AZ2504" s="204"/>
      <c r="BA2504" s="204"/>
      <c r="BB2504" s="204"/>
      <c r="BC2504" s="204"/>
      <c r="BD2504" s="204"/>
      <c r="BE2504" s="132"/>
    </row>
    <row r="2505" spans="50:57" x14ac:dyDescent="0.2">
      <c r="AX2505" s="204"/>
      <c r="AY2505" s="204"/>
      <c r="AZ2505" s="204"/>
      <c r="BA2505" s="204"/>
      <c r="BB2505" s="204"/>
      <c r="BC2505" s="204"/>
      <c r="BD2505" s="204"/>
      <c r="BE2505" s="132"/>
    </row>
    <row r="2506" spans="50:57" x14ac:dyDescent="0.2">
      <c r="AX2506" s="204"/>
      <c r="AY2506" s="204"/>
      <c r="AZ2506" s="204"/>
      <c r="BA2506" s="204"/>
      <c r="BB2506" s="204"/>
      <c r="BC2506" s="204"/>
      <c r="BD2506" s="204"/>
      <c r="BE2506" s="132"/>
    </row>
    <row r="2507" spans="50:57" x14ac:dyDescent="0.2">
      <c r="AX2507" s="204"/>
      <c r="AY2507" s="204"/>
      <c r="AZ2507" s="204"/>
      <c r="BA2507" s="204"/>
      <c r="BB2507" s="204"/>
      <c r="BC2507" s="204"/>
      <c r="BD2507" s="204"/>
      <c r="BE2507" s="132"/>
    </row>
    <row r="2508" spans="50:57" x14ac:dyDescent="0.2">
      <c r="AX2508" s="204"/>
      <c r="AY2508" s="204"/>
      <c r="AZ2508" s="204"/>
      <c r="BA2508" s="204"/>
      <c r="BB2508" s="204"/>
      <c r="BC2508" s="204"/>
      <c r="BD2508" s="204"/>
      <c r="BE2508" s="132"/>
    </row>
    <row r="2509" spans="50:57" x14ac:dyDescent="0.2">
      <c r="AX2509" s="204"/>
      <c r="AY2509" s="204"/>
      <c r="AZ2509" s="204"/>
      <c r="BA2509" s="204"/>
      <c r="BB2509" s="204"/>
      <c r="BC2509" s="204"/>
      <c r="BD2509" s="204"/>
      <c r="BE2509" s="132"/>
    </row>
    <row r="2510" spans="50:57" x14ac:dyDescent="0.2">
      <c r="AX2510" s="204"/>
      <c r="AY2510" s="204"/>
      <c r="AZ2510" s="204"/>
      <c r="BA2510" s="204"/>
      <c r="BB2510" s="204"/>
      <c r="BC2510" s="204"/>
      <c r="BD2510" s="204"/>
      <c r="BE2510" s="132"/>
    </row>
    <row r="2511" spans="50:57" x14ac:dyDescent="0.2">
      <c r="AX2511" s="204"/>
      <c r="AY2511" s="204"/>
      <c r="AZ2511" s="204"/>
      <c r="BA2511" s="204"/>
      <c r="BB2511" s="204"/>
      <c r="BC2511" s="204"/>
      <c r="BD2511" s="204"/>
      <c r="BE2511" s="132"/>
    </row>
    <row r="2512" spans="50:57" x14ac:dyDescent="0.2">
      <c r="AX2512" s="204"/>
      <c r="AY2512" s="204"/>
      <c r="AZ2512" s="204"/>
      <c r="BA2512" s="204"/>
      <c r="BB2512" s="204"/>
      <c r="BC2512" s="204"/>
      <c r="BD2512" s="204"/>
      <c r="BE2512" s="132"/>
    </row>
    <row r="2513" spans="50:57" x14ac:dyDescent="0.2">
      <c r="AX2513" s="204"/>
      <c r="AY2513" s="204"/>
      <c r="AZ2513" s="204"/>
      <c r="BA2513" s="204"/>
      <c r="BB2513" s="204"/>
      <c r="BC2513" s="204"/>
      <c r="BD2513" s="204"/>
      <c r="BE2513" s="132"/>
    </row>
    <row r="2514" spans="50:57" x14ac:dyDescent="0.2">
      <c r="AX2514" s="204"/>
      <c r="AY2514" s="204"/>
      <c r="AZ2514" s="204"/>
      <c r="BA2514" s="204"/>
      <c r="BB2514" s="204"/>
      <c r="BC2514" s="204"/>
      <c r="BD2514" s="204"/>
      <c r="BE2514" s="132"/>
    </row>
    <row r="2515" spans="50:57" x14ac:dyDescent="0.2">
      <c r="AX2515" s="204"/>
      <c r="AY2515" s="204"/>
      <c r="AZ2515" s="204"/>
      <c r="BA2515" s="204"/>
      <c r="BB2515" s="204"/>
      <c r="BC2515" s="204"/>
      <c r="BD2515" s="204"/>
      <c r="BE2515" s="132"/>
    </row>
    <row r="2516" spans="50:57" x14ac:dyDescent="0.2">
      <c r="AX2516" s="204"/>
      <c r="AY2516" s="204"/>
      <c r="AZ2516" s="204"/>
      <c r="BA2516" s="204"/>
      <c r="BB2516" s="204"/>
      <c r="BC2516" s="204"/>
      <c r="BD2516" s="204"/>
      <c r="BE2516" s="132"/>
    </row>
    <row r="2517" spans="50:57" x14ac:dyDescent="0.2">
      <c r="AX2517" s="204"/>
      <c r="AY2517" s="204"/>
      <c r="AZ2517" s="204"/>
      <c r="BA2517" s="204"/>
      <c r="BB2517" s="204"/>
      <c r="BC2517" s="204"/>
      <c r="BD2517" s="204"/>
      <c r="BE2517" s="132"/>
    </row>
    <row r="2518" spans="50:57" x14ac:dyDescent="0.2">
      <c r="AX2518" s="204"/>
      <c r="AY2518" s="204"/>
      <c r="AZ2518" s="204"/>
      <c r="BA2518" s="204"/>
      <c r="BB2518" s="204"/>
      <c r="BC2518" s="204"/>
      <c r="BD2518" s="204"/>
      <c r="BE2518" s="132"/>
    </row>
    <row r="2519" spans="50:57" x14ac:dyDescent="0.2">
      <c r="AX2519" s="204"/>
      <c r="AY2519" s="204"/>
      <c r="AZ2519" s="204"/>
      <c r="BA2519" s="204"/>
      <c r="BB2519" s="204"/>
      <c r="BC2519" s="204"/>
      <c r="BD2519" s="204"/>
      <c r="BE2519" s="132"/>
    </row>
    <row r="2520" spans="50:57" x14ac:dyDescent="0.2">
      <c r="AX2520" s="204"/>
      <c r="AY2520" s="204"/>
      <c r="AZ2520" s="204"/>
      <c r="BA2520" s="204"/>
      <c r="BB2520" s="204"/>
      <c r="BC2520" s="204"/>
      <c r="BD2520" s="204"/>
      <c r="BE2520" s="132"/>
    </row>
    <row r="2521" spans="50:57" x14ac:dyDescent="0.2">
      <c r="AX2521" s="204"/>
      <c r="AY2521" s="204"/>
      <c r="AZ2521" s="204"/>
      <c r="BA2521" s="204"/>
      <c r="BB2521" s="204"/>
      <c r="BC2521" s="204"/>
      <c r="BD2521" s="204"/>
      <c r="BE2521" s="132"/>
    </row>
    <row r="2522" spans="50:57" x14ac:dyDescent="0.2">
      <c r="AX2522" s="204"/>
      <c r="AY2522" s="204"/>
      <c r="AZ2522" s="204"/>
      <c r="BA2522" s="204"/>
      <c r="BB2522" s="204"/>
      <c r="BC2522" s="204"/>
      <c r="BD2522" s="204"/>
      <c r="BE2522" s="132"/>
    </row>
    <row r="2523" spans="50:57" x14ac:dyDescent="0.2">
      <c r="AX2523" s="204"/>
      <c r="AY2523" s="204"/>
      <c r="AZ2523" s="204"/>
      <c r="BA2523" s="204"/>
      <c r="BB2523" s="204"/>
      <c r="BC2523" s="204"/>
      <c r="BD2523" s="204"/>
      <c r="BE2523" s="132"/>
    </row>
    <row r="2524" spans="50:57" x14ac:dyDescent="0.2">
      <c r="AX2524" s="204"/>
      <c r="AY2524" s="204"/>
      <c r="AZ2524" s="204"/>
      <c r="BA2524" s="204"/>
      <c r="BB2524" s="204"/>
      <c r="BC2524" s="204"/>
      <c r="BD2524" s="204"/>
      <c r="BE2524" s="132"/>
    </row>
    <row r="2525" spans="50:57" x14ac:dyDescent="0.2">
      <c r="AX2525" s="204"/>
      <c r="AY2525" s="204"/>
      <c r="AZ2525" s="204"/>
      <c r="BA2525" s="204"/>
      <c r="BB2525" s="204"/>
      <c r="BC2525" s="204"/>
      <c r="BD2525" s="204"/>
      <c r="BE2525" s="132"/>
    </row>
    <row r="2526" spans="50:57" x14ac:dyDescent="0.2">
      <c r="AX2526" s="204"/>
      <c r="AY2526" s="204"/>
      <c r="AZ2526" s="204"/>
      <c r="BA2526" s="204"/>
      <c r="BB2526" s="204"/>
      <c r="BC2526" s="204"/>
      <c r="BD2526" s="204"/>
      <c r="BE2526" s="132"/>
    </row>
    <row r="2527" spans="50:57" x14ac:dyDescent="0.2">
      <c r="AX2527" s="204"/>
      <c r="AY2527" s="204"/>
      <c r="AZ2527" s="204"/>
      <c r="BA2527" s="204"/>
      <c r="BB2527" s="204"/>
      <c r="BC2527" s="204"/>
      <c r="BD2527" s="204"/>
      <c r="BE2527" s="132"/>
    </row>
    <row r="2528" spans="50:57" x14ac:dyDescent="0.2">
      <c r="AX2528" s="204"/>
      <c r="AY2528" s="204"/>
      <c r="AZ2528" s="204"/>
      <c r="BA2528" s="204"/>
      <c r="BB2528" s="204"/>
      <c r="BC2528" s="204"/>
      <c r="BD2528" s="204"/>
      <c r="BE2528" s="132"/>
    </row>
    <row r="2529" spans="50:57" x14ac:dyDescent="0.2">
      <c r="AX2529" s="204"/>
      <c r="AY2529" s="204"/>
      <c r="AZ2529" s="204"/>
      <c r="BA2529" s="204"/>
      <c r="BB2529" s="204"/>
      <c r="BC2529" s="204"/>
      <c r="BD2529" s="204"/>
      <c r="BE2529" s="132"/>
    </row>
    <row r="2530" spans="50:57" x14ac:dyDescent="0.2">
      <c r="AX2530" s="204"/>
      <c r="AY2530" s="204"/>
      <c r="AZ2530" s="204"/>
      <c r="BA2530" s="204"/>
      <c r="BB2530" s="204"/>
      <c r="BC2530" s="204"/>
      <c r="BD2530" s="204"/>
      <c r="BE2530" s="132"/>
    </row>
    <row r="2531" spans="50:57" x14ac:dyDescent="0.2">
      <c r="AX2531" s="204"/>
      <c r="AY2531" s="204"/>
      <c r="AZ2531" s="204"/>
      <c r="BA2531" s="204"/>
      <c r="BB2531" s="204"/>
      <c r="BC2531" s="204"/>
      <c r="BD2531" s="204"/>
      <c r="BE2531" s="132"/>
    </row>
    <row r="2532" spans="50:57" x14ac:dyDescent="0.2">
      <c r="AX2532" s="204"/>
      <c r="AY2532" s="204"/>
      <c r="AZ2532" s="204"/>
      <c r="BA2532" s="204"/>
      <c r="BB2532" s="204"/>
      <c r="BC2532" s="204"/>
      <c r="BD2532" s="204"/>
      <c r="BE2532" s="132"/>
    </row>
    <row r="2533" spans="50:57" x14ac:dyDescent="0.2">
      <c r="AX2533" s="204"/>
      <c r="AY2533" s="204"/>
      <c r="AZ2533" s="204"/>
      <c r="BA2533" s="204"/>
      <c r="BB2533" s="204"/>
      <c r="BC2533" s="204"/>
      <c r="BD2533" s="204"/>
      <c r="BE2533" s="132"/>
    </row>
    <row r="2534" spans="50:57" x14ac:dyDescent="0.2">
      <c r="AX2534" s="204"/>
      <c r="AY2534" s="204"/>
      <c r="AZ2534" s="204"/>
      <c r="BA2534" s="204"/>
      <c r="BB2534" s="204"/>
      <c r="BC2534" s="204"/>
      <c r="BD2534" s="204"/>
      <c r="BE2534" s="132"/>
    </row>
    <row r="2535" spans="50:57" x14ac:dyDescent="0.2">
      <c r="AX2535" s="204"/>
      <c r="AY2535" s="204"/>
      <c r="AZ2535" s="204"/>
      <c r="BA2535" s="204"/>
      <c r="BB2535" s="204"/>
      <c r="BC2535" s="204"/>
      <c r="BD2535" s="204"/>
      <c r="BE2535" s="132"/>
    </row>
    <row r="2536" spans="50:57" x14ac:dyDescent="0.2">
      <c r="AX2536" s="204"/>
      <c r="AY2536" s="204"/>
      <c r="AZ2536" s="204"/>
      <c r="BA2536" s="204"/>
      <c r="BB2536" s="204"/>
      <c r="BC2536" s="204"/>
      <c r="BD2536" s="204"/>
      <c r="BE2536" s="132"/>
    </row>
    <row r="2537" spans="50:57" x14ac:dyDescent="0.2">
      <c r="AX2537" s="204"/>
      <c r="AY2537" s="204"/>
      <c r="AZ2537" s="204"/>
      <c r="BA2537" s="204"/>
      <c r="BB2537" s="204"/>
      <c r="BC2537" s="204"/>
      <c r="BD2537" s="204"/>
      <c r="BE2537" s="132"/>
    </row>
    <row r="2538" spans="50:57" x14ac:dyDescent="0.2">
      <c r="AX2538" s="204"/>
      <c r="AY2538" s="204"/>
      <c r="AZ2538" s="204"/>
      <c r="BA2538" s="204"/>
      <c r="BB2538" s="204"/>
      <c r="BC2538" s="204"/>
      <c r="BD2538" s="204"/>
      <c r="BE2538" s="132"/>
    </row>
    <row r="2539" spans="50:57" x14ac:dyDescent="0.2">
      <c r="AX2539" s="204"/>
      <c r="AY2539" s="204"/>
      <c r="AZ2539" s="204"/>
      <c r="BA2539" s="204"/>
      <c r="BB2539" s="204"/>
      <c r="BC2539" s="204"/>
      <c r="BD2539" s="204"/>
      <c r="BE2539" s="132"/>
    </row>
    <row r="2540" spans="50:57" x14ac:dyDescent="0.2">
      <c r="AX2540" s="204"/>
      <c r="AY2540" s="204"/>
      <c r="AZ2540" s="204"/>
      <c r="BA2540" s="204"/>
      <c r="BB2540" s="204"/>
      <c r="BC2540" s="204"/>
      <c r="BD2540" s="204"/>
      <c r="BE2540" s="132"/>
    </row>
    <row r="2541" spans="50:57" x14ac:dyDescent="0.2">
      <c r="AX2541" s="204"/>
      <c r="AY2541" s="204"/>
      <c r="AZ2541" s="204"/>
      <c r="BA2541" s="204"/>
      <c r="BB2541" s="204"/>
      <c r="BC2541" s="204"/>
      <c r="BD2541" s="204"/>
      <c r="BE2541" s="132"/>
    </row>
    <row r="2542" spans="50:57" x14ac:dyDescent="0.2">
      <c r="AX2542" s="204"/>
      <c r="AY2542" s="204"/>
      <c r="AZ2542" s="204"/>
      <c r="BA2542" s="204"/>
      <c r="BB2542" s="204"/>
      <c r="BC2542" s="204"/>
      <c r="BD2542" s="204"/>
      <c r="BE2542" s="132"/>
    </row>
    <row r="2543" spans="50:57" x14ac:dyDescent="0.2">
      <c r="AX2543" s="204"/>
      <c r="AY2543" s="204"/>
      <c r="AZ2543" s="204"/>
      <c r="BA2543" s="204"/>
      <c r="BB2543" s="204"/>
      <c r="BC2543" s="204"/>
      <c r="BD2543" s="204"/>
      <c r="BE2543" s="132"/>
    </row>
    <row r="2544" spans="50:57" x14ac:dyDescent="0.2">
      <c r="AX2544" s="204"/>
      <c r="AY2544" s="204"/>
      <c r="AZ2544" s="204"/>
      <c r="BA2544" s="204"/>
      <c r="BB2544" s="204"/>
      <c r="BC2544" s="204"/>
      <c r="BD2544" s="204"/>
      <c r="BE2544" s="132"/>
    </row>
    <row r="2545" spans="50:57" x14ac:dyDescent="0.2">
      <c r="AX2545" s="204"/>
      <c r="AY2545" s="204"/>
      <c r="AZ2545" s="204"/>
      <c r="BA2545" s="204"/>
      <c r="BB2545" s="204"/>
      <c r="BC2545" s="204"/>
      <c r="BD2545" s="204"/>
      <c r="BE2545" s="132"/>
    </row>
    <row r="2546" spans="50:57" x14ac:dyDescent="0.2">
      <c r="AX2546" s="204"/>
      <c r="AY2546" s="204"/>
      <c r="AZ2546" s="204"/>
      <c r="BA2546" s="204"/>
      <c r="BB2546" s="204"/>
      <c r="BC2546" s="204"/>
      <c r="BD2546" s="204"/>
      <c r="BE2546" s="132"/>
    </row>
    <row r="2547" spans="50:57" x14ac:dyDescent="0.2">
      <c r="AX2547" s="204"/>
      <c r="AY2547" s="204"/>
      <c r="AZ2547" s="204"/>
      <c r="BA2547" s="204"/>
      <c r="BB2547" s="204"/>
      <c r="BC2547" s="204"/>
      <c r="BD2547" s="204"/>
      <c r="BE2547" s="132"/>
    </row>
    <row r="2548" spans="50:57" x14ac:dyDescent="0.2">
      <c r="AX2548" s="204"/>
      <c r="AY2548" s="204"/>
      <c r="AZ2548" s="204"/>
      <c r="BA2548" s="204"/>
      <c r="BB2548" s="204"/>
      <c r="BC2548" s="204"/>
      <c r="BD2548" s="204"/>
      <c r="BE2548" s="132"/>
    </row>
    <row r="2549" spans="50:57" x14ac:dyDescent="0.2">
      <c r="AX2549" s="204"/>
      <c r="AY2549" s="204"/>
      <c r="AZ2549" s="204"/>
      <c r="BA2549" s="204"/>
      <c r="BB2549" s="204"/>
      <c r="BC2549" s="204"/>
      <c r="BD2549" s="204"/>
      <c r="BE2549" s="132"/>
    </row>
    <row r="2550" spans="50:57" x14ac:dyDescent="0.2">
      <c r="AX2550" s="204"/>
      <c r="AY2550" s="204"/>
      <c r="AZ2550" s="204"/>
      <c r="BA2550" s="204"/>
      <c r="BB2550" s="204"/>
      <c r="BC2550" s="204"/>
      <c r="BD2550" s="204"/>
      <c r="BE2550" s="132"/>
    </row>
    <row r="2551" spans="50:57" x14ac:dyDescent="0.2">
      <c r="AX2551" s="204"/>
      <c r="AY2551" s="204"/>
      <c r="AZ2551" s="204"/>
      <c r="BA2551" s="204"/>
      <c r="BB2551" s="204"/>
      <c r="BC2551" s="204"/>
      <c r="BD2551" s="204"/>
      <c r="BE2551" s="132"/>
    </row>
    <row r="2552" spans="50:57" x14ac:dyDescent="0.2">
      <c r="AX2552" s="204"/>
      <c r="AY2552" s="204"/>
      <c r="AZ2552" s="204"/>
      <c r="BA2552" s="204"/>
      <c r="BB2552" s="204"/>
      <c r="BC2552" s="204"/>
      <c r="BD2552" s="204"/>
      <c r="BE2552" s="132"/>
    </row>
    <row r="2553" spans="50:57" x14ac:dyDescent="0.2">
      <c r="AX2553" s="204"/>
      <c r="AY2553" s="204"/>
      <c r="AZ2553" s="204"/>
      <c r="BA2553" s="204"/>
      <c r="BB2553" s="204"/>
      <c r="BC2553" s="204"/>
      <c r="BD2553" s="204"/>
      <c r="BE2553" s="132"/>
    </row>
    <row r="2554" spans="50:57" x14ac:dyDescent="0.2">
      <c r="AX2554" s="204"/>
      <c r="AY2554" s="204"/>
      <c r="AZ2554" s="204"/>
      <c r="BA2554" s="204"/>
      <c r="BB2554" s="204"/>
      <c r="BC2554" s="204"/>
      <c r="BD2554" s="204"/>
      <c r="BE2554" s="132"/>
    </row>
    <row r="2555" spans="50:57" x14ac:dyDescent="0.2">
      <c r="AX2555" s="204"/>
      <c r="AY2555" s="204"/>
      <c r="AZ2555" s="204"/>
      <c r="BA2555" s="204"/>
      <c r="BB2555" s="204"/>
      <c r="BC2555" s="204"/>
      <c r="BD2555" s="204"/>
      <c r="BE2555" s="132"/>
    </row>
    <row r="2556" spans="50:57" x14ac:dyDescent="0.2">
      <c r="AX2556" s="204"/>
      <c r="AY2556" s="204"/>
      <c r="AZ2556" s="204"/>
      <c r="BA2556" s="204"/>
      <c r="BB2556" s="204"/>
      <c r="BC2556" s="204"/>
      <c r="BD2556" s="204"/>
      <c r="BE2556" s="132"/>
    </row>
    <row r="2557" spans="50:57" x14ac:dyDescent="0.2">
      <c r="AX2557" s="204"/>
      <c r="AY2557" s="204"/>
      <c r="AZ2557" s="204"/>
      <c r="BA2557" s="204"/>
      <c r="BB2557" s="204"/>
      <c r="BC2557" s="204"/>
      <c r="BD2557" s="204"/>
      <c r="BE2557" s="132"/>
    </row>
    <row r="2558" spans="50:57" x14ac:dyDescent="0.2">
      <c r="AX2558" s="204"/>
      <c r="AY2558" s="204"/>
      <c r="AZ2558" s="204"/>
      <c r="BA2558" s="204"/>
      <c r="BB2558" s="204"/>
      <c r="BC2558" s="204"/>
      <c r="BD2558" s="204"/>
      <c r="BE2558" s="132"/>
    </row>
    <row r="2559" spans="50:57" x14ac:dyDescent="0.2">
      <c r="AX2559" s="204"/>
      <c r="AY2559" s="204"/>
      <c r="AZ2559" s="204"/>
      <c r="BA2559" s="204"/>
      <c r="BB2559" s="204"/>
      <c r="BC2559" s="204"/>
      <c r="BD2559" s="204"/>
      <c r="BE2559" s="132"/>
    </row>
    <row r="2560" spans="50:57" x14ac:dyDescent="0.2">
      <c r="AX2560" s="204"/>
      <c r="AY2560" s="204"/>
      <c r="AZ2560" s="204"/>
      <c r="BA2560" s="204"/>
      <c r="BB2560" s="204"/>
      <c r="BC2560" s="204"/>
      <c r="BD2560" s="204"/>
      <c r="BE2560" s="132"/>
    </row>
    <row r="2561" spans="50:57" x14ac:dyDescent="0.2">
      <c r="AX2561" s="204"/>
      <c r="AY2561" s="204"/>
      <c r="AZ2561" s="204"/>
      <c r="BA2561" s="204"/>
      <c r="BB2561" s="204"/>
      <c r="BC2561" s="204"/>
      <c r="BD2561" s="204"/>
      <c r="BE2561" s="132"/>
    </row>
    <row r="2562" spans="50:57" x14ac:dyDescent="0.2">
      <c r="AX2562" s="204"/>
      <c r="AY2562" s="204"/>
      <c r="AZ2562" s="204"/>
      <c r="BA2562" s="204"/>
      <c r="BB2562" s="204"/>
      <c r="BC2562" s="204"/>
      <c r="BD2562" s="204"/>
      <c r="BE2562" s="132"/>
    </row>
    <row r="2563" spans="50:57" x14ac:dyDescent="0.2">
      <c r="AX2563" s="204"/>
      <c r="AY2563" s="204"/>
      <c r="AZ2563" s="204"/>
      <c r="BA2563" s="204"/>
      <c r="BB2563" s="204"/>
      <c r="BC2563" s="204"/>
      <c r="BD2563" s="204"/>
      <c r="BE2563" s="132"/>
    </row>
    <row r="2564" spans="50:57" x14ac:dyDescent="0.2">
      <c r="AX2564" s="204"/>
      <c r="AY2564" s="204"/>
      <c r="AZ2564" s="204"/>
      <c r="BA2564" s="204"/>
      <c r="BB2564" s="204"/>
      <c r="BC2564" s="204"/>
      <c r="BD2564" s="204"/>
      <c r="BE2564" s="132"/>
    </row>
    <row r="2565" spans="50:57" x14ac:dyDescent="0.2">
      <c r="AX2565" s="204"/>
      <c r="AY2565" s="204"/>
      <c r="AZ2565" s="204"/>
      <c r="BA2565" s="204"/>
      <c r="BB2565" s="204"/>
      <c r="BC2565" s="204"/>
      <c r="BD2565" s="204"/>
      <c r="BE2565" s="132"/>
    </row>
    <row r="2566" spans="50:57" x14ac:dyDescent="0.2">
      <c r="AX2566" s="204"/>
      <c r="AY2566" s="204"/>
      <c r="AZ2566" s="204"/>
      <c r="BA2566" s="204"/>
      <c r="BB2566" s="204"/>
      <c r="BC2566" s="204"/>
      <c r="BD2566" s="204"/>
      <c r="BE2566" s="132"/>
    </row>
    <row r="2567" spans="50:57" x14ac:dyDescent="0.2">
      <c r="AX2567" s="204"/>
      <c r="AY2567" s="204"/>
      <c r="AZ2567" s="204"/>
      <c r="BA2567" s="204"/>
      <c r="BB2567" s="204"/>
      <c r="BC2567" s="204"/>
      <c r="BD2567" s="204"/>
      <c r="BE2567" s="132"/>
    </row>
    <row r="2568" spans="50:57" x14ac:dyDescent="0.2">
      <c r="AX2568" s="204"/>
      <c r="AY2568" s="204"/>
      <c r="AZ2568" s="204"/>
      <c r="BA2568" s="204"/>
      <c r="BB2568" s="204"/>
      <c r="BC2568" s="204"/>
      <c r="BD2568" s="204"/>
      <c r="BE2568" s="132"/>
    </row>
    <row r="2569" spans="50:57" x14ac:dyDescent="0.2">
      <c r="AX2569" s="204"/>
      <c r="AY2569" s="204"/>
      <c r="AZ2569" s="204"/>
      <c r="BA2569" s="204"/>
      <c r="BB2569" s="204"/>
      <c r="BC2569" s="204"/>
      <c r="BD2569" s="204"/>
      <c r="BE2569" s="132"/>
    </row>
    <row r="2570" spans="50:57" x14ac:dyDescent="0.2">
      <c r="AX2570" s="204"/>
      <c r="AY2570" s="204"/>
      <c r="AZ2570" s="204"/>
      <c r="BA2570" s="204"/>
      <c r="BB2570" s="204"/>
      <c r="BC2570" s="204"/>
      <c r="BD2570" s="204"/>
      <c r="BE2570" s="132"/>
    </row>
    <row r="2571" spans="50:57" x14ac:dyDescent="0.2">
      <c r="AX2571" s="204"/>
      <c r="AY2571" s="204"/>
      <c r="AZ2571" s="204"/>
      <c r="BA2571" s="204"/>
      <c r="BB2571" s="204"/>
      <c r="BC2571" s="204"/>
      <c r="BD2571" s="204"/>
      <c r="BE2571" s="132"/>
    </row>
    <row r="2572" spans="50:57" x14ac:dyDescent="0.2">
      <c r="AX2572" s="204"/>
      <c r="AY2572" s="204"/>
      <c r="AZ2572" s="204"/>
      <c r="BA2572" s="204"/>
      <c r="BB2572" s="204"/>
      <c r="BC2572" s="204"/>
      <c r="BD2572" s="204"/>
      <c r="BE2572" s="132"/>
    </row>
    <row r="2573" spans="50:57" x14ac:dyDescent="0.2">
      <c r="AX2573" s="204"/>
      <c r="AY2573" s="204"/>
      <c r="AZ2573" s="204"/>
      <c r="BA2573" s="204"/>
      <c r="BB2573" s="204"/>
      <c r="BC2573" s="204"/>
      <c r="BD2573" s="204"/>
      <c r="BE2573" s="132"/>
    </row>
    <row r="2574" spans="50:57" x14ac:dyDescent="0.2">
      <c r="AX2574" s="204"/>
      <c r="AY2574" s="204"/>
      <c r="AZ2574" s="204"/>
      <c r="BA2574" s="204"/>
      <c r="BB2574" s="204"/>
      <c r="BC2574" s="204"/>
      <c r="BD2574" s="204"/>
      <c r="BE2574" s="132"/>
    </row>
    <row r="2575" spans="50:57" x14ac:dyDescent="0.2">
      <c r="AX2575" s="204"/>
      <c r="AY2575" s="204"/>
      <c r="AZ2575" s="204"/>
      <c r="BA2575" s="204"/>
      <c r="BB2575" s="204"/>
      <c r="BC2575" s="204"/>
      <c r="BD2575" s="204"/>
      <c r="BE2575" s="132"/>
    </row>
    <row r="2576" spans="50:57" x14ac:dyDescent="0.2">
      <c r="AX2576" s="204"/>
      <c r="AY2576" s="204"/>
      <c r="AZ2576" s="204"/>
      <c r="BA2576" s="204"/>
      <c r="BB2576" s="204"/>
      <c r="BC2576" s="204"/>
      <c r="BD2576" s="204"/>
      <c r="BE2576" s="132"/>
    </row>
    <row r="2577" spans="50:57" x14ac:dyDescent="0.2">
      <c r="AX2577" s="204"/>
      <c r="AY2577" s="204"/>
      <c r="AZ2577" s="204"/>
      <c r="BA2577" s="204"/>
      <c r="BB2577" s="204"/>
      <c r="BC2577" s="204"/>
      <c r="BD2577" s="204"/>
      <c r="BE2577" s="132"/>
    </row>
    <row r="2578" spans="50:57" x14ac:dyDescent="0.2">
      <c r="AX2578" s="204"/>
      <c r="AY2578" s="204"/>
      <c r="AZ2578" s="204"/>
      <c r="BA2578" s="204"/>
      <c r="BB2578" s="204"/>
      <c r="BC2578" s="204"/>
      <c r="BD2578" s="204"/>
      <c r="BE2578" s="132"/>
    </row>
    <row r="2579" spans="50:57" x14ac:dyDescent="0.2">
      <c r="AX2579" s="204"/>
      <c r="AY2579" s="204"/>
      <c r="AZ2579" s="204"/>
      <c r="BA2579" s="204"/>
      <c r="BB2579" s="204"/>
      <c r="BC2579" s="204"/>
      <c r="BD2579" s="204"/>
      <c r="BE2579" s="132"/>
    </row>
    <row r="2580" spans="50:57" x14ac:dyDescent="0.2">
      <c r="AX2580" s="204"/>
      <c r="AY2580" s="204"/>
      <c r="AZ2580" s="204"/>
      <c r="BA2580" s="204"/>
      <c r="BB2580" s="204"/>
      <c r="BC2580" s="204"/>
      <c r="BD2580" s="204"/>
      <c r="BE2580" s="132"/>
    </row>
    <row r="2581" spans="50:57" x14ac:dyDescent="0.2">
      <c r="AX2581" s="204"/>
      <c r="AY2581" s="204"/>
      <c r="AZ2581" s="204"/>
      <c r="BA2581" s="204"/>
      <c r="BB2581" s="204"/>
      <c r="BC2581" s="204"/>
      <c r="BD2581" s="204"/>
      <c r="BE2581" s="132"/>
    </row>
    <row r="2582" spans="50:57" x14ac:dyDescent="0.2">
      <c r="AX2582" s="204"/>
      <c r="AY2582" s="204"/>
      <c r="AZ2582" s="204"/>
      <c r="BA2582" s="204"/>
      <c r="BB2582" s="204"/>
      <c r="BC2582" s="204"/>
      <c r="BD2582" s="204"/>
      <c r="BE2582" s="132"/>
    </row>
    <row r="2583" spans="50:57" x14ac:dyDescent="0.2">
      <c r="AX2583" s="204"/>
      <c r="AY2583" s="204"/>
      <c r="AZ2583" s="204"/>
      <c r="BA2583" s="204"/>
      <c r="BB2583" s="204"/>
      <c r="BC2583" s="204"/>
      <c r="BD2583" s="204"/>
      <c r="BE2583" s="132"/>
    </row>
    <row r="2584" spans="50:57" x14ac:dyDescent="0.2">
      <c r="AX2584" s="204"/>
      <c r="AY2584" s="204"/>
      <c r="AZ2584" s="204"/>
      <c r="BA2584" s="204"/>
      <c r="BB2584" s="204"/>
      <c r="BC2584" s="204"/>
      <c r="BD2584" s="204"/>
      <c r="BE2584" s="132"/>
    </row>
    <row r="2585" spans="50:57" x14ac:dyDescent="0.2">
      <c r="AX2585" s="204"/>
      <c r="AY2585" s="204"/>
      <c r="AZ2585" s="204"/>
      <c r="BA2585" s="204"/>
      <c r="BB2585" s="204"/>
      <c r="BC2585" s="204"/>
      <c r="BD2585" s="204"/>
      <c r="BE2585" s="132"/>
    </row>
    <row r="2586" spans="50:57" x14ac:dyDescent="0.2">
      <c r="AX2586" s="204"/>
      <c r="AY2586" s="204"/>
      <c r="AZ2586" s="204"/>
      <c r="BA2586" s="204"/>
      <c r="BB2586" s="204"/>
      <c r="BC2586" s="204"/>
      <c r="BD2586" s="204"/>
      <c r="BE2586" s="132"/>
    </row>
    <row r="2587" spans="50:57" x14ac:dyDescent="0.2">
      <c r="AX2587" s="204"/>
      <c r="AY2587" s="204"/>
      <c r="AZ2587" s="204"/>
      <c r="BA2587" s="204"/>
      <c r="BB2587" s="204"/>
      <c r="BC2587" s="204"/>
      <c r="BD2587" s="204"/>
      <c r="BE2587" s="132"/>
    </row>
    <row r="2588" spans="50:57" x14ac:dyDescent="0.2">
      <c r="AX2588" s="204"/>
      <c r="AY2588" s="204"/>
      <c r="AZ2588" s="204"/>
      <c r="BA2588" s="204"/>
      <c r="BB2588" s="204"/>
      <c r="BC2588" s="204"/>
      <c r="BD2588" s="204"/>
      <c r="BE2588" s="132"/>
    </row>
    <row r="2589" spans="50:57" x14ac:dyDescent="0.2">
      <c r="AX2589" s="204"/>
      <c r="AY2589" s="204"/>
      <c r="AZ2589" s="204"/>
      <c r="BA2589" s="204"/>
      <c r="BB2589" s="204"/>
      <c r="BC2589" s="204"/>
      <c r="BD2589" s="204"/>
      <c r="BE2589" s="132"/>
    </row>
    <row r="2590" spans="50:57" x14ac:dyDescent="0.2">
      <c r="AX2590" s="204"/>
      <c r="AY2590" s="204"/>
      <c r="AZ2590" s="204"/>
      <c r="BA2590" s="204"/>
      <c r="BB2590" s="204"/>
      <c r="BC2590" s="204"/>
      <c r="BD2590" s="204"/>
      <c r="BE2590" s="132"/>
    </row>
    <row r="2591" spans="50:57" x14ac:dyDescent="0.2">
      <c r="AX2591" s="204"/>
      <c r="AY2591" s="204"/>
      <c r="AZ2591" s="204"/>
      <c r="BA2591" s="204"/>
      <c r="BB2591" s="204"/>
      <c r="BC2591" s="204"/>
      <c r="BD2591" s="204"/>
      <c r="BE2591" s="132"/>
    </row>
    <row r="2592" spans="50:57" x14ac:dyDescent="0.2">
      <c r="AX2592" s="204"/>
      <c r="AY2592" s="204"/>
      <c r="AZ2592" s="204"/>
      <c r="BA2592" s="204"/>
      <c r="BB2592" s="204"/>
      <c r="BC2592" s="204"/>
      <c r="BD2592" s="204"/>
      <c r="BE2592" s="132"/>
    </row>
    <row r="2593" spans="50:57" x14ac:dyDescent="0.2">
      <c r="AX2593" s="204"/>
      <c r="AY2593" s="204"/>
      <c r="AZ2593" s="204"/>
      <c r="BA2593" s="204"/>
      <c r="BB2593" s="204"/>
      <c r="BC2593" s="204"/>
      <c r="BD2593" s="204"/>
      <c r="BE2593" s="132"/>
    </row>
    <row r="2594" spans="50:57" x14ac:dyDescent="0.2">
      <c r="AX2594" s="204"/>
      <c r="AY2594" s="204"/>
      <c r="AZ2594" s="204"/>
      <c r="BA2594" s="204"/>
      <c r="BB2594" s="204"/>
      <c r="BC2594" s="204"/>
      <c r="BD2594" s="204"/>
      <c r="BE2594" s="132"/>
    </row>
    <row r="2595" spans="50:57" x14ac:dyDescent="0.2">
      <c r="AX2595" s="204"/>
      <c r="AY2595" s="204"/>
      <c r="AZ2595" s="204"/>
      <c r="BA2595" s="204"/>
      <c r="BB2595" s="204"/>
      <c r="BC2595" s="204"/>
      <c r="BD2595" s="204"/>
      <c r="BE2595" s="132"/>
    </row>
    <row r="2596" spans="50:57" x14ac:dyDescent="0.2">
      <c r="AX2596" s="204"/>
      <c r="AY2596" s="204"/>
      <c r="AZ2596" s="204"/>
      <c r="BA2596" s="204"/>
      <c r="BB2596" s="204"/>
      <c r="BC2596" s="204"/>
      <c r="BD2596" s="204"/>
      <c r="BE2596" s="132"/>
    </row>
    <row r="2597" spans="50:57" x14ac:dyDescent="0.2">
      <c r="AX2597" s="204"/>
      <c r="AY2597" s="204"/>
      <c r="AZ2597" s="204"/>
      <c r="BA2597" s="204"/>
      <c r="BB2597" s="204"/>
      <c r="BC2597" s="204"/>
      <c r="BD2597" s="204"/>
      <c r="BE2597" s="132"/>
    </row>
    <row r="2598" spans="50:57" x14ac:dyDescent="0.2">
      <c r="AX2598" s="204"/>
      <c r="AY2598" s="204"/>
      <c r="AZ2598" s="204"/>
      <c r="BA2598" s="204"/>
      <c r="BB2598" s="204"/>
      <c r="BC2598" s="204"/>
      <c r="BD2598" s="204"/>
      <c r="BE2598" s="132"/>
    </row>
    <row r="2599" spans="50:57" x14ac:dyDescent="0.2">
      <c r="AX2599" s="204"/>
      <c r="AY2599" s="204"/>
      <c r="AZ2599" s="204"/>
      <c r="BA2599" s="204"/>
      <c r="BB2599" s="204"/>
      <c r="BC2599" s="204"/>
      <c r="BD2599" s="204"/>
      <c r="BE2599" s="132"/>
    </row>
    <row r="2600" spans="50:57" x14ac:dyDescent="0.2">
      <c r="AX2600" s="204"/>
      <c r="AY2600" s="204"/>
      <c r="AZ2600" s="204"/>
      <c r="BA2600" s="204"/>
      <c r="BB2600" s="204"/>
      <c r="BC2600" s="204"/>
      <c r="BD2600" s="204"/>
      <c r="BE2600" s="132"/>
    </row>
    <row r="2601" spans="50:57" x14ac:dyDescent="0.2">
      <c r="AX2601" s="204"/>
      <c r="AY2601" s="204"/>
      <c r="AZ2601" s="204"/>
      <c r="BA2601" s="204"/>
      <c r="BB2601" s="204"/>
      <c r="BC2601" s="204"/>
      <c r="BD2601" s="204"/>
      <c r="BE2601" s="132"/>
    </row>
    <row r="2602" spans="50:57" x14ac:dyDescent="0.2">
      <c r="AX2602" s="204"/>
      <c r="AY2602" s="204"/>
      <c r="AZ2602" s="204"/>
      <c r="BA2602" s="204"/>
      <c r="BB2602" s="204"/>
      <c r="BC2602" s="204"/>
      <c r="BD2602" s="204"/>
      <c r="BE2602" s="132"/>
    </row>
    <row r="2603" spans="50:57" x14ac:dyDescent="0.2">
      <c r="AX2603" s="204"/>
      <c r="AY2603" s="204"/>
      <c r="AZ2603" s="204"/>
      <c r="BA2603" s="204"/>
      <c r="BB2603" s="204"/>
      <c r="BC2603" s="204"/>
      <c r="BD2603" s="204"/>
      <c r="BE2603" s="132"/>
    </row>
    <row r="2604" spans="50:57" x14ac:dyDescent="0.2">
      <c r="AX2604" s="204"/>
      <c r="AY2604" s="204"/>
      <c r="AZ2604" s="204"/>
      <c r="BA2604" s="204"/>
      <c r="BB2604" s="204"/>
      <c r="BC2604" s="204"/>
      <c r="BD2604" s="204"/>
      <c r="BE2604" s="132"/>
    </row>
    <row r="2605" spans="50:57" x14ac:dyDescent="0.2">
      <c r="AX2605" s="204"/>
      <c r="AY2605" s="204"/>
      <c r="AZ2605" s="204"/>
      <c r="BA2605" s="204"/>
      <c r="BB2605" s="204"/>
      <c r="BC2605" s="204"/>
      <c r="BD2605" s="204"/>
      <c r="BE2605" s="132"/>
    </row>
    <row r="2606" spans="50:57" x14ac:dyDescent="0.2">
      <c r="AX2606" s="204"/>
      <c r="AY2606" s="204"/>
      <c r="AZ2606" s="204"/>
      <c r="BA2606" s="204"/>
      <c r="BB2606" s="204"/>
      <c r="BC2606" s="204"/>
      <c r="BD2606" s="204"/>
      <c r="BE2606" s="132"/>
    </row>
    <row r="2607" spans="50:57" x14ac:dyDescent="0.2">
      <c r="AX2607" s="204"/>
      <c r="AY2607" s="204"/>
      <c r="AZ2607" s="204"/>
      <c r="BA2607" s="204"/>
      <c r="BB2607" s="204"/>
      <c r="BC2607" s="204"/>
      <c r="BD2607" s="204"/>
      <c r="BE2607" s="132"/>
    </row>
    <row r="2608" spans="50:57" x14ac:dyDescent="0.2">
      <c r="AX2608" s="204"/>
      <c r="AY2608" s="204"/>
      <c r="AZ2608" s="204"/>
      <c r="BA2608" s="204"/>
      <c r="BB2608" s="204"/>
      <c r="BC2608" s="204"/>
      <c r="BD2608" s="204"/>
      <c r="BE2608" s="132"/>
    </row>
    <row r="2609" spans="50:57" x14ac:dyDescent="0.2">
      <c r="AX2609" s="204"/>
      <c r="AY2609" s="204"/>
      <c r="AZ2609" s="204"/>
      <c r="BA2609" s="204"/>
      <c r="BB2609" s="204"/>
      <c r="BC2609" s="204"/>
      <c r="BD2609" s="204"/>
      <c r="BE2609" s="132"/>
    </row>
    <row r="2610" spans="50:57" x14ac:dyDescent="0.2">
      <c r="AX2610" s="204"/>
      <c r="AY2610" s="204"/>
      <c r="AZ2610" s="204"/>
      <c r="BA2610" s="204"/>
      <c r="BB2610" s="204"/>
      <c r="BC2610" s="204"/>
      <c r="BD2610" s="204"/>
      <c r="BE2610" s="132"/>
    </row>
    <row r="2611" spans="50:57" x14ac:dyDescent="0.2">
      <c r="AX2611" s="204"/>
      <c r="AY2611" s="204"/>
      <c r="AZ2611" s="204"/>
      <c r="BA2611" s="204"/>
      <c r="BB2611" s="204"/>
      <c r="BC2611" s="204"/>
      <c r="BD2611" s="204"/>
      <c r="BE2611" s="132"/>
    </row>
    <row r="2612" spans="50:57" x14ac:dyDescent="0.2">
      <c r="AX2612" s="204"/>
      <c r="AY2612" s="204"/>
      <c r="AZ2612" s="204"/>
      <c r="BA2612" s="204"/>
      <c r="BB2612" s="204"/>
      <c r="BC2612" s="204"/>
      <c r="BD2612" s="204"/>
      <c r="BE2612" s="132"/>
    </row>
    <row r="2613" spans="50:57" x14ac:dyDescent="0.2">
      <c r="AX2613" s="204"/>
      <c r="AY2613" s="204"/>
      <c r="AZ2613" s="204"/>
      <c r="BA2613" s="204"/>
      <c r="BB2613" s="204"/>
      <c r="BC2613" s="204"/>
      <c r="BD2613" s="204"/>
      <c r="BE2613" s="132"/>
    </row>
    <row r="2614" spans="50:57" x14ac:dyDescent="0.2">
      <c r="AX2614" s="204"/>
      <c r="AY2614" s="204"/>
      <c r="AZ2614" s="204"/>
      <c r="BA2614" s="204"/>
      <c r="BB2614" s="204"/>
      <c r="BC2614" s="204"/>
      <c r="BD2614" s="204"/>
      <c r="BE2614" s="132"/>
    </row>
    <row r="2615" spans="50:57" x14ac:dyDescent="0.2">
      <c r="AX2615" s="204"/>
      <c r="AY2615" s="204"/>
      <c r="AZ2615" s="204"/>
      <c r="BA2615" s="204"/>
      <c r="BB2615" s="204"/>
      <c r="BC2615" s="204"/>
      <c r="BD2615" s="204"/>
      <c r="BE2615" s="132"/>
    </row>
    <row r="2616" spans="50:57" x14ac:dyDescent="0.2">
      <c r="AX2616" s="204"/>
      <c r="AY2616" s="204"/>
      <c r="AZ2616" s="204"/>
      <c r="BA2616" s="204"/>
      <c r="BB2616" s="204"/>
      <c r="BC2616" s="204"/>
      <c r="BD2616" s="204"/>
      <c r="BE2616" s="132"/>
    </row>
    <row r="2617" spans="50:57" x14ac:dyDescent="0.2">
      <c r="AX2617" s="204"/>
      <c r="AY2617" s="204"/>
      <c r="AZ2617" s="204"/>
      <c r="BA2617" s="204"/>
      <c r="BB2617" s="204"/>
      <c r="BC2617" s="204"/>
      <c r="BD2617" s="204"/>
      <c r="BE2617" s="132"/>
    </row>
    <row r="2618" spans="50:57" x14ac:dyDescent="0.2">
      <c r="AX2618" s="204"/>
      <c r="AY2618" s="204"/>
      <c r="AZ2618" s="204"/>
      <c r="BA2618" s="204"/>
      <c r="BB2618" s="204"/>
      <c r="BC2618" s="204"/>
      <c r="BD2618" s="204"/>
      <c r="BE2618" s="132"/>
    </row>
    <row r="2619" spans="50:57" x14ac:dyDescent="0.2">
      <c r="AX2619" s="204"/>
      <c r="AY2619" s="204"/>
      <c r="AZ2619" s="204"/>
      <c r="BA2619" s="204"/>
      <c r="BB2619" s="204"/>
      <c r="BC2619" s="204"/>
      <c r="BD2619" s="204"/>
      <c r="BE2619" s="132"/>
    </row>
    <row r="2620" spans="50:57" x14ac:dyDescent="0.2">
      <c r="AX2620" s="204"/>
      <c r="AY2620" s="204"/>
      <c r="AZ2620" s="204"/>
      <c r="BA2620" s="204"/>
      <c r="BB2620" s="204"/>
      <c r="BC2620" s="204"/>
      <c r="BD2620" s="204"/>
      <c r="BE2620" s="132"/>
    </row>
    <row r="2621" spans="50:57" x14ac:dyDescent="0.2">
      <c r="AX2621" s="204"/>
      <c r="AY2621" s="204"/>
      <c r="AZ2621" s="204"/>
      <c r="BA2621" s="204"/>
      <c r="BB2621" s="204"/>
      <c r="BC2621" s="204"/>
      <c r="BD2621" s="204"/>
      <c r="BE2621" s="132"/>
    </row>
    <row r="2622" spans="50:57" x14ac:dyDescent="0.2">
      <c r="AX2622" s="204"/>
      <c r="AY2622" s="204"/>
      <c r="AZ2622" s="204"/>
      <c r="BA2622" s="204"/>
      <c r="BB2622" s="204"/>
      <c r="BC2622" s="204"/>
      <c r="BD2622" s="204"/>
      <c r="BE2622" s="132"/>
    </row>
    <row r="2623" spans="50:57" x14ac:dyDescent="0.2">
      <c r="AX2623" s="204"/>
      <c r="AY2623" s="204"/>
      <c r="AZ2623" s="204"/>
      <c r="BA2623" s="204"/>
      <c r="BB2623" s="204"/>
      <c r="BC2623" s="204"/>
      <c r="BD2623" s="204"/>
      <c r="BE2623" s="132"/>
    </row>
    <row r="2624" spans="50:57" x14ac:dyDescent="0.2">
      <c r="AX2624" s="204"/>
      <c r="AY2624" s="204"/>
      <c r="AZ2624" s="204"/>
      <c r="BA2624" s="204"/>
      <c r="BB2624" s="204"/>
      <c r="BC2624" s="204"/>
      <c r="BD2624" s="204"/>
      <c r="BE2624" s="132"/>
    </row>
    <row r="2625" spans="50:57" x14ac:dyDescent="0.2">
      <c r="AX2625" s="204"/>
      <c r="AY2625" s="204"/>
      <c r="AZ2625" s="204"/>
      <c r="BA2625" s="204"/>
      <c r="BB2625" s="204"/>
      <c r="BC2625" s="204"/>
      <c r="BD2625" s="204"/>
      <c r="BE2625" s="132"/>
    </row>
    <row r="2626" spans="50:57" x14ac:dyDescent="0.2">
      <c r="AX2626" s="204"/>
      <c r="AY2626" s="204"/>
      <c r="AZ2626" s="204"/>
      <c r="BA2626" s="204"/>
      <c r="BB2626" s="204"/>
      <c r="BC2626" s="204"/>
      <c r="BD2626" s="204"/>
      <c r="BE2626" s="132"/>
    </row>
    <row r="2627" spans="50:57" x14ac:dyDescent="0.2">
      <c r="AX2627" s="204"/>
      <c r="AY2627" s="204"/>
      <c r="AZ2627" s="204"/>
      <c r="BA2627" s="204"/>
      <c r="BB2627" s="204"/>
      <c r="BC2627" s="204"/>
      <c r="BD2627" s="204"/>
      <c r="BE2627" s="132"/>
    </row>
    <row r="2628" spans="50:57" x14ac:dyDescent="0.2">
      <c r="AX2628" s="204"/>
      <c r="AY2628" s="204"/>
      <c r="AZ2628" s="204"/>
      <c r="BA2628" s="204"/>
      <c r="BB2628" s="204"/>
      <c r="BC2628" s="204"/>
      <c r="BD2628" s="204"/>
      <c r="BE2628" s="132"/>
    </row>
    <row r="2629" spans="50:57" x14ac:dyDescent="0.2">
      <c r="AX2629" s="204"/>
      <c r="AY2629" s="204"/>
      <c r="AZ2629" s="204"/>
      <c r="BA2629" s="204"/>
      <c r="BB2629" s="204"/>
      <c r="BC2629" s="204"/>
      <c r="BD2629" s="204"/>
      <c r="BE2629" s="132"/>
    </row>
    <row r="2630" spans="50:57" x14ac:dyDescent="0.2">
      <c r="AX2630" s="204"/>
      <c r="AY2630" s="204"/>
      <c r="AZ2630" s="204"/>
      <c r="BA2630" s="204"/>
      <c r="BB2630" s="204"/>
      <c r="BC2630" s="204"/>
      <c r="BD2630" s="204"/>
      <c r="BE2630" s="132"/>
    </row>
    <row r="2631" spans="50:57" x14ac:dyDescent="0.2">
      <c r="AX2631" s="204"/>
      <c r="AY2631" s="204"/>
      <c r="AZ2631" s="204"/>
      <c r="BA2631" s="204"/>
      <c r="BB2631" s="204"/>
      <c r="BC2631" s="204"/>
      <c r="BD2631" s="204"/>
      <c r="BE2631" s="132"/>
    </row>
    <row r="2632" spans="50:57" x14ac:dyDescent="0.2">
      <c r="AX2632" s="204"/>
      <c r="AY2632" s="204"/>
      <c r="AZ2632" s="204"/>
      <c r="BA2632" s="204"/>
      <c r="BB2632" s="204"/>
      <c r="BC2632" s="204"/>
      <c r="BD2632" s="204"/>
      <c r="BE2632" s="132"/>
    </row>
    <row r="2633" spans="50:57" x14ac:dyDescent="0.2">
      <c r="AX2633" s="204"/>
      <c r="AY2633" s="204"/>
      <c r="AZ2633" s="204"/>
      <c r="BA2633" s="204"/>
      <c r="BB2633" s="204"/>
      <c r="BC2633" s="204"/>
      <c r="BD2633" s="204"/>
      <c r="BE2633" s="132"/>
    </row>
    <row r="2634" spans="50:57" x14ac:dyDescent="0.2">
      <c r="AX2634" s="204"/>
      <c r="AY2634" s="204"/>
      <c r="AZ2634" s="204"/>
      <c r="BA2634" s="204"/>
      <c r="BB2634" s="204"/>
      <c r="BC2634" s="204"/>
      <c r="BD2634" s="204"/>
      <c r="BE2634" s="132"/>
    </row>
    <row r="2635" spans="50:57" x14ac:dyDescent="0.2">
      <c r="AX2635" s="204"/>
      <c r="AY2635" s="204"/>
      <c r="AZ2635" s="204"/>
      <c r="BA2635" s="204"/>
      <c r="BB2635" s="204"/>
      <c r="BC2635" s="204"/>
      <c r="BD2635" s="204"/>
      <c r="BE2635" s="132"/>
    </row>
    <row r="2636" spans="50:57" x14ac:dyDescent="0.2">
      <c r="AX2636" s="204"/>
      <c r="AY2636" s="204"/>
      <c r="AZ2636" s="204"/>
      <c r="BA2636" s="204"/>
      <c r="BB2636" s="204"/>
      <c r="BC2636" s="204"/>
      <c r="BD2636" s="204"/>
      <c r="BE2636" s="132"/>
    </row>
    <row r="2637" spans="50:57" x14ac:dyDescent="0.2">
      <c r="AX2637" s="204"/>
      <c r="AY2637" s="204"/>
      <c r="AZ2637" s="204"/>
      <c r="BA2637" s="204"/>
      <c r="BB2637" s="204"/>
      <c r="BC2637" s="204"/>
      <c r="BD2637" s="204"/>
      <c r="BE2637" s="132"/>
    </row>
    <row r="2638" spans="50:57" x14ac:dyDescent="0.2">
      <c r="AX2638" s="204"/>
      <c r="AY2638" s="204"/>
      <c r="AZ2638" s="204"/>
      <c r="BA2638" s="204"/>
      <c r="BB2638" s="204"/>
      <c r="BC2638" s="204"/>
      <c r="BD2638" s="204"/>
      <c r="BE2638" s="132"/>
    </row>
    <row r="2639" spans="50:57" x14ac:dyDescent="0.2">
      <c r="AX2639" s="204"/>
      <c r="AY2639" s="204"/>
      <c r="AZ2639" s="204"/>
      <c r="BA2639" s="204"/>
      <c r="BB2639" s="204"/>
      <c r="BC2639" s="204"/>
      <c r="BD2639" s="204"/>
      <c r="BE2639" s="132"/>
    </row>
    <row r="2640" spans="50:57" x14ac:dyDescent="0.2">
      <c r="AX2640" s="204"/>
      <c r="AY2640" s="204"/>
      <c r="AZ2640" s="204"/>
      <c r="BA2640" s="204"/>
      <c r="BB2640" s="204"/>
      <c r="BC2640" s="204"/>
      <c r="BD2640" s="204"/>
      <c r="BE2640" s="132"/>
    </row>
    <row r="2641" spans="50:57" x14ac:dyDescent="0.2">
      <c r="AX2641" s="204"/>
      <c r="AY2641" s="204"/>
      <c r="AZ2641" s="204"/>
      <c r="BA2641" s="204"/>
      <c r="BB2641" s="204"/>
      <c r="BC2641" s="204"/>
      <c r="BD2641" s="204"/>
      <c r="BE2641" s="132"/>
    </row>
    <row r="2642" spans="50:57" x14ac:dyDescent="0.2">
      <c r="AX2642" s="204"/>
      <c r="AY2642" s="204"/>
      <c r="AZ2642" s="204"/>
      <c r="BA2642" s="204"/>
      <c r="BB2642" s="204"/>
      <c r="BC2642" s="204"/>
      <c r="BD2642" s="204"/>
      <c r="BE2642" s="132"/>
    </row>
    <row r="2643" spans="50:57" x14ac:dyDescent="0.2">
      <c r="AX2643" s="204"/>
      <c r="AY2643" s="204"/>
      <c r="AZ2643" s="204"/>
      <c r="BA2643" s="204"/>
      <c r="BB2643" s="204"/>
      <c r="BC2643" s="204"/>
      <c r="BD2643" s="204"/>
      <c r="BE2643" s="132"/>
    </row>
    <row r="2644" spans="50:57" x14ac:dyDescent="0.2">
      <c r="AX2644" s="204"/>
      <c r="AY2644" s="204"/>
      <c r="AZ2644" s="204"/>
      <c r="BA2644" s="204"/>
      <c r="BB2644" s="204"/>
      <c r="BC2644" s="204"/>
      <c r="BD2644" s="204"/>
      <c r="BE2644" s="132"/>
    </row>
    <row r="2645" spans="50:57" x14ac:dyDescent="0.2">
      <c r="AX2645" s="204"/>
      <c r="AY2645" s="204"/>
      <c r="AZ2645" s="204"/>
      <c r="BA2645" s="204"/>
      <c r="BB2645" s="204"/>
      <c r="BC2645" s="204"/>
      <c r="BD2645" s="204"/>
      <c r="BE2645" s="132"/>
    </row>
    <row r="2646" spans="50:57" x14ac:dyDescent="0.2">
      <c r="AX2646" s="204"/>
      <c r="AY2646" s="204"/>
      <c r="AZ2646" s="204"/>
      <c r="BA2646" s="204"/>
      <c r="BB2646" s="204"/>
      <c r="BC2646" s="204"/>
      <c r="BD2646" s="204"/>
      <c r="BE2646" s="132"/>
    </row>
    <row r="2647" spans="50:57" x14ac:dyDescent="0.2">
      <c r="AX2647" s="204"/>
      <c r="AY2647" s="204"/>
      <c r="AZ2647" s="204"/>
      <c r="BA2647" s="204"/>
      <c r="BB2647" s="204"/>
      <c r="BC2647" s="204"/>
      <c r="BD2647" s="204"/>
      <c r="BE2647" s="132"/>
    </row>
    <row r="2648" spans="50:57" x14ac:dyDescent="0.2">
      <c r="AX2648" s="204"/>
      <c r="AY2648" s="204"/>
      <c r="AZ2648" s="204"/>
      <c r="BA2648" s="204"/>
      <c r="BB2648" s="204"/>
      <c r="BC2648" s="204"/>
      <c r="BD2648" s="204"/>
      <c r="BE2648" s="132"/>
    </row>
    <row r="2649" spans="50:57" x14ac:dyDescent="0.2">
      <c r="AX2649" s="204"/>
      <c r="AY2649" s="204"/>
      <c r="AZ2649" s="204"/>
      <c r="BA2649" s="204"/>
      <c r="BB2649" s="204"/>
      <c r="BC2649" s="204"/>
      <c r="BD2649" s="204"/>
      <c r="BE2649" s="132"/>
    </row>
    <row r="2650" spans="50:57" x14ac:dyDescent="0.2">
      <c r="AX2650" s="204"/>
      <c r="AY2650" s="204"/>
      <c r="AZ2650" s="204"/>
      <c r="BA2650" s="204"/>
      <c r="BB2650" s="204"/>
      <c r="BC2650" s="204"/>
      <c r="BD2650" s="204"/>
      <c r="BE2650" s="132"/>
    </row>
    <row r="2651" spans="50:57" x14ac:dyDescent="0.2">
      <c r="AX2651" s="204"/>
      <c r="AY2651" s="204"/>
      <c r="AZ2651" s="204"/>
      <c r="BA2651" s="204"/>
      <c r="BB2651" s="204"/>
      <c r="BC2651" s="204"/>
      <c r="BD2651" s="204"/>
      <c r="BE2651" s="132"/>
    </row>
    <row r="2652" spans="50:57" x14ac:dyDescent="0.2">
      <c r="AX2652" s="204"/>
      <c r="AY2652" s="204"/>
      <c r="AZ2652" s="204"/>
      <c r="BA2652" s="204"/>
      <c r="BB2652" s="204"/>
      <c r="BC2652" s="204"/>
      <c r="BD2652" s="204"/>
      <c r="BE2652" s="132"/>
    </row>
    <row r="2653" spans="50:57" x14ac:dyDescent="0.2">
      <c r="AX2653" s="204"/>
      <c r="AY2653" s="204"/>
      <c r="AZ2653" s="204"/>
      <c r="BA2653" s="204"/>
      <c r="BB2653" s="204"/>
      <c r="BC2653" s="204"/>
      <c r="BD2653" s="204"/>
      <c r="BE2653" s="132"/>
    </row>
    <row r="2654" spans="50:57" x14ac:dyDescent="0.2">
      <c r="AX2654" s="204"/>
      <c r="AY2654" s="204"/>
      <c r="AZ2654" s="204"/>
      <c r="BA2654" s="204"/>
      <c r="BB2654" s="204"/>
      <c r="BC2654" s="204"/>
      <c r="BD2654" s="204"/>
      <c r="BE2654" s="132"/>
    </row>
    <row r="2655" spans="50:57" x14ac:dyDescent="0.2">
      <c r="AX2655" s="204"/>
      <c r="AY2655" s="204"/>
      <c r="AZ2655" s="204"/>
      <c r="BA2655" s="204"/>
      <c r="BB2655" s="204"/>
      <c r="BC2655" s="204"/>
      <c r="BD2655" s="204"/>
      <c r="BE2655" s="132"/>
    </row>
    <row r="2656" spans="50:57" x14ac:dyDescent="0.2">
      <c r="AX2656" s="204"/>
      <c r="AY2656" s="204"/>
      <c r="AZ2656" s="204"/>
      <c r="BA2656" s="204"/>
      <c r="BB2656" s="204"/>
      <c r="BC2656" s="204"/>
      <c r="BD2656" s="204"/>
      <c r="BE2656" s="132"/>
    </row>
    <row r="2657" spans="50:57" x14ac:dyDescent="0.2">
      <c r="AX2657" s="204"/>
      <c r="AY2657" s="204"/>
      <c r="AZ2657" s="204"/>
      <c r="BA2657" s="204"/>
      <c r="BB2657" s="204"/>
      <c r="BC2657" s="204"/>
      <c r="BD2657" s="204"/>
      <c r="BE2657" s="132"/>
    </row>
    <row r="2658" spans="50:57" x14ac:dyDescent="0.2">
      <c r="AX2658" s="204"/>
      <c r="AY2658" s="204"/>
      <c r="AZ2658" s="204"/>
      <c r="BA2658" s="204"/>
      <c r="BB2658" s="204"/>
      <c r="BC2658" s="204"/>
      <c r="BD2658" s="204"/>
      <c r="BE2658" s="132"/>
    </row>
    <row r="2659" spans="50:57" x14ac:dyDescent="0.2">
      <c r="AX2659" s="204"/>
      <c r="AY2659" s="204"/>
      <c r="AZ2659" s="204"/>
      <c r="BA2659" s="204"/>
      <c r="BB2659" s="204"/>
      <c r="BC2659" s="204"/>
      <c r="BD2659" s="204"/>
      <c r="BE2659" s="132"/>
    </row>
    <row r="2660" spans="50:57" x14ac:dyDescent="0.2">
      <c r="AX2660" s="204"/>
      <c r="AY2660" s="204"/>
      <c r="AZ2660" s="204"/>
      <c r="BA2660" s="204"/>
      <c r="BB2660" s="204"/>
      <c r="BC2660" s="204"/>
      <c r="BD2660" s="204"/>
      <c r="BE2660" s="132"/>
    </row>
    <row r="2661" spans="50:57" x14ac:dyDescent="0.2">
      <c r="AX2661" s="204"/>
      <c r="AY2661" s="204"/>
      <c r="AZ2661" s="204"/>
      <c r="BA2661" s="204"/>
      <c r="BB2661" s="204"/>
      <c r="BC2661" s="204"/>
      <c r="BD2661" s="204"/>
      <c r="BE2661" s="132"/>
    </row>
    <row r="2662" spans="50:57" x14ac:dyDescent="0.2">
      <c r="AX2662" s="204"/>
      <c r="AY2662" s="204"/>
      <c r="AZ2662" s="204"/>
      <c r="BA2662" s="204"/>
      <c r="BB2662" s="204"/>
      <c r="BC2662" s="204"/>
      <c r="BD2662" s="204"/>
      <c r="BE2662" s="132"/>
    </row>
    <row r="2663" spans="50:57" x14ac:dyDescent="0.2">
      <c r="AX2663" s="204"/>
      <c r="AY2663" s="204"/>
      <c r="AZ2663" s="204"/>
      <c r="BA2663" s="204"/>
      <c r="BB2663" s="204"/>
      <c r="BC2663" s="204"/>
      <c r="BD2663" s="204"/>
      <c r="BE2663" s="132"/>
    </row>
    <row r="2664" spans="50:57" x14ac:dyDescent="0.2">
      <c r="AX2664" s="204"/>
      <c r="AY2664" s="204"/>
      <c r="AZ2664" s="204"/>
      <c r="BA2664" s="204"/>
      <c r="BB2664" s="204"/>
      <c r="BC2664" s="204"/>
      <c r="BD2664" s="204"/>
      <c r="BE2664" s="132"/>
    </row>
    <row r="2665" spans="50:57" x14ac:dyDescent="0.2">
      <c r="AX2665" s="204"/>
      <c r="AY2665" s="204"/>
      <c r="AZ2665" s="204"/>
      <c r="BA2665" s="204"/>
      <c r="BB2665" s="204"/>
      <c r="BC2665" s="204"/>
      <c r="BD2665" s="204"/>
      <c r="BE2665" s="132"/>
    </row>
    <row r="2666" spans="50:57" x14ac:dyDescent="0.2">
      <c r="AX2666" s="204"/>
      <c r="AY2666" s="204"/>
      <c r="AZ2666" s="204"/>
      <c r="BA2666" s="204"/>
      <c r="BB2666" s="204"/>
      <c r="BC2666" s="204"/>
      <c r="BD2666" s="204"/>
      <c r="BE2666" s="132"/>
    </row>
    <row r="2667" spans="50:57" x14ac:dyDescent="0.2">
      <c r="AX2667" s="204"/>
      <c r="AY2667" s="204"/>
      <c r="AZ2667" s="204"/>
      <c r="BA2667" s="204"/>
      <c r="BB2667" s="204"/>
      <c r="BC2667" s="204"/>
      <c r="BD2667" s="204"/>
      <c r="BE2667" s="132"/>
    </row>
    <row r="2668" spans="50:57" x14ac:dyDescent="0.2">
      <c r="AX2668" s="204"/>
      <c r="AY2668" s="204"/>
      <c r="AZ2668" s="204"/>
      <c r="BA2668" s="204"/>
      <c r="BB2668" s="204"/>
      <c r="BC2668" s="204"/>
      <c r="BD2668" s="204"/>
      <c r="BE2668" s="132"/>
    </row>
    <row r="2669" spans="50:57" x14ac:dyDescent="0.2">
      <c r="AX2669" s="204"/>
      <c r="AY2669" s="204"/>
      <c r="AZ2669" s="204"/>
      <c r="BA2669" s="204"/>
      <c r="BB2669" s="204"/>
      <c r="BC2669" s="204"/>
      <c r="BD2669" s="204"/>
      <c r="BE2669" s="132"/>
    </row>
    <row r="2670" spans="50:57" x14ac:dyDescent="0.2">
      <c r="AX2670" s="204"/>
      <c r="AY2670" s="204"/>
      <c r="AZ2670" s="204"/>
      <c r="BA2670" s="204"/>
      <c r="BB2670" s="204"/>
      <c r="BC2670" s="204"/>
      <c r="BD2670" s="204"/>
      <c r="BE2670" s="132"/>
    </row>
    <row r="2671" spans="50:57" x14ac:dyDescent="0.2">
      <c r="AX2671" s="204"/>
      <c r="AY2671" s="204"/>
      <c r="AZ2671" s="204"/>
      <c r="BA2671" s="204"/>
      <c r="BB2671" s="204"/>
      <c r="BC2671" s="204"/>
      <c r="BD2671" s="204"/>
      <c r="BE2671" s="132"/>
    </row>
    <row r="2672" spans="50:57" x14ac:dyDescent="0.2">
      <c r="AX2672" s="204"/>
      <c r="AY2672" s="204"/>
      <c r="AZ2672" s="204"/>
      <c r="BA2672" s="204"/>
      <c r="BB2672" s="204"/>
      <c r="BC2672" s="204"/>
      <c r="BD2672" s="204"/>
      <c r="BE2672" s="132"/>
    </row>
    <row r="2673" spans="50:57" x14ac:dyDescent="0.2">
      <c r="AX2673" s="204"/>
      <c r="AY2673" s="204"/>
      <c r="AZ2673" s="204"/>
      <c r="BA2673" s="204"/>
      <c r="BB2673" s="204"/>
      <c r="BC2673" s="204"/>
      <c r="BD2673" s="204"/>
      <c r="BE2673" s="132"/>
    </row>
    <row r="2674" spans="50:57" x14ac:dyDescent="0.2">
      <c r="AX2674" s="204"/>
      <c r="AY2674" s="204"/>
      <c r="AZ2674" s="204"/>
      <c r="BA2674" s="204"/>
      <c r="BB2674" s="204"/>
      <c r="BC2674" s="204"/>
      <c r="BD2674" s="204"/>
      <c r="BE2674" s="132"/>
    </row>
    <row r="2675" spans="50:57" x14ac:dyDescent="0.2">
      <c r="AX2675" s="204"/>
      <c r="AY2675" s="204"/>
      <c r="AZ2675" s="204"/>
      <c r="BA2675" s="204"/>
      <c r="BB2675" s="204"/>
      <c r="BC2675" s="204"/>
      <c r="BD2675" s="204"/>
      <c r="BE2675" s="132"/>
    </row>
    <row r="2676" spans="50:57" x14ac:dyDescent="0.2">
      <c r="AX2676" s="204"/>
      <c r="AY2676" s="204"/>
      <c r="AZ2676" s="204"/>
      <c r="BA2676" s="204"/>
      <c r="BB2676" s="204"/>
      <c r="BC2676" s="204"/>
      <c r="BD2676" s="204"/>
      <c r="BE2676" s="132"/>
    </row>
    <row r="2677" spans="50:57" x14ac:dyDescent="0.2">
      <c r="AX2677" s="204"/>
      <c r="AY2677" s="204"/>
      <c r="AZ2677" s="204"/>
      <c r="BA2677" s="204"/>
      <c r="BB2677" s="204"/>
      <c r="BC2677" s="204"/>
      <c r="BD2677" s="204"/>
      <c r="BE2677" s="132"/>
    </row>
    <row r="2678" spans="50:57" x14ac:dyDescent="0.2">
      <c r="AX2678" s="204"/>
      <c r="AY2678" s="204"/>
      <c r="AZ2678" s="204"/>
      <c r="BA2678" s="204"/>
      <c r="BB2678" s="204"/>
      <c r="BC2678" s="204"/>
      <c r="BD2678" s="204"/>
      <c r="BE2678" s="132"/>
    </row>
    <row r="2679" spans="50:57" x14ac:dyDescent="0.2">
      <c r="AX2679" s="204"/>
      <c r="AY2679" s="204"/>
      <c r="AZ2679" s="204"/>
      <c r="BA2679" s="204"/>
      <c r="BB2679" s="204"/>
      <c r="BC2679" s="204"/>
      <c r="BD2679" s="204"/>
      <c r="BE2679" s="132"/>
    </row>
    <row r="2680" spans="50:57" x14ac:dyDescent="0.2">
      <c r="AX2680" s="204"/>
      <c r="AY2680" s="204"/>
      <c r="AZ2680" s="204"/>
      <c r="BA2680" s="204"/>
      <c r="BB2680" s="204"/>
      <c r="BC2680" s="204"/>
      <c r="BD2680" s="204"/>
      <c r="BE2680" s="132"/>
    </row>
    <row r="2681" spans="50:57" x14ac:dyDescent="0.2">
      <c r="AX2681" s="204"/>
      <c r="AY2681" s="204"/>
      <c r="AZ2681" s="204"/>
      <c r="BA2681" s="204"/>
      <c r="BB2681" s="204"/>
      <c r="BC2681" s="204"/>
      <c r="BD2681" s="204"/>
      <c r="BE2681" s="132"/>
    </row>
    <row r="2682" spans="50:57" x14ac:dyDescent="0.2">
      <c r="AX2682" s="204"/>
      <c r="AY2682" s="204"/>
      <c r="AZ2682" s="204"/>
      <c r="BA2682" s="204"/>
      <c r="BB2682" s="204"/>
      <c r="BC2682" s="204"/>
      <c r="BD2682" s="204"/>
      <c r="BE2682" s="132"/>
    </row>
    <row r="2683" spans="50:57" x14ac:dyDescent="0.2">
      <c r="AX2683" s="204"/>
      <c r="AY2683" s="204"/>
      <c r="AZ2683" s="204"/>
      <c r="BA2683" s="204"/>
      <c r="BB2683" s="204"/>
      <c r="BC2683" s="204"/>
      <c r="BD2683" s="204"/>
      <c r="BE2683" s="132"/>
    </row>
    <row r="2684" spans="50:57" x14ac:dyDescent="0.2">
      <c r="AX2684" s="204"/>
      <c r="AY2684" s="204"/>
      <c r="AZ2684" s="204"/>
      <c r="BA2684" s="204"/>
      <c r="BB2684" s="204"/>
      <c r="BC2684" s="204"/>
      <c r="BD2684" s="204"/>
      <c r="BE2684" s="132"/>
    </row>
    <row r="2685" spans="50:57" x14ac:dyDescent="0.2">
      <c r="AX2685" s="204"/>
      <c r="AY2685" s="204"/>
      <c r="AZ2685" s="204"/>
      <c r="BA2685" s="204"/>
      <c r="BB2685" s="204"/>
      <c r="BC2685" s="204"/>
      <c r="BD2685" s="204"/>
      <c r="BE2685" s="132"/>
    </row>
    <row r="2686" spans="50:57" x14ac:dyDescent="0.2">
      <c r="AX2686" s="204"/>
      <c r="AY2686" s="204"/>
      <c r="AZ2686" s="204"/>
      <c r="BA2686" s="204"/>
      <c r="BB2686" s="204"/>
      <c r="BC2686" s="204"/>
      <c r="BD2686" s="204"/>
      <c r="BE2686" s="132"/>
    </row>
    <row r="2687" spans="50:57" x14ac:dyDescent="0.2">
      <c r="AX2687" s="204"/>
      <c r="AY2687" s="204"/>
      <c r="AZ2687" s="204"/>
      <c r="BA2687" s="204"/>
      <c r="BB2687" s="204"/>
      <c r="BC2687" s="204"/>
      <c r="BD2687" s="204"/>
      <c r="BE2687" s="132"/>
    </row>
    <row r="2688" spans="50:57" x14ac:dyDescent="0.2">
      <c r="AX2688" s="204"/>
      <c r="AY2688" s="204"/>
      <c r="AZ2688" s="204"/>
      <c r="BA2688" s="204"/>
      <c r="BB2688" s="204"/>
      <c r="BC2688" s="204"/>
      <c r="BD2688" s="204"/>
      <c r="BE2688" s="132"/>
    </row>
    <row r="2689" spans="50:57" x14ac:dyDescent="0.2">
      <c r="AX2689" s="204"/>
      <c r="AY2689" s="204"/>
      <c r="AZ2689" s="204"/>
      <c r="BA2689" s="204"/>
      <c r="BB2689" s="204"/>
      <c r="BC2689" s="204"/>
      <c r="BD2689" s="204"/>
      <c r="BE2689" s="132"/>
    </row>
    <row r="2690" spans="50:57" x14ac:dyDescent="0.2">
      <c r="AX2690" s="204"/>
      <c r="AY2690" s="204"/>
      <c r="AZ2690" s="204"/>
      <c r="BA2690" s="204"/>
      <c r="BB2690" s="204"/>
      <c r="BC2690" s="204"/>
      <c r="BD2690" s="204"/>
      <c r="BE2690" s="132"/>
    </row>
    <row r="2691" spans="50:57" x14ac:dyDescent="0.2">
      <c r="AX2691" s="204"/>
      <c r="AY2691" s="204"/>
      <c r="AZ2691" s="204"/>
      <c r="BA2691" s="204"/>
      <c r="BB2691" s="204"/>
      <c r="BC2691" s="204"/>
      <c r="BD2691" s="204"/>
      <c r="BE2691" s="132"/>
    </row>
    <row r="2692" spans="50:57" x14ac:dyDescent="0.2">
      <c r="AX2692" s="204"/>
      <c r="AY2692" s="204"/>
      <c r="AZ2692" s="204"/>
      <c r="BA2692" s="204"/>
      <c r="BB2692" s="204"/>
      <c r="BC2692" s="204"/>
      <c r="BD2692" s="204"/>
      <c r="BE2692" s="132"/>
    </row>
    <row r="2693" spans="50:57" x14ac:dyDescent="0.2">
      <c r="AX2693" s="204"/>
      <c r="AY2693" s="204"/>
      <c r="AZ2693" s="204"/>
      <c r="BA2693" s="204"/>
      <c r="BB2693" s="204"/>
      <c r="BC2693" s="204"/>
      <c r="BD2693" s="204"/>
      <c r="BE2693" s="132"/>
    </row>
    <row r="2694" spans="50:57" x14ac:dyDescent="0.2">
      <c r="AX2694" s="204"/>
      <c r="AY2694" s="204"/>
      <c r="AZ2694" s="204"/>
      <c r="BA2694" s="204"/>
      <c r="BB2694" s="204"/>
      <c r="BC2694" s="204"/>
      <c r="BD2694" s="204"/>
      <c r="BE2694" s="132"/>
    </row>
    <row r="2695" spans="50:57" x14ac:dyDescent="0.2">
      <c r="AX2695" s="204"/>
      <c r="AY2695" s="204"/>
      <c r="AZ2695" s="204"/>
      <c r="BA2695" s="204"/>
      <c r="BB2695" s="204"/>
      <c r="BC2695" s="204"/>
      <c r="BD2695" s="204"/>
      <c r="BE2695" s="132"/>
    </row>
    <row r="2696" spans="50:57" x14ac:dyDescent="0.2">
      <c r="AX2696" s="204"/>
      <c r="AY2696" s="204"/>
      <c r="AZ2696" s="204"/>
      <c r="BA2696" s="204"/>
      <c r="BB2696" s="204"/>
      <c r="BC2696" s="204"/>
      <c r="BD2696" s="204"/>
      <c r="BE2696" s="132"/>
    </row>
    <row r="2697" spans="50:57" x14ac:dyDescent="0.2">
      <c r="AX2697" s="204"/>
      <c r="AY2697" s="204"/>
      <c r="AZ2697" s="204"/>
      <c r="BA2697" s="204"/>
      <c r="BB2697" s="204"/>
      <c r="BC2697" s="204"/>
      <c r="BD2697" s="204"/>
      <c r="BE2697" s="132"/>
    </row>
    <row r="2698" spans="50:57" x14ac:dyDescent="0.2">
      <c r="AX2698" s="204"/>
      <c r="AY2698" s="204"/>
      <c r="AZ2698" s="204"/>
      <c r="BA2698" s="204"/>
      <c r="BB2698" s="204"/>
      <c r="BC2698" s="204"/>
      <c r="BD2698" s="204"/>
      <c r="BE2698" s="132"/>
    </row>
    <row r="2699" spans="50:57" x14ac:dyDescent="0.2">
      <c r="AX2699" s="204"/>
      <c r="AY2699" s="204"/>
      <c r="AZ2699" s="204"/>
      <c r="BA2699" s="204"/>
      <c r="BB2699" s="204"/>
      <c r="BC2699" s="204"/>
      <c r="BD2699" s="204"/>
      <c r="BE2699" s="132"/>
    </row>
    <row r="2700" spans="50:57" x14ac:dyDescent="0.2">
      <c r="AX2700" s="204"/>
      <c r="AY2700" s="204"/>
      <c r="AZ2700" s="204"/>
      <c r="BA2700" s="204"/>
      <c r="BB2700" s="204"/>
      <c r="BC2700" s="204"/>
      <c r="BD2700" s="204"/>
      <c r="BE2700" s="132"/>
    </row>
    <row r="2701" spans="50:57" x14ac:dyDescent="0.2">
      <c r="AX2701" s="204"/>
      <c r="AY2701" s="204"/>
      <c r="AZ2701" s="204"/>
      <c r="BA2701" s="204"/>
      <c r="BB2701" s="204"/>
      <c r="BC2701" s="204"/>
      <c r="BD2701" s="204"/>
      <c r="BE2701" s="132"/>
    </row>
    <row r="2702" spans="50:57" x14ac:dyDescent="0.2">
      <c r="AX2702" s="204"/>
      <c r="AY2702" s="204"/>
      <c r="AZ2702" s="204"/>
      <c r="BA2702" s="204"/>
      <c r="BB2702" s="204"/>
      <c r="BC2702" s="204"/>
      <c r="BD2702" s="204"/>
      <c r="BE2702" s="132"/>
    </row>
    <row r="2703" spans="50:57" x14ac:dyDescent="0.2">
      <c r="AX2703" s="204"/>
      <c r="AY2703" s="204"/>
      <c r="AZ2703" s="204"/>
      <c r="BA2703" s="204"/>
      <c r="BB2703" s="204"/>
      <c r="BC2703" s="204"/>
      <c r="BD2703" s="204"/>
      <c r="BE2703" s="132"/>
    </row>
    <row r="2704" spans="50:57" x14ac:dyDescent="0.2">
      <c r="AX2704" s="204"/>
      <c r="AY2704" s="204"/>
      <c r="AZ2704" s="204"/>
      <c r="BA2704" s="204"/>
      <c r="BB2704" s="204"/>
      <c r="BC2704" s="204"/>
      <c r="BD2704" s="204"/>
      <c r="BE2704" s="132"/>
    </row>
    <row r="2705" spans="50:57" x14ac:dyDescent="0.2">
      <c r="AX2705" s="204"/>
      <c r="AY2705" s="204"/>
      <c r="AZ2705" s="204"/>
      <c r="BA2705" s="204"/>
      <c r="BB2705" s="204"/>
      <c r="BC2705" s="204"/>
      <c r="BD2705" s="204"/>
      <c r="BE2705" s="132"/>
    </row>
    <row r="2706" spans="50:57" x14ac:dyDescent="0.2">
      <c r="AX2706" s="204"/>
      <c r="AY2706" s="204"/>
      <c r="AZ2706" s="204"/>
      <c r="BA2706" s="204"/>
      <c r="BB2706" s="204"/>
      <c r="BC2706" s="204"/>
      <c r="BD2706" s="204"/>
      <c r="BE2706" s="132"/>
    </row>
    <row r="2707" spans="50:57" x14ac:dyDescent="0.2">
      <c r="AX2707" s="204"/>
      <c r="AY2707" s="204"/>
      <c r="AZ2707" s="204"/>
      <c r="BA2707" s="204"/>
      <c r="BB2707" s="204"/>
      <c r="BC2707" s="204"/>
      <c r="BD2707" s="204"/>
      <c r="BE2707" s="132"/>
    </row>
    <row r="2708" spans="50:57" x14ac:dyDescent="0.2">
      <c r="AX2708" s="204"/>
      <c r="AY2708" s="204"/>
      <c r="AZ2708" s="204"/>
      <c r="BA2708" s="204"/>
      <c r="BB2708" s="204"/>
      <c r="BC2708" s="204"/>
      <c r="BD2708" s="204"/>
      <c r="BE2708" s="132"/>
    </row>
    <row r="2709" spans="50:57" x14ac:dyDescent="0.2">
      <c r="AX2709" s="204"/>
      <c r="AY2709" s="204"/>
      <c r="AZ2709" s="204"/>
      <c r="BA2709" s="204"/>
      <c r="BB2709" s="204"/>
      <c r="BC2709" s="204"/>
      <c r="BD2709" s="204"/>
      <c r="BE2709" s="132"/>
    </row>
    <row r="2710" spans="50:57" x14ac:dyDescent="0.2">
      <c r="AX2710" s="204"/>
      <c r="AY2710" s="204"/>
      <c r="AZ2710" s="204"/>
      <c r="BA2710" s="204"/>
      <c r="BB2710" s="204"/>
      <c r="BC2710" s="204"/>
      <c r="BD2710" s="204"/>
      <c r="BE2710" s="132"/>
    </row>
    <row r="2711" spans="50:57" x14ac:dyDescent="0.2">
      <c r="AX2711" s="204"/>
      <c r="AY2711" s="204"/>
      <c r="AZ2711" s="204"/>
      <c r="BA2711" s="204"/>
      <c r="BB2711" s="204"/>
      <c r="BC2711" s="204"/>
      <c r="BD2711" s="204"/>
      <c r="BE2711" s="132"/>
    </row>
    <row r="2712" spans="50:57" x14ac:dyDescent="0.2">
      <c r="AX2712" s="204"/>
      <c r="AY2712" s="204"/>
      <c r="AZ2712" s="204"/>
      <c r="BA2712" s="204"/>
      <c r="BB2712" s="204"/>
      <c r="BC2712" s="204"/>
      <c r="BD2712" s="204"/>
      <c r="BE2712" s="132"/>
    </row>
    <row r="2713" spans="50:57" x14ac:dyDescent="0.2">
      <c r="AX2713" s="204"/>
      <c r="AY2713" s="204"/>
      <c r="AZ2713" s="204"/>
      <c r="BA2713" s="204"/>
      <c r="BB2713" s="204"/>
      <c r="BC2713" s="204"/>
      <c r="BD2713" s="204"/>
      <c r="BE2713" s="132"/>
    </row>
    <row r="2714" spans="50:57" x14ac:dyDescent="0.2">
      <c r="AX2714" s="204"/>
      <c r="AY2714" s="204"/>
      <c r="AZ2714" s="204"/>
      <c r="BA2714" s="204"/>
      <c r="BB2714" s="204"/>
      <c r="BC2714" s="204"/>
      <c r="BD2714" s="204"/>
      <c r="BE2714" s="132"/>
    </row>
    <row r="2715" spans="50:57" x14ac:dyDescent="0.2">
      <c r="AX2715" s="204"/>
      <c r="AY2715" s="204"/>
      <c r="AZ2715" s="204"/>
      <c r="BA2715" s="204"/>
      <c r="BB2715" s="204"/>
      <c r="BC2715" s="204"/>
      <c r="BD2715" s="204"/>
      <c r="BE2715" s="132"/>
    </row>
    <row r="2716" spans="50:57" x14ac:dyDescent="0.2">
      <c r="AX2716" s="204"/>
      <c r="AY2716" s="204"/>
      <c r="AZ2716" s="204"/>
      <c r="BA2716" s="204"/>
      <c r="BB2716" s="204"/>
      <c r="BC2716" s="204"/>
      <c r="BD2716" s="204"/>
      <c r="BE2716" s="132"/>
    </row>
    <row r="2717" spans="50:57" x14ac:dyDescent="0.2">
      <c r="AX2717" s="204"/>
      <c r="AY2717" s="204"/>
      <c r="AZ2717" s="204"/>
      <c r="BA2717" s="204"/>
      <c r="BB2717" s="204"/>
      <c r="BC2717" s="204"/>
      <c r="BD2717" s="204"/>
      <c r="BE2717" s="132"/>
    </row>
    <row r="2718" spans="50:57" x14ac:dyDescent="0.2">
      <c r="AX2718" s="204"/>
      <c r="AY2718" s="204"/>
      <c r="AZ2718" s="204"/>
      <c r="BA2718" s="204"/>
      <c r="BB2718" s="204"/>
      <c r="BC2718" s="204"/>
      <c r="BD2718" s="204"/>
      <c r="BE2718" s="132"/>
    </row>
    <row r="2719" spans="50:57" x14ac:dyDescent="0.2">
      <c r="AX2719" s="204"/>
      <c r="AY2719" s="204"/>
      <c r="AZ2719" s="204"/>
      <c r="BA2719" s="204"/>
      <c r="BB2719" s="204"/>
      <c r="BC2719" s="204"/>
      <c r="BD2719" s="204"/>
      <c r="BE2719" s="132"/>
    </row>
    <row r="2720" spans="50:57" x14ac:dyDescent="0.2">
      <c r="AX2720" s="204"/>
      <c r="AY2720" s="204"/>
      <c r="AZ2720" s="204"/>
      <c r="BA2720" s="204"/>
      <c r="BB2720" s="204"/>
      <c r="BC2720" s="204"/>
      <c r="BD2720" s="204"/>
      <c r="BE2720" s="132"/>
    </row>
    <row r="2721" spans="50:57" x14ac:dyDescent="0.2">
      <c r="AX2721" s="204"/>
      <c r="AY2721" s="204"/>
      <c r="AZ2721" s="204"/>
      <c r="BA2721" s="204"/>
      <c r="BB2721" s="204"/>
      <c r="BC2721" s="204"/>
      <c r="BD2721" s="204"/>
      <c r="BE2721" s="132"/>
    </row>
    <row r="2722" spans="50:57" x14ac:dyDescent="0.2">
      <c r="AX2722" s="204"/>
      <c r="AY2722" s="204"/>
      <c r="AZ2722" s="204"/>
      <c r="BA2722" s="204"/>
      <c r="BB2722" s="204"/>
      <c r="BC2722" s="204"/>
      <c r="BD2722" s="204"/>
      <c r="BE2722" s="132"/>
    </row>
    <row r="2723" spans="50:57" x14ac:dyDescent="0.2">
      <c r="AX2723" s="204"/>
      <c r="AY2723" s="204"/>
      <c r="AZ2723" s="204"/>
      <c r="BA2723" s="204"/>
      <c r="BB2723" s="204"/>
      <c r="BC2723" s="204"/>
      <c r="BD2723" s="204"/>
      <c r="BE2723" s="132"/>
    </row>
    <row r="2724" spans="50:57" x14ac:dyDescent="0.2">
      <c r="AX2724" s="204"/>
      <c r="AY2724" s="204"/>
      <c r="AZ2724" s="204"/>
      <c r="BA2724" s="204"/>
      <c r="BB2724" s="204"/>
      <c r="BC2724" s="204"/>
      <c r="BD2724" s="204"/>
      <c r="BE2724" s="132"/>
    </row>
    <row r="2725" spans="50:57" x14ac:dyDescent="0.2">
      <c r="AX2725" s="204"/>
      <c r="AY2725" s="204"/>
      <c r="AZ2725" s="204"/>
      <c r="BA2725" s="204"/>
      <c r="BB2725" s="204"/>
      <c r="BC2725" s="204"/>
      <c r="BD2725" s="204"/>
      <c r="BE2725" s="132"/>
    </row>
    <row r="2726" spans="50:57" x14ac:dyDescent="0.2">
      <c r="AX2726" s="204"/>
      <c r="AY2726" s="204"/>
      <c r="AZ2726" s="204"/>
      <c r="BA2726" s="204"/>
      <c r="BB2726" s="204"/>
      <c r="BC2726" s="204"/>
      <c r="BD2726" s="204"/>
      <c r="BE2726" s="132"/>
    </row>
    <row r="2727" spans="50:57" x14ac:dyDescent="0.2">
      <c r="AX2727" s="204"/>
      <c r="AY2727" s="204"/>
      <c r="AZ2727" s="204"/>
      <c r="BA2727" s="204"/>
      <c r="BB2727" s="204"/>
      <c r="BC2727" s="204"/>
      <c r="BD2727" s="204"/>
      <c r="BE2727" s="132"/>
    </row>
    <row r="2728" spans="50:57" x14ac:dyDescent="0.2">
      <c r="AX2728" s="204"/>
      <c r="AY2728" s="204"/>
      <c r="AZ2728" s="204"/>
      <c r="BA2728" s="204"/>
      <c r="BB2728" s="204"/>
      <c r="BC2728" s="204"/>
      <c r="BD2728" s="204"/>
      <c r="BE2728" s="132"/>
    </row>
    <row r="2729" spans="50:57" x14ac:dyDescent="0.2">
      <c r="AX2729" s="204"/>
      <c r="AY2729" s="204"/>
      <c r="AZ2729" s="204"/>
      <c r="BA2729" s="204"/>
      <c r="BB2729" s="204"/>
      <c r="BC2729" s="204"/>
      <c r="BD2729" s="204"/>
      <c r="BE2729" s="132"/>
    </row>
    <row r="2730" spans="50:57" x14ac:dyDescent="0.2">
      <c r="AX2730" s="204"/>
      <c r="AY2730" s="204"/>
      <c r="AZ2730" s="204"/>
      <c r="BA2730" s="204"/>
      <c r="BB2730" s="204"/>
      <c r="BC2730" s="204"/>
      <c r="BD2730" s="204"/>
      <c r="BE2730" s="132"/>
    </row>
    <row r="2731" spans="50:57" x14ac:dyDescent="0.2">
      <c r="AX2731" s="204"/>
      <c r="AY2731" s="204"/>
      <c r="AZ2731" s="204"/>
      <c r="BA2731" s="204"/>
      <c r="BB2731" s="204"/>
      <c r="BC2731" s="204"/>
      <c r="BD2731" s="204"/>
      <c r="BE2731" s="132"/>
    </row>
    <row r="2732" spans="50:57" x14ac:dyDescent="0.2">
      <c r="AX2732" s="204"/>
      <c r="AY2732" s="204"/>
      <c r="AZ2732" s="204"/>
      <c r="BA2732" s="204"/>
      <c r="BB2732" s="204"/>
      <c r="BC2732" s="204"/>
      <c r="BD2732" s="204"/>
      <c r="BE2732" s="132"/>
    </row>
    <row r="2733" spans="50:57" x14ac:dyDescent="0.2">
      <c r="AX2733" s="204"/>
      <c r="AY2733" s="204"/>
      <c r="AZ2733" s="204"/>
      <c r="BA2733" s="204"/>
      <c r="BB2733" s="204"/>
      <c r="BC2733" s="204"/>
      <c r="BD2733" s="204"/>
      <c r="BE2733" s="132"/>
    </row>
    <row r="2734" spans="50:57" x14ac:dyDescent="0.2">
      <c r="AX2734" s="204"/>
      <c r="AY2734" s="204"/>
      <c r="AZ2734" s="204"/>
      <c r="BA2734" s="204"/>
      <c r="BB2734" s="204"/>
      <c r="BC2734" s="204"/>
      <c r="BD2734" s="204"/>
      <c r="BE2734" s="132"/>
    </row>
    <row r="2735" spans="50:57" x14ac:dyDescent="0.2">
      <c r="AX2735" s="204"/>
      <c r="AY2735" s="204"/>
      <c r="AZ2735" s="204"/>
      <c r="BA2735" s="204"/>
      <c r="BB2735" s="204"/>
      <c r="BC2735" s="204"/>
      <c r="BD2735" s="204"/>
      <c r="BE2735" s="132"/>
    </row>
    <row r="2736" spans="50:57" x14ac:dyDescent="0.2">
      <c r="AX2736" s="204"/>
      <c r="AY2736" s="204"/>
      <c r="AZ2736" s="204"/>
      <c r="BA2736" s="204"/>
      <c r="BB2736" s="204"/>
      <c r="BC2736" s="204"/>
      <c r="BD2736" s="204"/>
      <c r="BE2736" s="132"/>
    </row>
    <row r="2737" spans="50:57" x14ac:dyDescent="0.2">
      <c r="AX2737" s="204"/>
      <c r="AY2737" s="204"/>
      <c r="AZ2737" s="204"/>
      <c r="BA2737" s="204"/>
      <c r="BB2737" s="204"/>
      <c r="BC2737" s="204"/>
      <c r="BD2737" s="204"/>
      <c r="BE2737" s="132"/>
    </row>
    <row r="2738" spans="50:57" x14ac:dyDescent="0.2">
      <c r="AX2738" s="204"/>
      <c r="AY2738" s="204"/>
      <c r="AZ2738" s="204"/>
      <c r="BA2738" s="204"/>
      <c r="BB2738" s="204"/>
      <c r="BC2738" s="204"/>
      <c r="BD2738" s="204"/>
      <c r="BE2738" s="132"/>
    </row>
    <row r="2739" spans="50:57" x14ac:dyDescent="0.2">
      <c r="AX2739" s="204"/>
      <c r="AY2739" s="204"/>
      <c r="AZ2739" s="204"/>
      <c r="BA2739" s="204"/>
      <c r="BB2739" s="204"/>
      <c r="BC2739" s="204"/>
      <c r="BD2739" s="204"/>
      <c r="BE2739" s="132"/>
    </row>
    <row r="2740" spans="50:57" x14ac:dyDescent="0.2">
      <c r="AX2740" s="204"/>
      <c r="AY2740" s="204"/>
      <c r="AZ2740" s="204"/>
      <c r="BA2740" s="204"/>
      <c r="BB2740" s="204"/>
      <c r="BC2740" s="204"/>
      <c r="BD2740" s="204"/>
      <c r="BE2740" s="132"/>
    </row>
    <row r="2741" spans="50:57" x14ac:dyDescent="0.2">
      <c r="AX2741" s="204"/>
      <c r="AY2741" s="204"/>
      <c r="AZ2741" s="204"/>
      <c r="BA2741" s="204"/>
      <c r="BB2741" s="204"/>
      <c r="BC2741" s="204"/>
      <c r="BD2741" s="204"/>
      <c r="BE2741" s="132"/>
    </row>
    <row r="2742" spans="50:57" x14ac:dyDescent="0.2">
      <c r="AX2742" s="204"/>
      <c r="AY2742" s="204"/>
      <c r="AZ2742" s="204"/>
      <c r="BA2742" s="204"/>
      <c r="BB2742" s="204"/>
      <c r="BC2742" s="204"/>
      <c r="BD2742" s="204"/>
      <c r="BE2742" s="132"/>
    </row>
    <row r="2743" spans="50:57" x14ac:dyDescent="0.2">
      <c r="AX2743" s="204"/>
      <c r="AY2743" s="204"/>
      <c r="AZ2743" s="204"/>
      <c r="BA2743" s="204"/>
      <c r="BB2743" s="204"/>
      <c r="BC2743" s="204"/>
      <c r="BD2743" s="204"/>
      <c r="BE2743" s="132"/>
    </row>
    <row r="2744" spans="50:57" x14ac:dyDescent="0.2">
      <c r="AX2744" s="204"/>
      <c r="AY2744" s="204"/>
      <c r="AZ2744" s="204"/>
      <c r="BA2744" s="204"/>
      <c r="BB2744" s="204"/>
      <c r="BC2744" s="204"/>
      <c r="BD2744" s="204"/>
      <c r="BE2744" s="132"/>
    </row>
    <row r="2745" spans="50:57" x14ac:dyDescent="0.2">
      <c r="AX2745" s="204"/>
      <c r="AY2745" s="204"/>
      <c r="AZ2745" s="204"/>
      <c r="BA2745" s="204"/>
      <c r="BB2745" s="204"/>
      <c r="BC2745" s="204"/>
      <c r="BD2745" s="204"/>
      <c r="BE2745" s="132"/>
    </row>
    <row r="2746" spans="50:57" x14ac:dyDescent="0.2">
      <c r="AX2746" s="204"/>
      <c r="AY2746" s="204"/>
      <c r="AZ2746" s="204"/>
      <c r="BA2746" s="204"/>
      <c r="BB2746" s="204"/>
      <c r="BC2746" s="204"/>
      <c r="BD2746" s="204"/>
      <c r="BE2746" s="132"/>
    </row>
    <row r="2747" spans="50:57" x14ac:dyDescent="0.2">
      <c r="AX2747" s="204"/>
      <c r="AY2747" s="204"/>
      <c r="AZ2747" s="204"/>
      <c r="BA2747" s="204"/>
      <c r="BB2747" s="204"/>
      <c r="BC2747" s="204"/>
      <c r="BD2747" s="204"/>
      <c r="BE2747" s="132"/>
    </row>
    <row r="2748" spans="50:57" x14ac:dyDescent="0.2">
      <c r="AX2748" s="204"/>
      <c r="AY2748" s="204"/>
      <c r="AZ2748" s="204"/>
      <c r="BA2748" s="204"/>
      <c r="BB2748" s="204"/>
      <c r="BC2748" s="204"/>
      <c r="BD2748" s="204"/>
      <c r="BE2748" s="132"/>
    </row>
    <row r="2749" spans="50:57" x14ac:dyDescent="0.2">
      <c r="AX2749" s="204"/>
      <c r="AY2749" s="204"/>
      <c r="AZ2749" s="204"/>
      <c r="BA2749" s="204"/>
      <c r="BB2749" s="204"/>
      <c r="BC2749" s="204"/>
      <c r="BD2749" s="204"/>
      <c r="BE2749" s="132"/>
    </row>
    <row r="2750" spans="50:57" x14ac:dyDescent="0.2">
      <c r="AX2750" s="204"/>
      <c r="AY2750" s="204"/>
      <c r="AZ2750" s="204"/>
      <c r="BA2750" s="204"/>
      <c r="BB2750" s="204"/>
      <c r="BC2750" s="204"/>
      <c r="BD2750" s="204"/>
      <c r="BE2750" s="132"/>
    </row>
    <row r="2751" spans="50:57" x14ac:dyDescent="0.2">
      <c r="AX2751" s="204"/>
      <c r="AY2751" s="204"/>
      <c r="AZ2751" s="204"/>
      <c r="BA2751" s="204"/>
      <c r="BB2751" s="204"/>
      <c r="BC2751" s="204"/>
      <c r="BD2751" s="204"/>
      <c r="BE2751" s="132"/>
    </row>
    <row r="2752" spans="50:57" x14ac:dyDescent="0.2">
      <c r="AX2752" s="204"/>
      <c r="AY2752" s="204"/>
      <c r="AZ2752" s="204"/>
      <c r="BA2752" s="204"/>
      <c r="BB2752" s="204"/>
      <c r="BC2752" s="204"/>
      <c r="BD2752" s="204"/>
      <c r="BE2752" s="132"/>
    </row>
    <row r="2753" spans="50:57" x14ac:dyDescent="0.2">
      <c r="AX2753" s="204"/>
      <c r="AY2753" s="204"/>
      <c r="AZ2753" s="204"/>
      <c r="BA2753" s="204"/>
      <c r="BB2753" s="204"/>
      <c r="BC2753" s="204"/>
      <c r="BD2753" s="204"/>
      <c r="BE2753" s="132"/>
    </row>
    <row r="2754" spans="50:57" x14ac:dyDescent="0.2">
      <c r="AX2754" s="204"/>
      <c r="AY2754" s="204"/>
      <c r="AZ2754" s="204"/>
      <c r="BA2754" s="204"/>
      <c r="BB2754" s="204"/>
      <c r="BC2754" s="204"/>
      <c r="BD2754" s="204"/>
      <c r="BE2754" s="132"/>
    </row>
    <row r="2755" spans="50:57" x14ac:dyDescent="0.2">
      <c r="AX2755" s="204"/>
      <c r="AY2755" s="204"/>
      <c r="AZ2755" s="204"/>
      <c r="BA2755" s="204"/>
      <c r="BB2755" s="204"/>
      <c r="BC2755" s="204"/>
      <c r="BD2755" s="204"/>
      <c r="BE2755" s="132"/>
    </row>
    <row r="2756" spans="50:57" x14ac:dyDescent="0.2">
      <c r="AX2756" s="204"/>
      <c r="AY2756" s="204"/>
      <c r="AZ2756" s="204"/>
      <c r="BA2756" s="204"/>
      <c r="BB2756" s="204"/>
      <c r="BC2756" s="204"/>
      <c r="BD2756" s="204"/>
      <c r="BE2756" s="132"/>
    </row>
    <row r="2757" spans="50:57" x14ac:dyDescent="0.2">
      <c r="AX2757" s="204"/>
      <c r="AY2757" s="204"/>
      <c r="AZ2757" s="204"/>
      <c r="BA2757" s="204"/>
      <c r="BB2757" s="204"/>
      <c r="BC2757" s="204"/>
      <c r="BD2757" s="204"/>
      <c r="BE2757" s="132"/>
    </row>
    <row r="2758" spans="50:57" x14ac:dyDescent="0.2">
      <c r="AX2758" s="204"/>
      <c r="AY2758" s="204"/>
      <c r="AZ2758" s="204"/>
      <c r="BA2758" s="204"/>
      <c r="BB2758" s="204"/>
      <c r="BC2758" s="204"/>
      <c r="BD2758" s="204"/>
      <c r="BE2758" s="132"/>
    </row>
    <row r="2759" spans="50:57" x14ac:dyDescent="0.2">
      <c r="AX2759" s="204"/>
      <c r="AY2759" s="204"/>
      <c r="AZ2759" s="204"/>
      <c r="BA2759" s="204"/>
      <c r="BB2759" s="204"/>
      <c r="BC2759" s="204"/>
      <c r="BD2759" s="204"/>
      <c r="BE2759" s="132"/>
    </row>
    <row r="2760" spans="50:57" x14ac:dyDescent="0.2">
      <c r="AX2760" s="204"/>
      <c r="AY2760" s="204"/>
      <c r="AZ2760" s="204"/>
      <c r="BA2760" s="204"/>
      <c r="BB2760" s="204"/>
      <c r="BC2760" s="204"/>
      <c r="BD2760" s="204"/>
      <c r="BE2760" s="132"/>
    </row>
    <row r="2761" spans="50:57" x14ac:dyDescent="0.2">
      <c r="AX2761" s="204"/>
      <c r="AY2761" s="204"/>
      <c r="AZ2761" s="204"/>
      <c r="BA2761" s="204"/>
      <c r="BB2761" s="204"/>
      <c r="BC2761" s="204"/>
      <c r="BD2761" s="204"/>
      <c r="BE2761" s="132"/>
    </row>
    <row r="2762" spans="50:57" x14ac:dyDescent="0.2">
      <c r="AX2762" s="204"/>
      <c r="AY2762" s="204"/>
      <c r="AZ2762" s="204"/>
      <c r="BA2762" s="204"/>
      <c r="BB2762" s="204"/>
      <c r="BC2762" s="204"/>
      <c r="BD2762" s="204"/>
      <c r="BE2762" s="132"/>
    </row>
    <row r="2763" spans="50:57" x14ac:dyDescent="0.2">
      <c r="AX2763" s="204"/>
      <c r="AY2763" s="204"/>
      <c r="AZ2763" s="204"/>
      <c r="BA2763" s="204"/>
      <c r="BB2763" s="204"/>
      <c r="BC2763" s="204"/>
      <c r="BD2763" s="204"/>
      <c r="BE2763" s="132"/>
    </row>
    <row r="2764" spans="50:57" x14ac:dyDescent="0.2">
      <c r="AX2764" s="204"/>
      <c r="AY2764" s="204"/>
      <c r="AZ2764" s="204"/>
      <c r="BA2764" s="204"/>
      <c r="BB2764" s="204"/>
      <c r="BC2764" s="204"/>
      <c r="BD2764" s="204"/>
      <c r="BE2764" s="132"/>
    </row>
    <row r="2765" spans="50:57" x14ac:dyDescent="0.2">
      <c r="AX2765" s="204"/>
      <c r="AY2765" s="204"/>
      <c r="AZ2765" s="204"/>
      <c r="BA2765" s="204"/>
      <c r="BB2765" s="204"/>
      <c r="BC2765" s="204"/>
      <c r="BD2765" s="204"/>
      <c r="BE2765" s="132"/>
    </row>
    <row r="2766" spans="50:57" x14ac:dyDescent="0.2">
      <c r="AX2766" s="204"/>
      <c r="AY2766" s="204"/>
      <c r="AZ2766" s="204"/>
      <c r="BA2766" s="204"/>
      <c r="BB2766" s="204"/>
      <c r="BC2766" s="204"/>
      <c r="BD2766" s="204"/>
      <c r="BE2766" s="132"/>
    </row>
    <row r="2767" spans="50:57" x14ac:dyDescent="0.2">
      <c r="AX2767" s="204"/>
      <c r="AY2767" s="204"/>
      <c r="AZ2767" s="204"/>
      <c r="BA2767" s="204"/>
      <c r="BB2767" s="204"/>
      <c r="BC2767" s="204"/>
      <c r="BD2767" s="204"/>
      <c r="BE2767" s="132"/>
    </row>
    <row r="2768" spans="50:57" x14ac:dyDescent="0.2">
      <c r="AX2768" s="204"/>
      <c r="AY2768" s="204"/>
      <c r="AZ2768" s="204"/>
      <c r="BA2768" s="204"/>
      <c r="BB2768" s="204"/>
      <c r="BC2768" s="204"/>
      <c r="BD2768" s="204"/>
      <c r="BE2768" s="132"/>
    </row>
    <row r="2769" spans="50:57" x14ac:dyDescent="0.2">
      <c r="AX2769" s="204"/>
      <c r="AY2769" s="204"/>
      <c r="AZ2769" s="204"/>
      <c r="BA2769" s="204"/>
      <c r="BB2769" s="204"/>
      <c r="BC2769" s="204"/>
      <c r="BD2769" s="204"/>
      <c r="BE2769" s="132"/>
    </row>
    <row r="2770" spans="50:57" x14ac:dyDescent="0.2">
      <c r="AX2770" s="204"/>
      <c r="AY2770" s="204"/>
      <c r="AZ2770" s="204"/>
      <c r="BA2770" s="204"/>
      <c r="BB2770" s="204"/>
      <c r="BC2770" s="204"/>
      <c r="BD2770" s="204"/>
      <c r="BE2770" s="132"/>
    </row>
    <row r="2771" spans="50:57" x14ac:dyDescent="0.2">
      <c r="AX2771" s="204"/>
      <c r="AY2771" s="204"/>
      <c r="AZ2771" s="204"/>
      <c r="BA2771" s="204"/>
      <c r="BB2771" s="204"/>
      <c r="BC2771" s="204"/>
      <c r="BD2771" s="204"/>
      <c r="BE2771" s="132"/>
    </row>
    <row r="2772" spans="50:57" x14ac:dyDescent="0.2">
      <c r="AX2772" s="204"/>
      <c r="AY2772" s="204"/>
      <c r="AZ2772" s="204"/>
      <c r="BA2772" s="204"/>
      <c r="BB2772" s="204"/>
      <c r="BC2772" s="204"/>
      <c r="BD2772" s="204"/>
      <c r="BE2772" s="132"/>
    </row>
    <row r="2773" spans="50:57" x14ac:dyDescent="0.2">
      <c r="AX2773" s="204"/>
      <c r="AY2773" s="204"/>
      <c r="AZ2773" s="204"/>
      <c r="BA2773" s="204"/>
      <c r="BB2773" s="204"/>
      <c r="BC2773" s="204"/>
      <c r="BD2773" s="204"/>
      <c r="BE2773" s="132"/>
    </row>
    <row r="2774" spans="50:57" x14ac:dyDescent="0.2">
      <c r="AX2774" s="204"/>
      <c r="AY2774" s="204"/>
      <c r="AZ2774" s="204"/>
      <c r="BA2774" s="204"/>
      <c r="BB2774" s="204"/>
      <c r="BC2774" s="204"/>
      <c r="BD2774" s="204"/>
      <c r="BE2774" s="132"/>
    </row>
    <row r="2775" spans="50:57" x14ac:dyDescent="0.2">
      <c r="AX2775" s="204"/>
      <c r="AY2775" s="204"/>
      <c r="AZ2775" s="204"/>
      <c r="BA2775" s="204"/>
      <c r="BB2775" s="204"/>
      <c r="BC2775" s="204"/>
      <c r="BD2775" s="204"/>
      <c r="BE2775" s="132"/>
    </row>
    <row r="2776" spans="50:57" x14ac:dyDescent="0.2">
      <c r="AX2776" s="204"/>
      <c r="AY2776" s="204"/>
      <c r="AZ2776" s="204"/>
      <c r="BA2776" s="204"/>
      <c r="BB2776" s="204"/>
      <c r="BC2776" s="204"/>
      <c r="BD2776" s="204"/>
      <c r="BE2776" s="132"/>
    </row>
    <row r="2777" spans="50:57" x14ac:dyDescent="0.2">
      <c r="AX2777" s="204"/>
      <c r="AY2777" s="204"/>
      <c r="AZ2777" s="204"/>
      <c r="BA2777" s="204"/>
      <c r="BB2777" s="204"/>
      <c r="BC2777" s="204"/>
      <c r="BD2777" s="204"/>
      <c r="BE2777" s="132"/>
    </row>
    <row r="2778" spans="50:57" x14ac:dyDescent="0.2">
      <c r="AX2778" s="204"/>
      <c r="AY2778" s="204"/>
      <c r="AZ2778" s="204"/>
      <c r="BA2778" s="204"/>
      <c r="BB2778" s="204"/>
      <c r="BC2778" s="204"/>
      <c r="BD2778" s="204"/>
      <c r="BE2778" s="132"/>
    </row>
    <row r="2779" spans="50:57" x14ac:dyDescent="0.2">
      <c r="AX2779" s="204"/>
      <c r="AY2779" s="204"/>
      <c r="AZ2779" s="204"/>
      <c r="BA2779" s="204"/>
      <c r="BB2779" s="204"/>
      <c r="BC2779" s="204"/>
      <c r="BD2779" s="204"/>
      <c r="BE2779" s="132"/>
    </row>
    <row r="2780" spans="50:57" x14ac:dyDescent="0.2">
      <c r="AX2780" s="204"/>
      <c r="AY2780" s="204"/>
      <c r="AZ2780" s="204"/>
      <c r="BA2780" s="204"/>
      <c r="BB2780" s="204"/>
      <c r="BC2780" s="204"/>
      <c r="BD2780" s="204"/>
      <c r="BE2780" s="132"/>
    </row>
    <row r="2781" spans="50:57" x14ac:dyDescent="0.2">
      <c r="AX2781" s="204"/>
      <c r="AY2781" s="204"/>
      <c r="AZ2781" s="204"/>
      <c r="BA2781" s="204"/>
      <c r="BB2781" s="204"/>
      <c r="BC2781" s="204"/>
      <c r="BD2781" s="204"/>
      <c r="BE2781" s="132"/>
    </row>
    <row r="2782" spans="50:57" x14ac:dyDescent="0.2">
      <c r="AX2782" s="204"/>
      <c r="AY2782" s="204"/>
      <c r="AZ2782" s="204"/>
      <c r="BA2782" s="204"/>
      <c r="BB2782" s="204"/>
      <c r="BC2782" s="204"/>
      <c r="BD2782" s="204"/>
      <c r="BE2782" s="132"/>
    </row>
    <row r="2783" spans="50:57" x14ac:dyDescent="0.2">
      <c r="AX2783" s="204"/>
      <c r="AY2783" s="204"/>
      <c r="AZ2783" s="204"/>
      <c r="BA2783" s="204"/>
      <c r="BB2783" s="204"/>
      <c r="BC2783" s="204"/>
      <c r="BD2783" s="204"/>
      <c r="BE2783" s="132"/>
    </row>
    <row r="2784" spans="50:57" x14ac:dyDescent="0.2">
      <c r="AX2784" s="204"/>
      <c r="AY2784" s="204"/>
      <c r="AZ2784" s="204"/>
      <c r="BA2784" s="204"/>
      <c r="BB2784" s="204"/>
      <c r="BC2784" s="204"/>
      <c r="BD2784" s="204"/>
      <c r="BE2784" s="132"/>
    </row>
    <row r="2785" spans="50:57" x14ac:dyDescent="0.2">
      <c r="AX2785" s="204"/>
      <c r="AY2785" s="204"/>
      <c r="AZ2785" s="204"/>
      <c r="BA2785" s="204"/>
      <c r="BB2785" s="204"/>
      <c r="BC2785" s="204"/>
      <c r="BD2785" s="204"/>
      <c r="BE2785" s="132"/>
    </row>
    <row r="2786" spans="50:57" x14ac:dyDescent="0.2">
      <c r="AX2786" s="204"/>
      <c r="AY2786" s="204"/>
      <c r="AZ2786" s="204"/>
      <c r="BA2786" s="204"/>
      <c r="BB2786" s="204"/>
      <c r="BC2786" s="204"/>
      <c r="BD2786" s="204"/>
      <c r="BE2786" s="132"/>
    </row>
    <row r="2787" spans="50:57" x14ac:dyDescent="0.2">
      <c r="AX2787" s="204"/>
      <c r="AY2787" s="204"/>
      <c r="AZ2787" s="204"/>
      <c r="BA2787" s="204"/>
      <c r="BB2787" s="204"/>
      <c r="BC2787" s="204"/>
      <c r="BD2787" s="204"/>
      <c r="BE2787" s="132"/>
    </row>
    <row r="2788" spans="50:57" x14ac:dyDescent="0.2">
      <c r="AX2788" s="204"/>
      <c r="AY2788" s="204"/>
      <c r="AZ2788" s="204"/>
      <c r="BA2788" s="204"/>
      <c r="BB2788" s="204"/>
      <c r="BC2788" s="204"/>
      <c r="BD2788" s="204"/>
      <c r="BE2788" s="132"/>
    </row>
    <row r="2789" spans="50:57" x14ac:dyDescent="0.2">
      <c r="AX2789" s="204"/>
      <c r="AY2789" s="204"/>
      <c r="AZ2789" s="204"/>
      <c r="BA2789" s="204"/>
      <c r="BB2789" s="204"/>
      <c r="BC2789" s="204"/>
      <c r="BD2789" s="204"/>
      <c r="BE2789" s="132"/>
    </row>
    <row r="2790" spans="50:57" x14ac:dyDescent="0.2">
      <c r="AX2790" s="204"/>
      <c r="AY2790" s="204"/>
      <c r="AZ2790" s="204"/>
      <c r="BA2790" s="204"/>
      <c r="BB2790" s="204"/>
      <c r="BC2790" s="204"/>
      <c r="BD2790" s="204"/>
      <c r="BE2790" s="132"/>
    </row>
    <row r="2791" spans="50:57" x14ac:dyDescent="0.2">
      <c r="AX2791" s="204"/>
      <c r="AY2791" s="204"/>
      <c r="AZ2791" s="204"/>
      <c r="BA2791" s="204"/>
      <c r="BB2791" s="204"/>
      <c r="BC2791" s="204"/>
      <c r="BD2791" s="204"/>
      <c r="BE2791" s="132"/>
    </row>
    <row r="2792" spans="50:57" x14ac:dyDescent="0.2">
      <c r="AX2792" s="204"/>
      <c r="AY2792" s="204"/>
      <c r="AZ2792" s="204"/>
      <c r="BA2792" s="204"/>
      <c r="BB2792" s="204"/>
      <c r="BC2792" s="204"/>
      <c r="BD2792" s="204"/>
      <c r="BE2792" s="132"/>
    </row>
    <row r="2793" spans="50:57" x14ac:dyDescent="0.2">
      <c r="AX2793" s="204"/>
      <c r="AY2793" s="204"/>
      <c r="AZ2793" s="204"/>
      <c r="BA2793" s="204"/>
      <c r="BB2793" s="204"/>
      <c r="BC2793" s="204"/>
      <c r="BD2793" s="204"/>
      <c r="BE2793" s="132"/>
    </row>
    <row r="2794" spans="50:57" x14ac:dyDescent="0.2">
      <c r="AX2794" s="204"/>
      <c r="AY2794" s="204"/>
      <c r="AZ2794" s="204"/>
      <c r="BA2794" s="204"/>
      <c r="BB2794" s="204"/>
      <c r="BC2794" s="204"/>
      <c r="BD2794" s="204"/>
      <c r="BE2794" s="132"/>
    </row>
    <row r="2795" spans="50:57" x14ac:dyDescent="0.2">
      <c r="AX2795" s="204"/>
      <c r="AY2795" s="204"/>
      <c r="AZ2795" s="204"/>
      <c r="BA2795" s="204"/>
      <c r="BB2795" s="204"/>
      <c r="BC2795" s="204"/>
      <c r="BD2795" s="204"/>
      <c r="BE2795" s="132"/>
    </row>
    <row r="2796" spans="50:57" x14ac:dyDescent="0.2">
      <c r="AX2796" s="204"/>
      <c r="AY2796" s="204"/>
      <c r="AZ2796" s="204"/>
      <c r="BA2796" s="204"/>
      <c r="BB2796" s="204"/>
      <c r="BC2796" s="204"/>
      <c r="BD2796" s="204"/>
      <c r="BE2796" s="132"/>
    </row>
    <row r="2797" spans="50:57" x14ac:dyDescent="0.2">
      <c r="AX2797" s="204"/>
      <c r="AY2797" s="204"/>
      <c r="AZ2797" s="204"/>
      <c r="BA2797" s="204"/>
      <c r="BB2797" s="204"/>
      <c r="BC2797" s="204"/>
      <c r="BD2797" s="204"/>
      <c r="BE2797" s="132"/>
    </row>
    <row r="2798" spans="50:57" x14ac:dyDescent="0.2">
      <c r="AX2798" s="204"/>
      <c r="AY2798" s="204"/>
      <c r="AZ2798" s="204"/>
      <c r="BA2798" s="204"/>
      <c r="BB2798" s="204"/>
      <c r="BC2798" s="204"/>
      <c r="BD2798" s="204"/>
      <c r="BE2798" s="132"/>
    </row>
    <row r="2799" spans="50:57" x14ac:dyDescent="0.2">
      <c r="AX2799" s="204"/>
      <c r="AY2799" s="204"/>
      <c r="AZ2799" s="204"/>
      <c r="BA2799" s="204"/>
      <c r="BB2799" s="204"/>
      <c r="BC2799" s="204"/>
      <c r="BD2799" s="204"/>
      <c r="BE2799" s="132"/>
    </row>
    <row r="2800" spans="50:57" x14ac:dyDescent="0.2">
      <c r="AX2800" s="204"/>
      <c r="AY2800" s="204"/>
      <c r="AZ2800" s="204"/>
      <c r="BA2800" s="204"/>
      <c r="BB2800" s="204"/>
      <c r="BC2800" s="204"/>
      <c r="BD2800" s="204"/>
      <c r="BE2800" s="132"/>
    </row>
    <row r="2801" spans="50:57" x14ac:dyDescent="0.2">
      <c r="AX2801" s="204"/>
      <c r="AY2801" s="204"/>
      <c r="AZ2801" s="204"/>
      <c r="BA2801" s="204"/>
      <c r="BB2801" s="204"/>
      <c r="BC2801" s="204"/>
      <c r="BD2801" s="204"/>
      <c r="BE2801" s="132"/>
    </row>
    <row r="2802" spans="50:57" x14ac:dyDescent="0.2">
      <c r="AX2802" s="204"/>
      <c r="AY2802" s="204"/>
      <c r="AZ2802" s="204"/>
      <c r="BA2802" s="204"/>
      <c r="BB2802" s="204"/>
      <c r="BC2802" s="204"/>
      <c r="BD2802" s="204"/>
      <c r="BE2802" s="132"/>
    </row>
    <row r="2803" spans="50:57" x14ac:dyDescent="0.2">
      <c r="AX2803" s="204"/>
      <c r="AY2803" s="204"/>
      <c r="AZ2803" s="204"/>
      <c r="BA2803" s="204"/>
      <c r="BB2803" s="204"/>
      <c r="BC2803" s="204"/>
      <c r="BD2803" s="204"/>
      <c r="BE2803" s="132"/>
    </row>
    <row r="2804" spans="50:57" x14ac:dyDescent="0.2">
      <c r="AX2804" s="204"/>
      <c r="AY2804" s="204"/>
      <c r="AZ2804" s="204"/>
      <c r="BA2804" s="204"/>
      <c r="BB2804" s="204"/>
      <c r="BC2804" s="204"/>
      <c r="BD2804" s="204"/>
      <c r="BE2804" s="132"/>
    </row>
    <row r="2805" spans="50:57" x14ac:dyDescent="0.2">
      <c r="AX2805" s="204"/>
      <c r="AY2805" s="204"/>
      <c r="AZ2805" s="204"/>
      <c r="BA2805" s="204"/>
      <c r="BB2805" s="204"/>
      <c r="BC2805" s="204"/>
      <c r="BD2805" s="204"/>
      <c r="BE2805" s="132"/>
    </row>
    <row r="2806" spans="50:57" x14ac:dyDescent="0.2">
      <c r="AX2806" s="204"/>
      <c r="AY2806" s="204"/>
      <c r="AZ2806" s="204"/>
      <c r="BA2806" s="204"/>
      <c r="BB2806" s="204"/>
      <c r="BC2806" s="204"/>
      <c r="BD2806" s="204"/>
      <c r="BE2806" s="132"/>
    </row>
    <row r="2807" spans="50:57" x14ac:dyDescent="0.2">
      <c r="AX2807" s="204"/>
      <c r="AY2807" s="204"/>
      <c r="AZ2807" s="204"/>
      <c r="BA2807" s="204"/>
      <c r="BB2807" s="204"/>
      <c r="BC2807" s="204"/>
      <c r="BD2807" s="204"/>
      <c r="BE2807" s="132"/>
    </row>
    <row r="2808" spans="50:57" x14ac:dyDescent="0.2">
      <c r="AX2808" s="204"/>
      <c r="AY2808" s="204"/>
      <c r="AZ2808" s="204"/>
      <c r="BA2808" s="204"/>
      <c r="BB2808" s="204"/>
      <c r="BC2808" s="204"/>
      <c r="BD2808" s="204"/>
      <c r="BE2808" s="132"/>
    </row>
    <row r="2809" spans="50:57" x14ac:dyDescent="0.2">
      <c r="AX2809" s="204"/>
      <c r="AY2809" s="204"/>
      <c r="AZ2809" s="204"/>
      <c r="BA2809" s="204"/>
      <c r="BB2809" s="204"/>
      <c r="BC2809" s="204"/>
      <c r="BD2809" s="204"/>
      <c r="BE2809" s="132"/>
    </row>
    <row r="2810" spans="50:57" x14ac:dyDescent="0.2">
      <c r="AX2810" s="204"/>
      <c r="AY2810" s="204"/>
      <c r="AZ2810" s="204"/>
      <c r="BA2810" s="204"/>
      <c r="BB2810" s="204"/>
      <c r="BC2810" s="204"/>
      <c r="BD2810" s="204"/>
      <c r="BE2810" s="132"/>
    </row>
    <row r="2811" spans="50:57" x14ac:dyDescent="0.2">
      <c r="AX2811" s="204"/>
      <c r="AY2811" s="204"/>
      <c r="AZ2811" s="204"/>
      <c r="BA2811" s="204"/>
      <c r="BB2811" s="204"/>
      <c r="BC2811" s="204"/>
      <c r="BD2811" s="204"/>
      <c r="BE2811" s="132"/>
    </row>
    <row r="2812" spans="50:57" x14ac:dyDescent="0.2">
      <c r="AX2812" s="204"/>
      <c r="AY2812" s="204"/>
      <c r="AZ2812" s="204"/>
      <c r="BA2812" s="204"/>
      <c r="BB2812" s="204"/>
      <c r="BC2812" s="204"/>
      <c r="BD2812" s="204"/>
      <c r="BE2812" s="132"/>
    </row>
    <row r="2813" spans="50:57" x14ac:dyDescent="0.2">
      <c r="AX2813" s="204"/>
      <c r="AY2813" s="204"/>
      <c r="AZ2813" s="204"/>
      <c r="BA2813" s="204"/>
      <c r="BB2813" s="204"/>
      <c r="BC2813" s="204"/>
      <c r="BD2813" s="204"/>
      <c r="BE2813" s="132"/>
    </row>
    <row r="2814" spans="50:57" x14ac:dyDescent="0.2">
      <c r="AX2814" s="204"/>
      <c r="AY2814" s="204"/>
      <c r="AZ2814" s="204"/>
      <c r="BA2814" s="204"/>
      <c r="BB2814" s="204"/>
      <c r="BC2814" s="204"/>
      <c r="BD2814" s="204"/>
      <c r="BE2814" s="132"/>
    </row>
    <row r="2815" spans="50:57" x14ac:dyDescent="0.2">
      <c r="AX2815" s="204"/>
      <c r="AY2815" s="204"/>
      <c r="AZ2815" s="204"/>
      <c r="BA2815" s="204"/>
      <c r="BB2815" s="204"/>
      <c r="BC2815" s="204"/>
      <c r="BD2815" s="204"/>
      <c r="BE2815" s="132"/>
    </row>
    <row r="2816" spans="50:57" x14ac:dyDescent="0.2">
      <c r="AX2816" s="204"/>
      <c r="AY2816" s="204"/>
      <c r="AZ2816" s="204"/>
      <c r="BA2816" s="204"/>
      <c r="BB2816" s="204"/>
      <c r="BC2816" s="204"/>
      <c r="BD2816" s="204"/>
      <c r="BE2816" s="132"/>
    </row>
    <row r="2817" spans="50:57" x14ac:dyDescent="0.2">
      <c r="AX2817" s="204"/>
      <c r="AY2817" s="204"/>
      <c r="AZ2817" s="204"/>
      <c r="BA2817" s="204"/>
      <c r="BB2817" s="204"/>
      <c r="BC2817" s="204"/>
      <c r="BD2817" s="204"/>
      <c r="BE2817" s="132"/>
    </row>
    <row r="2818" spans="50:57" x14ac:dyDescent="0.2">
      <c r="AX2818" s="204"/>
      <c r="AY2818" s="204"/>
      <c r="AZ2818" s="204"/>
      <c r="BA2818" s="204"/>
      <c r="BB2818" s="204"/>
      <c r="BC2818" s="204"/>
      <c r="BD2818" s="204"/>
      <c r="BE2818" s="132"/>
    </row>
    <row r="2819" spans="50:57" x14ac:dyDescent="0.2">
      <c r="AX2819" s="204"/>
      <c r="AY2819" s="204"/>
      <c r="AZ2819" s="204"/>
      <c r="BA2819" s="204"/>
      <c r="BB2819" s="204"/>
      <c r="BC2819" s="204"/>
      <c r="BD2819" s="204"/>
      <c r="BE2819" s="132"/>
    </row>
    <row r="2820" spans="50:57" x14ac:dyDescent="0.2">
      <c r="AX2820" s="204"/>
      <c r="AY2820" s="204"/>
      <c r="AZ2820" s="204"/>
      <c r="BA2820" s="204"/>
      <c r="BB2820" s="204"/>
      <c r="BC2820" s="204"/>
      <c r="BD2820" s="204"/>
      <c r="BE2820" s="132"/>
    </row>
    <row r="2821" spans="50:57" x14ac:dyDescent="0.2">
      <c r="AX2821" s="204"/>
      <c r="AY2821" s="204"/>
      <c r="AZ2821" s="204"/>
      <c r="BA2821" s="204"/>
      <c r="BB2821" s="204"/>
      <c r="BC2821" s="204"/>
      <c r="BD2821" s="204"/>
      <c r="BE2821" s="132"/>
    </row>
    <row r="2822" spans="50:57" x14ac:dyDescent="0.2">
      <c r="AX2822" s="204"/>
      <c r="AY2822" s="204"/>
      <c r="AZ2822" s="204"/>
      <c r="BA2822" s="204"/>
      <c r="BB2822" s="204"/>
      <c r="BC2822" s="204"/>
      <c r="BD2822" s="204"/>
      <c r="BE2822" s="132"/>
    </row>
    <row r="2823" spans="50:57" x14ac:dyDescent="0.2">
      <c r="AX2823" s="204"/>
      <c r="AY2823" s="204"/>
      <c r="AZ2823" s="204"/>
      <c r="BA2823" s="204"/>
      <c r="BB2823" s="204"/>
      <c r="BC2823" s="204"/>
      <c r="BD2823" s="204"/>
      <c r="BE2823" s="132"/>
    </row>
    <row r="2824" spans="50:57" x14ac:dyDescent="0.2">
      <c r="AX2824" s="204"/>
      <c r="AY2824" s="204"/>
      <c r="AZ2824" s="204"/>
      <c r="BA2824" s="204"/>
      <c r="BB2824" s="204"/>
      <c r="BC2824" s="204"/>
      <c r="BD2824" s="204"/>
      <c r="BE2824" s="132"/>
    </row>
    <row r="2825" spans="50:57" x14ac:dyDescent="0.2">
      <c r="AX2825" s="204"/>
      <c r="AY2825" s="204"/>
      <c r="AZ2825" s="204"/>
      <c r="BA2825" s="204"/>
      <c r="BB2825" s="204"/>
      <c r="BC2825" s="204"/>
      <c r="BD2825" s="204"/>
      <c r="BE2825" s="132"/>
    </row>
    <row r="2826" spans="50:57" x14ac:dyDescent="0.2">
      <c r="AX2826" s="204"/>
      <c r="AY2826" s="204"/>
      <c r="AZ2826" s="204"/>
      <c r="BA2826" s="204"/>
      <c r="BB2826" s="204"/>
      <c r="BC2826" s="204"/>
      <c r="BD2826" s="204"/>
      <c r="BE2826" s="132"/>
    </row>
    <row r="2827" spans="50:57" x14ac:dyDescent="0.2">
      <c r="AX2827" s="204"/>
      <c r="AY2827" s="204"/>
      <c r="AZ2827" s="204"/>
      <c r="BA2827" s="204"/>
      <c r="BB2827" s="204"/>
      <c r="BC2827" s="204"/>
      <c r="BD2827" s="204"/>
      <c r="BE2827" s="132"/>
    </row>
    <row r="2828" spans="50:57" x14ac:dyDescent="0.2">
      <c r="AX2828" s="204"/>
      <c r="AY2828" s="204"/>
      <c r="AZ2828" s="204"/>
      <c r="BA2828" s="204"/>
      <c r="BB2828" s="204"/>
      <c r="BC2828" s="204"/>
      <c r="BD2828" s="204"/>
      <c r="BE2828" s="132"/>
    </row>
    <row r="2829" spans="50:57" x14ac:dyDescent="0.2">
      <c r="AX2829" s="204"/>
      <c r="AY2829" s="204"/>
      <c r="AZ2829" s="204"/>
      <c r="BA2829" s="204"/>
      <c r="BB2829" s="204"/>
      <c r="BC2829" s="204"/>
      <c r="BD2829" s="204"/>
      <c r="BE2829" s="132"/>
    </row>
    <row r="2830" spans="50:57" x14ac:dyDescent="0.2">
      <c r="AX2830" s="204"/>
      <c r="AY2830" s="204"/>
      <c r="AZ2830" s="204"/>
      <c r="BA2830" s="204"/>
      <c r="BB2830" s="204"/>
      <c r="BC2830" s="204"/>
      <c r="BD2830" s="204"/>
      <c r="BE2830" s="132"/>
    </row>
    <row r="2831" spans="50:57" x14ac:dyDescent="0.2">
      <c r="AX2831" s="204"/>
      <c r="AY2831" s="204"/>
      <c r="AZ2831" s="204"/>
      <c r="BA2831" s="204"/>
      <c r="BB2831" s="204"/>
      <c r="BC2831" s="204"/>
      <c r="BD2831" s="204"/>
      <c r="BE2831" s="132"/>
    </row>
    <row r="2832" spans="50:57" x14ac:dyDescent="0.2">
      <c r="AX2832" s="204"/>
      <c r="AY2832" s="204"/>
      <c r="AZ2832" s="204"/>
      <c r="BA2832" s="204"/>
      <c r="BB2832" s="204"/>
      <c r="BC2832" s="204"/>
      <c r="BD2832" s="204"/>
      <c r="BE2832" s="132"/>
    </row>
    <row r="2833" spans="50:57" x14ac:dyDescent="0.2">
      <c r="AX2833" s="204"/>
      <c r="AY2833" s="204"/>
      <c r="AZ2833" s="204"/>
      <c r="BA2833" s="204"/>
      <c r="BB2833" s="204"/>
      <c r="BC2833" s="204"/>
      <c r="BD2833" s="204"/>
      <c r="BE2833" s="132"/>
    </row>
    <row r="2834" spans="50:57" x14ac:dyDescent="0.2">
      <c r="AX2834" s="204"/>
      <c r="AY2834" s="204"/>
      <c r="AZ2834" s="204"/>
      <c r="BA2834" s="204"/>
      <c r="BB2834" s="204"/>
      <c r="BC2834" s="204"/>
      <c r="BD2834" s="204"/>
      <c r="BE2834" s="132"/>
    </row>
    <row r="2835" spans="50:57" x14ac:dyDescent="0.2">
      <c r="AX2835" s="204"/>
      <c r="AY2835" s="204"/>
      <c r="AZ2835" s="204"/>
      <c r="BA2835" s="204"/>
      <c r="BB2835" s="204"/>
      <c r="BC2835" s="204"/>
      <c r="BD2835" s="204"/>
      <c r="BE2835" s="132"/>
    </row>
    <row r="2836" spans="50:57" x14ac:dyDescent="0.2">
      <c r="AX2836" s="204"/>
      <c r="AY2836" s="204"/>
      <c r="AZ2836" s="204"/>
      <c r="BA2836" s="204"/>
      <c r="BB2836" s="204"/>
      <c r="BC2836" s="204"/>
      <c r="BD2836" s="204"/>
      <c r="BE2836" s="132"/>
    </row>
    <row r="2837" spans="50:57" x14ac:dyDescent="0.2">
      <c r="AX2837" s="204"/>
      <c r="AY2837" s="204"/>
      <c r="AZ2837" s="204"/>
      <c r="BA2837" s="204"/>
      <c r="BB2837" s="204"/>
      <c r="BC2837" s="204"/>
      <c r="BD2837" s="204"/>
      <c r="BE2837" s="132"/>
    </row>
    <row r="2838" spans="50:57" x14ac:dyDescent="0.2">
      <c r="AX2838" s="204"/>
      <c r="AY2838" s="204"/>
      <c r="AZ2838" s="204"/>
      <c r="BA2838" s="204"/>
      <c r="BB2838" s="204"/>
      <c r="BC2838" s="204"/>
      <c r="BD2838" s="204"/>
      <c r="BE2838" s="132"/>
    </row>
    <row r="2839" spans="50:57" x14ac:dyDescent="0.2">
      <c r="AX2839" s="204"/>
      <c r="AY2839" s="204"/>
      <c r="AZ2839" s="204"/>
      <c r="BA2839" s="204"/>
      <c r="BB2839" s="204"/>
      <c r="BC2839" s="204"/>
      <c r="BD2839" s="204"/>
      <c r="BE2839" s="132"/>
    </row>
    <row r="2840" spans="50:57" x14ac:dyDescent="0.2">
      <c r="AX2840" s="204"/>
      <c r="AY2840" s="204"/>
      <c r="AZ2840" s="204"/>
      <c r="BA2840" s="204"/>
      <c r="BB2840" s="204"/>
      <c r="BC2840" s="204"/>
      <c r="BD2840" s="204"/>
      <c r="BE2840" s="132"/>
    </row>
    <row r="2841" spans="50:57" x14ac:dyDescent="0.2">
      <c r="AX2841" s="204"/>
      <c r="AY2841" s="204"/>
      <c r="AZ2841" s="204"/>
      <c r="BA2841" s="204"/>
      <c r="BB2841" s="204"/>
      <c r="BC2841" s="204"/>
      <c r="BD2841" s="204"/>
      <c r="BE2841" s="132"/>
    </row>
    <row r="2842" spans="50:57" x14ac:dyDescent="0.2">
      <c r="AX2842" s="204"/>
      <c r="AY2842" s="204"/>
      <c r="AZ2842" s="204"/>
      <c r="BA2842" s="204"/>
      <c r="BB2842" s="204"/>
      <c r="BC2842" s="204"/>
      <c r="BD2842" s="204"/>
      <c r="BE2842" s="132"/>
    </row>
    <row r="2843" spans="50:57" x14ac:dyDescent="0.2">
      <c r="AX2843" s="204"/>
      <c r="AY2843" s="204"/>
      <c r="AZ2843" s="204"/>
      <c r="BA2843" s="204"/>
      <c r="BB2843" s="204"/>
      <c r="BC2843" s="204"/>
      <c r="BD2843" s="204"/>
      <c r="BE2843" s="132"/>
    </row>
    <row r="2844" spans="50:57" x14ac:dyDescent="0.2">
      <c r="AX2844" s="204"/>
      <c r="AY2844" s="204"/>
      <c r="AZ2844" s="204"/>
      <c r="BA2844" s="204"/>
      <c r="BB2844" s="204"/>
      <c r="BC2844" s="204"/>
      <c r="BD2844" s="204"/>
      <c r="BE2844" s="132"/>
    </row>
    <row r="2845" spans="50:57" x14ac:dyDescent="0.2">
      <c r="AX2845" s="204"/>
      <c r="AY2845" s="204"/>
      <c r="AZ2845" s="204"/>
      <c r="BA2845" s="204"/>
      <c r="BB2845" s="204"/>
      <c r="BC2845" s="204"/>
      <c r="BD2845" s="204"/>
      <c r="BE2845" s="132"/>
    </row>
    <row r="2846" spans="50:57" x14ac:dyDescent="0.2">
      <c r="AX2846" s="204"/>
      <c r="AY2846" s="204"/>
      <c r="AZ2846" s="204"/>
      <c r="BA2846" s="204"/>
      <c r="BB2846" s="204"/>
      <c r="BC2846" s="204"/>
      <c r="BD2846" s="204"/>
      <c r="BE2846" s="132"/>
    </row>
    <row r="2847" spans="50:57" x14ac:dyDescent="0.2">
      <c r="AX2847" s="204"/>
      <c r="AY2847" s="204"/>
      <c r="AZ2847" s="204"/>
      <c r="BA2847" s="204"/>
      <c r="BB2847" s="204"/>
      <c r="BC2847" s="204"/>
      <c r="BD2847" s="204"/>
      <c r="BE2847" s="132"/>
    </row>
    <row r="2848" spans="50:57" x14ac:dyDescent="0.2">
      <c r="AX2848" s="204"/>
      <c r="AY2848" s="204"/>
      <c r="AZ2848" s="204"/>
      <c r="BA2848" s="204"/>
      <c r="BB2848" s="204"/>
      <c r="BC2848" s="204"/>
      <c r="BD2848" s="204"/>
      <c r="BE2848" s="132"/>
    </row>
    <row r="2849" spans="50:57" x14ac:dyDescent="0.2">
      <c r="AX2849" s="204"/>
      <c r="AY2849" s="204"/>
      <c r="AZ2849" s="204"/>
      <c r="BA2849" s="204"/>
      <c r="BB2849" s="204"/>
      <c r="BC2849" s="204"/>
      <c r="BD2849" s="204"/>
      <c r="BE2849" s="132"/>
    </row>
    <row r="2850" spans="50:57" x14ac:dyDescent="0.2">
      <c r="AX2850" s="204"/>
      <c r="AY2850" s="204"/>
      <c r="AZ2850" s="204"/>
      <c r="BA2850" s="204"/>
      <c r="BB2850" s="204"/>
      <c r="BC2850" s="204"/>
      <c r="BD2850" s="204"/>
      <c r="BE2850" s="132"/>
    </row>
    <row r="2851" spans="50:57" x14ac:dyDescent="0.2">
      <c r="AX2851" s="204"/>
      <c r="AY2851" s="204"/>
      <c r="AZ2851" s="204"/>
      <c r="BA2851" s="204"/>
      <c r="BB2851" s="204"/>
      <c r="BC2851" s="204"/>
      <c r="BD2851" s="204"/>
      <c r="BE2851" s="132"/>
    </row>
    <row r="2852" spans="50:57" x14ac:dyDescent="0.2">
      <c r="AX2852" s="204"/>
      <c r="AY2852" s="204"/>
      <c r="AZ2852" s="204"/>
      <c r="BA2852" s="204"/>
      <c r="BB2852" s="204"/>
      <c r="BC2852" s="204"/>
      <c r="BD2852" s="204"/>
      <c r="BE2852" s="132"/>
    </row>
    <row r="2853" spans="50:57" x14ac:dyDescent="0.2">
      <c r="AX2853" s="204"/>
      <c r="AY2853" s="204"/>
      <c r="AZ2853" s="204"/>
      <c r="BA2853" s="204"/>
      <c r="BB2853" s="204"/>
      <c r="BC2853" s="204"/>
      <c r="BD2853" s="204"/>
      <c r="BE2853" s="132"/>
    </row>
    <row r="2854" spans="50:57" x14ac:dyDescent="0.2">
      <c r="AX2854" s="204"/>
      <c r="AY2854" s="204"/>
      <c r="AZ2854" s="204"/>
      <c r="BA2854" s="204"/>
      <c r="BB2854" s="204"/>
      <c r="BC2854" s="204"/>
      <c r="BD2854" s="204"/>
      <c r="BE2854" s="132"/>
    </row>
    <row r="2855" spans="50:57" x14ac:dyDescent="0.2">
      <c r="AX2855" s="204"/>
      <c r="AY2855" s="204"/>
      <c r="AZ2855" s="204"/>
      <c r="BA2855" s="204"/>
      <c r="BB2855" s="204"/>
      <c r="BC2855" s="204"/>
      <c r="BD2855" s="204"/>
      <c r="BE2855" s="132"/>
    </row>
    <row r="2856" spans="50:57" x14ac:dyDescent="0.2">
      <c r="AX2856" s="204"/>
      <c r="AY2856" s="204"/>
      <c r="AZ2856" s="204"/>
      <c r="BA2856" s="204"/>
      <c r="BB2856" s="204"/>
      <c r="BC2856" s="204"/>
      <c r="BD2856" s="204"/>
      <c r="BE2856" s="132"/>
    </row>
    <row r="2857" spans="50:57" x14ac:dyDescent="0.2">
      <c r="AX2857" s="204"/>
      <c r="AY2857" s="204"/>
      <c r="AZ2857" s="204"/>
      <c r="BA2857" s="204"/>
      <c r="BB2857" s="204"/>
      <c r="BC2857" s="204"/>
      <c r="BD2857" s="204"/>
      <c r="BE2857" s="132"/>
    </row>
    <row r="2858" spans="50:57" x14ac:dyDescent="0.2">
      <c r="AX2858" s="204"/>
      <c r="AY2858" s="204"/>
      <c r="AZ2858" s="204"/>
      <c r="BA2858" s="204"/>
      <c r="BB2858" s="204"/>
      <c r="BC2858" s="204"/>
      <c r="BD2858" s="204"/>
      <c r="BE2858" s="132"/>
    </row>
    <row r="2859" spans="50:57" x14ac:dyDescent="0.2">
      <c r="AX2859" s="204"/>
      <c r="AY2859" s="204"/>
      <c r="AZ2859" s="204"/>
      <c r="BA2859" s="204"/>
      <c r="BB2859" s="204"/>
      <c r="BC2859" s="204"/>
      <c r="BD2859" s="204"/>
      <c r="BE2859" s="132"/>
    </row>
    <row r="2860" spans="50:57" x14ac:dyDescent="0.2">
      <c r="AX2860" s="204"/>
      <c r="AY2860" s="204"/>
      <c r="AZ2860" s="204"/>
      <c r="BA2860" s="204"/>
      <c r="BB2860" s="204"/>
      <c r="BC2860" s="204"/>
      <c r="BD2860" s="204"/>
      <c r="BE2860" s="132"/>
    </row>
    <row r="2861" spans="50:57" x14ac:dyDescent="0.2">
      <c r="AX2861" s="204"/>
      <c r="AY2861" s="204"/>
      <c r="AZ2861" s="204"/>
      <c r="BA2861" s="204"/>
      <c r="BB2861" s="204"/>
      <c r="BC2861" s="204"/>
      <c r="BD2861" s="204"/>
      <c r="BE2861" s="132"/>
    </row>
    <row r="2862" spans="50:57" x14ac:dyDescent="0.2">
      <c r="AX2862" s="204"/>
      <c r="AY2862" s="204"/>
      <c r="AZ2862" s="204"/>
      <c r="BA2862" s="204"/>
      <c r="BB2862" s="204"/>
      <c r="BC2862" s="204"/>
      <c r="BD2862" s="204"/>
      <c r="BE2862" s="132"/>
    </row>
    <row r="2863" spans="50:57" x14ac:dyDescent="0.2">
      <c r="AX2863" s="204"/>
      <c r="AY2863" s="204"/>
      <c r="AZ2863" s="204"/>
      <c r="BA2863" s="204"/>
      <c r="BB2863" s="204"/>
      <c r="BC2863" s="204"/>
      <c r="BD2863" s="204"/>
      <c r="BE2863" s="132"/>
    </row>
    <row r="2864" spans="50:57" x14ac:dyDescent="0.2">
      <c r="AX2864" s="204"/>
      <c r="AY2864" s="204"/>
      <c r="AZ2864" s="204"/>
      <c r="BA2864" s="204"/>
      <c r="BB2864" s="204"/>
      <c r="BC2864" s="204"/>
      <c r="BD2864" s="204"/>
      <c r="BE2864" s="132"/>
    </row>
    <row r="2865" spans="50:57" x14ac:dyDescent="0.2">
      <c r="AX2865" s="204"/>
      <c r="AY2865" s="204"/>
      <c r="AZ2865" s="204"/>
      <c r="BA2865" s="204"/>
      <c r="BB2865" s="204"/>
      <c r="BC2865" s="204"/>
      <c r="BD2865" s="204"/>
      <c r="BE2865" s="132"/>
    </row>
    <row r="2866" spans="50:57" x14ac:dyDescent="0.2">
      <c r="AX2866" s="204"/>
      <c r="AY2866" s="204"/>
      <c r="AZ2866" s="204"/>
      <c r="BA2866" s="204"/>
      <c r="BB2866" s="204"/>
      <c r="BC2866" s="204"/>
      <c r="BD2866" s="204"/>
      <c r="BE2866" s="132"/>
    </row>
    <row r="2867" spans="50:57" x14ac:dyDescent="0.2">
      <c r="AX2867" s="204"/>
      <c r="AY2867" s="204"/>
      <c r="AZ2867" s="204"/>
      <c r="BA2867" s="204"/>
      <c r="BB2867" s="204"/>
      <c r="BC2867" s="204"/>
      <c r="BD2867" s="204"/>
      <c r="BE2867" s="132"/>
    </row>
    <row r="2868" spans="50:57" x14ac:dyDescent="0.2">
      <c r="AX2868" s="204"/>
      <c r="AY2868" s="204"/>
      <c r="AZ2868" s="204"/>
      <c r="BA2868" s="204"/>
      <c r="BB2868" s="204"/>
      <c r="BC2868" s="204"/>
      <c r="BD2868" s="204"/>
      <c r="BE2868" s="132"/>
    </row>
    <row r="2869" spans="50:57" x14ac:dyDescent="0.2">
      <c r="AX2869" s="204"/>
      <c r="AY2869" s="204"/>
      <c r="AZ2869" s="204"/>
      <c r="BA2869" s="204"/>
      <c r="BB2869" s="204"/>
      <c r="BC2869" s="204"/>
      <c r="BD2869" s="204"/>
      <c r="BE2869" s="132"/>
    </row>
    <row r="2870" spans="50:57" x14ac:dyDescent="0.2">
      <c r="AX2870" s="204"/>
      <c r="AY2870" s="204"/>
      <c r="AZ2870" s="204"/>
      <c r="BA2870" s="204"/>
      <c r="BB2870" s="204"/>
      <c r="BC2870" s="204"/>
      <c r="BD2870" s="204"/>
      <c r="BE2870" s="132"/>
    </row>
    <row r="2871" spans="50:57" x14ac:dyDescent="0.2">
      <c r="AX2871" s="204"/>
      <c r="AY2871" s="204"/>
      <c r="AZ2871" s="204"/>
      <c r="BA2871" s="204"/>
      <c r="BB2871" s="204"/>
      <c r="BC2871" s="204"/>
      <c r="BD2871" s="204"/>
      <c r="BE2871" s="132"/>
    </row>
    <row r="2872" spans="50:57" x14ac:dyDescent="0.2">
      <c r="AX2872" s="204"/>
      <c r="AY2872" s="204"/>
      <c r="AZ2872" s="204"/>
      <c r="BA2872" s="204"/>
      <c r="BB2872" s="204"/>
      <c r="BC2872" s="204"/>
      <c r="BD2872" s="204"/>
      <c r="BE2872" s="132"/>
    </row>
    <row r="2873" spans="50:57" x14ac:dyDescent="0.2">
      <c r="AX2873" s="204"/>
      <c r="AY2873" s="204"/>
      <c r="AZ2873" s="204"/>
      <c r="BA2873" s="204"/>
      <c r="BB2873" s="204"/>
      <c r="BC2873" s="204"/>
      <c r="BD2873" s="204"/>
      <c r="BE2873" s="132"/>
    </row>
    <row r="2874" spans="50:57" x14ac:dyDescent="0.2">
      <c r="AX2874" s="204"/>
      <c r="AY2874" s="204"/>
      <c r="AZ2874" s="204"/>
      <c r="BA2874" s="204"/>
      <c r="BB2874" s="204"/>
      <c r="BC2874" s="204"/>
      <c r="BD2874" s="204"/>
      <c r="BE2874" s="132"/>
    </row>
    <row r="2875" spans="50:57" x14ac:dyDescent="0.2">
      <c r="AX2875" s="204"/>
      <c r="AY2875" s="204"/>
      <c r="AZ2875" s="204"/>
      <c r="BA2875" s="204"/>
      <c r="BB2875" s="204"/>
      <c r="BC2875" s="204"/>
      <c r="BD2875" s="204"/>
      <c r="BE2875" s="132"/>
    </row>
    <row r="2876" spans="50:57" x14ac:dyDescent="0.2">
      <c r="AX2876" s="204"/>
      <c r="AY2876" s="204"/>
      <c r="AZ2876" s="204"/>
      <c r="BA2876" s="204"/>
      <c r="BB2876" s="204"/>
      <c r="BC2876" s="204"/>
      <c r="BD2876" s="204"/>
      <c r="BE2876" s="132"/>
    </row>
    <row r="2877" spans="50:57" x14ac:dyDescent="0.2">
      <c r="AX2877" s="204"/>
      <c r="AY2877" s="204"/>
      <c r="AZ2877" s="204"/>
      <c r="BA2877" s="204"/>
      <c r="BB2877" s="204"/>
      <c r="BC2877" s="204"/>
      <c r="BD2877" s="204"/>
      <c r="BE2877" s="132"/>
    </row>
    <row r="2878" spans="50:57" x14ac:dyDescent="0.2">
      <c r="AX2878" s="204"/>
      <c r="AY2878" s="204"/>
      <c r="AZ2878" s="204"/>
      <c r="BA2878" s="204"/>
      <c r="BB2878" s="204"/>
      <c r="BC2878" s="204"/>
      <c r="BD2878" s="204"/>
      <c r="BE2878" s="132"/>
    </row>
    <row r="2879" spans="50:57" x14ac:dyDescent="0.2">
      <c r="AX2879" s="204"/>
      <c r="AY2879" s="204"/>
      <c r="AZ2879" s="204"/>
      <c r="BA2879" s="204"/>
      <c r="BB2879" s="204"/>
      <c r="BC2879" s="204"/>
      <c r="BD2879" s="204"/>
      <c r="BE2879" s="132"/>
    </row>
    <row r="2880" spans="50:57" x14ac:dyDescent="0.2">
      <c r="AX2880" s="204"/>
      <c r="AY2880" s="204"/>
      <c r="AZ2880" s="204"/>
      <c r="BA2880" s="204"/>
      <c r="BB2880" s="204"/>
      <c r="BC2880" s="204"/>
      <c r="BD2880" s="204"/>
      <c r="BE2880" s="132"/>
    </row>
    <row r="2881" spans="50:57" x14ac:dyDescent="0.2">
      <c r="AX2881" s="204"/>
      <c r="AY2881" s="204"/>
      <c r="AZ2881" s="204"/>
      <c r="BA2881" s="204"/>
      <c r="BB2881" s="204"/>
      <c r="BC2881" s="204"/>
      <c r="BD2881" s="204"/>
      <c r="BE2881" s="132"/>
    </row>
    <row r="2882" spans="50:57" x14ac:dyDescent="0.2">
      <c r="AX2882" s="204"/>
      <c r="AY2882" s="204"/>
      <c r="AZ2882" s="204"/>
      <c r="BA2882" s="204"/>
      <c r="BB2882" s="204"/>
      <c r="BC2882" s="204"/>
      <c r="BD2882" s="204"/>
      <c r="BE2882" s="132"/>
    </row>
    <row r="2883" spans="50:57" x14ac:dyDescent="0.2">
      <c r="AX2883" s="204"/>
      <c r="AY2883" s="204"/>
      <c r="AZ2883" s="204"/>
      <c r="BA2883" s="204"/>
      <c r="BB2883" s="204"/>
      <c r="BC2883" s="204"/>
      <c r="BD2883" s="204"/>
      <c r="BE2883" s="132"/>
    </row>
    <row r="2884" spans="50:57" x14ac:dyDescent="0.2">
      <c r="AX2884" s="204"/>
      <c r="AY2884" s="204"/>
      <c r="AZ2884" s="204"/>
      <c r="BA2884" s="204"/>
      <c r="BB2884" s="204"/>
      <c r="BC2884" s="204"/>
      <c r="BD2884" s="204"/>
      <c r="BE2884" s="132"/>
    </row>
    <row r="2885" spans="50:57" x14ac:dyDescent="0.2">
      <c r="AX2885" s="204"/>
      <c r="AY2885" s="204"/>
      <c r="AZ2885" s="204"/>
      <c r="BA2885" s="204"/>
      <c r="BB2885" s="204"/>
      <c r="BC2885" s="204"/>
      <c r="BD2885" s="204"/>
      <c r="BE2885" s="132"/>
    </row>
    <row r="2886" spans="50:57" x14ac:dyDescent="0.2">
      <c r="AX2886" s="204"/>
      <c r="AY2886" s="204"/>
      <c r="AZ2886" s="204"/>
      <c r="BA2886" s="204"/>
      <c r="BB2886" s="204"/>
      <c r="BC2886" s="204"/>
      <c r="BD2886" s="204"/>
      <c r="BE2886" s="132"/>
    </row>
    <row r="2887" spans="50:57" x14ac:dyDescent="0.2">
      <c r="AX2887" s="204"/>
      <c r="AY2887" s="204"/>
      <c r="AZ2887" s="204"/>
      <c r="BA2887" s="204"/>
      <c r="BB2887" s="204"/>
      <c r="BC2887" s="204"/>
      <c r="BD2887" s="204"/>
      <c r="BE2887" s="132"/>
    </row>
    <row r="2888" spans="50:57" x14ac:dyDescent="0.2">
      <c r="AX2888" s="204"/>
      <c r="AY2888" s="204"/>
      <c r="AZ2888" s="204"/>
      <c r="BA2888" s="204"/>
      <c r="BB2888" s="204"/>
      <c r="BC2888" s="204"/>
      <c r="BD2888" s="204"/>
      <c r="BE2888" s="132"/>
    </row>
    <row r="2889" spans="50:57" x14ac:dyDescent="0.2">
      <c r="AX2889" s="204"/>
      <c r="AY2889" s="204"/>
      <c r="AZ2889" s="204"/>
      <c r="BA2889" s="204"/>
      <c r="BB2889" s="204"/>
      <c r="BC2889" s="204"/>
      <c r="BD2889" s="204"/>
      <c r="BE2889" s="132"/>
    </row>
    <row r="2890" spans="50:57" x14ac:dyDescent="0.2">
      <c r="AX2890" s="204"/>
      <c r="AY2890" s="204"/>
      <c r="AZ2890" s="204"/>
      <c r="BA2890" s="204"/>
      <c r="BB2890" s="204"/>
      <c r="BC2890" s="204"/>
      <c r="BD2890" s="204"/>
      <c r="BE2890" s="132"/>
    </row>
    <row r="2891" spans="50:57" x14ac:dyDescent="0.2">
      <c r="AX2891" s="204"/>
      <c r="AY2891" s="204"/>
      <c r="AZ2891" s="204"/>
      <c r="BA2891" s="204"/>
      <c r="BB2891" s="204"/>
      <c r="BC2891" s="204"/>
      <c r="BD2891" s="204"/>
      <c r="BE2891" s="132"/>
    </row>
    <row r="2892" spans="50:57" x14ac:dyDescent="0.2">
      <c r="AX2892" s="204"/>
      <c r="AY2892" s="204"/>
      <c r="AZ2892" s="204"/>
      <c r="BA2892" s="204"/>
      <c r="BB2892" s="204"/>
      <c r="BC2892" s="204"/>
      <c r="BD2892" s="204"/>
      <c r="BE2892" s="132"/>
    </row>
    <row r="2893" spans="50:57" x14ac:dyDescent="0.2">
      <c r="AX2893" s="204"/>
      <c r="AY2893" s="204"/>
      <c r="AZ2893" s="204"/>
      <c r="BA2893" s="204"/>
      <c r="BB2893" s="204"/>
      <c r="BC2893" s="204"/>
      <c r="BD2893" s="204"/>
      <c r="BE2893" s="132"/>
    </row>
    <row r="2894" spans="50:57" x14ac:dyDescent="0.2">
      <c r="AX2894" s="204"/>
      <c r="AY2894" s="204"/>
      <c r="AZ2894" s="204"/>
      <c r="BA2894" s="204"/>
      <c r="BB2894" s="204"/>
      <c r="BC2894" s="204"/>
      <c r="BD2894" s="204"/>
      <c r="BE2894" s="132"/>
    </row>
    <row r="2895" spans="50:57" x14ac:dyDescent="0.2">
      <c r="AX2895" s="204"/>
      <c r="AY2895" s="204"/>
      <c r="AZ2895" s="204"/>
      <c r="BA2895" s="204"/>
      <c r="BB2895" s="204"/>
      <c r="BC2895" s="204"/>
      <c r="BD2895" s="204"/>
      <c r="BE2895" s="132"/>
    </row>
    <row r="2896" spans="50:57" x14ac:dyDescent="0.2">
      <c r="AX2896" s="204"/>
      <c r="AY2896" s="204"/>
      <c r="AZ2896" s="204"/>
      <c r="BA2896" s="204"/>
      <c r="BB2896" s="204"/>
      <c r="BC2896" s="204"/>
      <c r="BD2896" s="204"/>
      <c r="BE2896" s="132"/>
    </row>
    <row r="2897" spans="50:57" x14ac:dyDescent="0.2">
      <c r="AX2897" s="204"/>
      <c r="AY2897" s="204"/>
      <c r="AZ2897" s="204"/>
      <c r="BA2897" s="204"/>
      <c r="BB2897" s="204"/>
      <c r="BC2897" s="204"/>
      <c r="BD2897" s="204"/>
      <c r="BE2897" s="132"/>
    </row>
    <row r="2898" spans="50:57" x14ac:dyDescent="0.2">
      <c r="AX2898" s="204"/>
      <c r="AY2898" s="204"/>
      <c r="AZ2898" s="204"/>
      <c r="BA2898" s="204"/>
      <c r="BB2898" s="204"/>
      <c r="BC2898" s="204"/>
      <c r="BD2898" s="204"/>
      <c r="BE2898" s="132"/>
    </row>
    <row r="2899" spans="50:57" x14ac:dyDescent="0.2">
      <c r="AX2899" s="204"/>
      <c r="AY2899" s="204"/>
      <c r="AZ2899" s="204"/>
      <c r="BA2899" s="204"/>
      <c r="BB2899" s="204"/>
      <c r="BC2899" s="204"/>
      <c r="BD2899" s="204"/>
      <c r="BE2899" s="132"/>
    </row>
    <row r="2900" spans="50:57" x14ac:dyDescent="0.2">
      <c r="AX2900" s="204"/>
      <c r="AY2900" s="204"/>
      <c r="AZ2900" s="204"/>
      <c r="BA2900" s="204"/>
      <c r="BB2900" s="204"/>
      <c r="BC2900" s="204"/>
      <c r="BD2900" s="204"/>
      <c r="BE2900" s="132"/>
    </row>
    <row r="2901" spans="50:57" x14ac:dyDescent="0.2">
      <c r="AX2901" s="204"/>
      <c r="AY2901" s="204"/>
      <c r="AZ2901" s="204"/>
      <c r="BA2901" s="204"/>
      <c r="BB2901" s="204"/>
      <c r="BC2901" s="204"/>
      <c r="BD2901" s="204"/>
      <c r="BE2901" s="132"/>
    </row>
    <row r="2902" spans="50:57" x14ac:dyDescent="0.2">
      <c r="AX2902" s="204"/>
      <c r="AY2902" s="204"/>
      <c r="AZ2902" s="204"/>
      <c r="BA2902" s="204"/>
      <c r="BB2902" s="204"/>
      <c r="BC2902" s="204"/>
      <c r="BD2902" s="204"/>
      <c r="BE2902" s="132"/>
    </row>
    <row r="2903" spans="50:57" x14ac:dyDescent="0.2">
      <c r="AX2903" s="204"/>
      <c r="AY2903" s="204"/>
      <c r="AZ2903" s="204"/>
      <c r="BA2903" s="204"/>
      <c r="BB2903" s="204"/>
      <c r="BC2903" s="204"/>
      <c r="BD2903" s="204"/>
      <c r="BE2903" s="132"/>
    </row>
    <row r="2904" spans="50:57" x14ac:dyDescent="0.2">
      <c r="AX2904" s="204"/>
      <c r="AY2904" s="204"/>
      <c r="AZ2904" s="204"/>
      <c r="BA2904" s="204"/>
      <c r="BB2904" s="204"/>
      <c r="BC2904" s="204"/>
      <c r="BD2904" s="204"/>
      <c r="BE2904" s="132"/>
    </row>
    <row r="2905" spans="50:57" x14ac:dyDescent="0.2">
      <c r="AX2905" s="204"/>
      <c r="AY2905" s="204"/>
      <c r="AZ2905" s="204"/>
      <c r="BA2905" s="204"/>
      <c r="BB2905" s="204"/>
      <c r="BC2905" s="204"/>
      <c r="BD2905" s="204"/>
      <c r="BE2905" s="132"/>
    </row>
    <row r="2906" spans="50:57" x14ac:dyDescent="0.2">
      <c r="AX2906" s="204"/>
      <c r="AY2906" s="204"/>
      <c r="AZ2906" s="204"/>
      <c r="BA2906" s="204"/>
      <c r="BB2906" s="204"/>
      <c r="BC2906" s="204"/>
      <c r="BD2906" s="204"/>
      <c r="BE2906" s="132"/>
    </row>
    <row r="2907" spans="50:57" x14ac:dyDescent="0.2">
      <c r="AX2907" s="204"/>
      <c r="AY2907" s="204"/>
      <c r="AZ2907" s="204"/>
      <c r="BA2907" s="204"/>
      <c r="BB2907" s="204"/>
      <c r="BC2907" s="204"/>
      <c r="BD2907" s="204"/>
      <c r="BE2907" s="132"/>
    </row>
    <row r="2908" spans="50:57" x14ac:dyDescent="0.2">
      <c r="AX2908" s="204"/>
      <c r="AY2908" s="204"/>
      <c r="AZ2908" s="204"/>
      <c r="BA2908" s="204"/>
      <c r="BB2908" s="204"/>
      <c r="BC2908" s="204"/>
      <c r="BD2908" s="204"/>
      <c r="BE2908" s="132"/>
    </row>
    <row r="2909" spans="50:57" x14ac:dyDescent="0.2">
      <c r="AX2909" s="204"/>
      <c r="AY2909" s="204"/>
      <c r="AZ2909" s="204"/>
      <c r="BA2909" s="204"/>
      <c r="BB2909" s="204"/>
      <c r="BC2909" s="204"/>
      <c r="BD2909" s="204"/>
      <c r="BE2909" s="132"/>
    </row>
    <row r="2910" spans="50:57" x14ac:dyDescent="0.2">
      <c r="AX2910" s="204"/>
      <c r="AY2910" s="204"/>
      <c r="AZ2910" s="204"/>
      <c r="BA2910" s="204"/>
      <c r="BB2910" s="204"/>
      <c r="BC2910" s="204"/>
      <c r="BD2910" s="204"/>
      <c r="BE2910" s="132"/>
    </row>
    <row r="2911" spans="50:57" x14ac:dyDescent="0.2">
      <c r="AX2911" s="204"/>
      <c r="AY2911" s="204"/>
      <c r="AZ2911" s="204"/>
      <c r="BA2911" s="204"/>
      <c r="BB2911" s="204"/>
      <c r="BC2911" s="204"/>
      <c r="BD2911" s="204"/>
      <c r="BE2911" s="132"/>
    </row>
    <row r="2912" spans="50:57" x14ac:dyDescent="0.2">
      <c r="AX2912" s="204"/>
      <c r="AY2912" s="204"/>
      <c r="AZ2912" s="204"/>
      <c r="BA2912" s="204"/>
      <c r="BB2912" s="204"/>
      <c r="BC2912" s="204"/>
      <c r="BD2912" s="204"/>
      <c r="BE2912" s="132"/>
    </row>
    <row r="2913" spans="50:57" x14ac:dyDescent="0.2">
      <c r="AX2913" s="204"/>
      <c r="AY2913" s="204"/>
      <c r="AZ2913" s="204"/>
      <c r="BA2913" s="204"/>
      <c r="BB2913" s="204"/>
      <c r="BC2913" s="204"/>
      <c r="BD2913" s="204"/>
      <c r="BE2913" s="132"/>
    </row>
    <row r="2914" spans="50:57" x14ac:dyDescent="0.2">
      <c r="AX2914" s="204"/>
      <c r="AY2914" s="204"/>
      <c r="AZ2914" s="204"/>
      <c r="BA2914" s="204"/>
      <c r="BB2914" s="204"/>
      <c r="BC2914" s="204"/>
      <c r="BD2914" s="204"/>
      <c r="BE2914" s="132"/>
    </row>
    <row r="2915" spans="50:57" x14ac:dyDescent="0.2">
      <c r="AX2915" s="204"/>
      <c r="AY2915" s="204"/>
      <c r="AZ2915" s="204"/>
      <c r="BA2915" s="204"/>
      <c r="BB2915" s="204"/>
      <c r="BC2915" s="204"/>
      <c r="BD2915" s="204"/>
      <c r="BE2915" s="132"/>
    </row>
    <row r="2916" spans="50:57" x14ac:dyDescent="0.2">
      <c r="AX2916" s="204"/>
      <c r="AY2916" s="204"/>
      <c r="AZ2916" s="204"/>
      <c r="BA2916" s="204"/>
      <c r="BB2916" s="204"/>
      <c r="BC2916" s="204"/>
      <c r="BD2916" s="204"/>
      <c r="BE2916" s="132"/>
    </row>
    <row r="2917" spans="50:57" x14ac:dyDescent="0.2">
      <c r="AX2917" s="204"/>
      <c r="AY2917" s="204"/>
      <c r="AZ2917" s="204"/>
      <c r="BA2917" s="204"/>
      <c r="BB2917" s="204"/>
      <c r="BC2917" s="204"/>
      <c r="BD2917" s="204"/>
      <c r="BE2917" s="132"/>
    </row>
    <row r="2918" spans="50:57" x14ac:dyDescent="0.2">
      <c r="AX2918" s="204"/>
      <c r="AY2918" s="204"/>
      <c r="AZ2918" s="204"/>
      <c r="BA2918" s="204"/>
      <c r="BB2918" s="204"/>
      <c r="BC2918" s="204"/>
      <c r="BD2918" s="204"/>
      <c r="BE2918" s="132"/>
    </row>
    <row r="2919" spans="50:57" x14ac:dyDescent="0.2">
      <c r="AX2919" s="204"/>
      <c r="AY2919" s="204"/>
      <c r="AZ2919" s="204"/>
      <c r="BA2919" s="204"/>
      <c r="BB2919" s="204"/>
      <c r="BC2919" s="204"/>
      <c r="BD2919" s="204"/>
      <c r="BE2919" s="132"/>
    </row>
    <row r="2920" spans="50:57" x14ac:dyDescent="0.2">
      <c r="AX2920" s="204"/>
      <c r="AY2920" s="204"/>
      <c r="AZ2920" s="204"/>
      <c r="BA2920" s="204"/>
      <c r="BB2920" s="204"/>
      <c r="BC2920" s="204"/>
      <c r="BD2920" s="204"/>
      <c r="BE2920" s="132"/>
    </row>
    <row r="2921" spans="50:57" x14ac:dyDescent="0.2">
      <c r="AX2921" s="204"/>
      <c r="AY2921" s="204"/>
      <c r="AZ2921" s="204"/>
      <c r="BA2921" s="204"/>
      <c r="BB2921" s="204"/>
      <c r="BC2921" s="204"/>
      <c r="BD2921" s="204"/>
      <c r="BE2921" s="132"/>
    </row>
    <row r="2922" spans="50:57" x14ac:dyDescent="0.2">
      <c r="AX2922" s="204"/>
      <c r="AY2922" s="204"/>
      <c r="AZ2922" s="204"/>
      <c r="BA2922" s="204"/>
      <c r="BB2922" s="204"/>
      <c r="BC2922" s="204"/>
      <c r="BD2922" s="204"/>
      <c r="BE2922" s="132"/>
    </row>
    <row r="2923" spans="50:57" x14ac:dyDescent="0.2">
      <c r="AX2923" s="204"/>
      <c r="AY2923" s="204"/>
      <c r="AZ2923" s="204"/>
      <c r="BA2923" s="204"/>
      <c r="BB2923" s="204"/>
      <c r="BC2923" s="204"/>
      <c r="BD2923" s="204"/>
      <c r="BE2923" s="132"/>
    </row>
    <row r="2924" spans="50:57" x14ac:dyDescent="0.2">
      <c r="AX2924" s="204"/>
      <c r="AY2924" s="204"/>
      <c r="AZ2924" s="204"/>
      <c r="BA2924" s="204"/>
      <c r="BB2924" s="204"/>
      <c r="BC2924" s="204"/>
      <c r="BD2924" s="204"/>
      <c r="BE2924" s="132"/>
    </row>
    <row r="2925" spans="50:57" x14ac:dyDescent="0.2">
      <c r="AX2925" s="204"/>
      <c r="AY2925" s="204"/>
      <c r="AZ2925" s="204"/>
      <c r="BA2925" s="204"/>
      <c r="BB2925" s="204"/>
      <c r="BC2925" s="204"/>
      <c r="BD2925" s="204"/>
      <c r="BE2925" s="132"/>
    </row>
    <row r="2926" spans="50:57" x14ac:dyDescent="0.2">
      <c r="AX2926" s="204"/>
      <c r="AY2926" s="204"/>
      <c r="AZ2926" s="204"/>
      <c r="BA2926" s="204"/>
      <c r="BB2926" s="204"/>
      <c r="BC2926" s="204"/>
      <c r="BD2926" s="204"/>
      <c r="BE2926" s="132"/>
    </row>
    <row r="2927" spans="50:57" x14ac:dyDescent="0.2">
      <c r="AX2927" s="204"/>
      <c r="AY2927" s="204"/>
      <c r="AZ2927" s="204"/>
      <c r="BA2927" s="204"/>
      <c r="BB2927" s="204"/>
      <c r="BC2927" s="204"/>
      <c r="BD2927" s="204"/>
      <c r="BE2927" s="132"/>
    </row>
    <row r="2928" spans="50:57" x14ac:dyDescent="0.2">
      <c r="AX2928" s="204"/>
      <c r="AY2928" s="204"/>
      <c r="AZ2928" s="204"/>
      <c r="BA2928" s="204"/>
      <c r="BB2928" s="204"/>
      <c r="BC2928" s="204"/>
      <c r="BD2928" s="204"/>
      <c r="BE2928" s="132"/>
    </row>
    <row r="2929" spans="50:57" x14ac:dyDescent="0.2">
      <c r="AX2929" s="204"/>
      <c r="AY2929" s="204"/>
      <c r="AZ2929" s="204"/>
      <c r="BA2929" s="204"/>
      <c r="BB2929" s="204"/>
      <c r="BC2929" s="204"/>
      <c r="BD2929" s="204"/>
      <c r="BE2929" s="132"/>
    </row>
    <row r="2930" spans="50:57" x14ac:dyDescent="0.2">
      <c r="AX2930" s="204"/>
      <c r="AY2930" s="204"/>
      <c r="AZ2930" s="204"/>
      <c r="BA2930" s="204"/>
      <c r="BB2930" s="204"/>
      <c r="BC2930" s="204"/>
      <c r="BD2930" s="204"/>
      <c r="BE2930" s="132"/>
    </row>
    <row r="2931" spans="50:57" x14ac:dyDescent="0.2">
      <c r="AX2931" s="204"/>
      <c r="AY2931" s="204"/>
      <c r="AZ2931" s="204"/>
      <c r="BA2931" s="204"/>
      <c r="BB2931" s="204"/>
      <c r="BC2931" s="204"/>
      <c r="BD2931" s="204"/>
      <c r="BE2931" s="132"/>
    </row>
    <row r="2932" spans="50:57" x14ac:dyDescent="0.2">
      <c r="AX2932" s="204"/>
      <c r="AY2932" s="204"/>
      <c r="AZ2932" s="204"/>
      <c r="BA2932" s="204"/>
      <c r="BB2932" s="204"/>
      <c r="BC2932" s="204"/>
      <c r="BD2932" s="204"/>
      <c r="BE2932" s="132"/>
    </row>
    <row r="2933" spans="50:57" x14ac:dyDescent="0.2">
      <c r="AX2933" s="204"/>
      <c r="AY2933" s="204"/>
      <c r="AZ2933" s="204"/>
      <c r="BA2933" s="204"/>
      <c r="BB2933" s="204"/>
      <c r="BC2933" s="204"/>
      <c r="BD2933" s="204"/>
      <c r="BE2933" s="132"/>
    </row>
    <row r="2934" spans="50:57" x14ac:dyDescent="0.2">
      <c r="AX2934" s="204"/>
      <c r="AY2934" s="204"/>
      <c r="AZ2934" s="204"/>
      <c r="BA2934" s="204"/>
      <c r="BB2934" s="204"/>
      <c r="BC2934" s="204"/>
      <c r="BD2934" s="204"/>
      <c r="BE2934" s="132"/>
    </row>
    <row r="2935" spans="50:57" x14ac:dyDescent="0.2">
      <c r="AX2935" s="204"/>
      <c r="AY2935" s="204"/>
      <c r="AZ2935" s="204"/>
      <c r="BA2935" s="204"/>
      <c r="BB2935" s="204"/>
      <c r="BC2935" s="204"/>
      <c r="BD2935" s="204"/>
      <c r="BE2935" s="132"/>
    </row>
    <row r="2936" spans="50:57" x14ac:dyDescent="0.2">
      <c r="AX2936" s="204"/>
      <c r="AY2936" s="204"/>
      <c r="AZ2936" s="204"/>
      <c r="BA2936" s="204"/>
      <c r="BB2936" s="204"/>
      <c r="BC2936" s="204"/>
      <c r="BD2936" s="204"/>
      <c r="BE2936" s="132"/>
    </row>
    <row r="2937" spans="50:57" x14ac:dyDescent="0.2">
      <c r="AX2937" s="204"/>
      <c r="AY2937" s="204"/>
      <c r="AZ2937" s="204"/>
      <c r="BA2937" s="204"/>
      <c r="BB2937" s="204"/>
      <c r="BC2937" s="204"/>
      <c r="BD2937" s="204"/>
      <c r="BE2937" s="132"/>
    </row>
    <row r="2938" spans="50:57" x14ac:dyDescent="0.2">
      <c r="AX2938" s="204"/>
      <c r="AY2938" s="204"/>
      <c r="AZ2938" s="204"/>
      <c r="BA2938" s="204"/>
      <c r="BB2938" s="204"/>
      <c r="BC2938" s="204"/>
      <c r="BD2938" s="204"/>
      <c r="BE2938" s="132"/>
    </row>
    <row r="2939" spans="50:57" x14ac:dyDescent="0.2">
      <c r="AX2939" s="204"/>
      <c r="AY2939" s="204"/>
      <c r="AZ2939" s="204"/>
      <c r="BA2939" s="204"/>
      <c r="BB2939" s="204"/>
      <c r="BC2939" s="204"/>
      <c r="BD2939" s="204"/>
      <c r="BE2939" s="132"/>
    </row>
    <row r="2940" spans="50:57" x14ac:dyDescent="0.2">
      <c r="AX2940" s="204"/>
      <c r="AY2940" s="204"/>
      <c r="AZ2940" s="204"/>
      <c r="BA2940" s="204"/>
      <c r="BB2940" s="204"/>
      <c r="BC2940" s="204"/>
      <c r="BD2940" s="204"/>
      <c r="BE2940" s="132"/>
    </row>
    <row r="2941" spans="50:57" x14ac:dyDescent="0.2">
      <c r="AX2941" s="204"/>
      <c r="AY2941" s="204"/>
      <c r="AZ2941" s="204"/>
      <c r="BA2941" s="204"/>
      <c r="BB2941" s="204"/>
      <c r="BC2941" s="204"/>
      <c r="BD2941" s="204"/>
      <c r="BE2941" s="132"/>
    </row>
    <row r="2942" spans="50:57" x14ac:dyDescent="0.2">
      <c r="AX2942" s="204"/>
      <c r="AY2942" s="204"/>
      <c r="AZ2942" s="204"/>
      <c r="BA2942" s="204"/>
      <c r="BB2942" s="204"/>
      <c r="BC2942" s="204"/>
      <c r="BD2942" s="204"/>
      <c r="BE2942" s="132"/>
    </row>
    <row r="2943" spans="50:57" x14ac:dyDescent="0.2">
      <c r="AX2943" s="204"/>
      <c r="AY2943" s="204"/>
      <c r="AZ2943" s="204"/>
      <c r="BA2943" s="204"/>
      <c r="BB2943" s="204"/>
      <c r="BC2943" s="204"/>
      <c r="BD2943" s="204"/>
      <c r="BE2943" s="132"/>
    </row>
    <row r="2944" spans="50:57" x14ac:dyDescent="0.2">
      <c r="AX2944" s="204"/>
      <c r="AY2944" s="204"/>
      <c r="AZ2944" s="204"/>
      <c r="BA2944" s="204"/>
      <c r="BB2944" s="204"/>
      <c r="BC2944" s="204"/>
      <c r="BD2944" s="204"/>
      <c r="BE2944" s="132"/>
    </row>
    <row r="2945" spans="50:57" x14ac:dyDescent="0.2">
      <c r="AX2945" s="204"/>
      <c r="AY2945" s="204"/>
      <c r="AZ2945" s="204"/>
      <c r="BA2945" s="204"/>
      <c r="BB2945" s="204"/>
      <c r="BC2945" s="204"/>
      <c r="BD2945" s="204"/>
      <c r="BE2945" s="132"/>
    </row>
    <row r="2946" spans="50:57" x14ac:dyDescent="0.2">
      <c r="AX2946" s="204"/>
      <c r="AY2946" s="204"/>
      <c r="AZ2946" s="204"/>
      <c r="BA2946" s="204"/>
      <c r="BB2946" s="204"/>
      <c r="BC2946" s="204"/>
      <c r="BD2946" s="204"/>
      <c r="BE2946" s="132"/>
    </row>
    <row r="2947" spans="50:57" x14ac:dyDescent="0.2">
      <c r="AX2947" s="204"/>
      <c r="AY2947" s="204"/>
      <c r="AZ2947" s="204"/>
      <c r="BA2947" s="204"/>
      <c r="BB2947" s="204"/>
      <c r="BC2947" s="204"/>
      <c r="BD2947" s="204"/>
      <c r="BE2947" s="132"/>
    </row>
    <row r="2948" spans="50:57" x14ac:dyDescent="0.2">
      <c r="AX2948" s="204"/>
      <c r="AY2948" s="204"/>
      <c r="AZ2948" s="204"/>
      <c r="BA2948" s="204"/>
      <c r="BB2948" s="204"/>
      <c r="BC2948" s="204"/>
      <c r="BD2948" s="204"/>
      <c r="BE2948" s="132"/>
    </row>
    <row r="2949" spans="50:57" x14ac:dyDescent="0.2">
      <c r="AX2949" s="204"/>
      <c r="AY2949" s="204"/>
      <c r="AZ2949" s="204"/>
      <c r="BA2949" s="204"/>
      <c r="BB2949" s="204"/>
      <c r="BC2949" s="204"/>
      <c r="BD2949" s="204"/>
      <c r="BE2949" s="132"/>
    </row>
    <row r="2950" spans="50:57" x14ac:dyDescent="0.2">
      <c r="AX2950" s="204"/>
      <c r="AY2950" s="204"/>
      <c r="AZ2950" s="204"/>
      <c r="BA2950" s="204"/>
      <c r="BB2950" s="204"/>
      <c r="BC2950" s="204"/>
      <c r="BD2950" s="204"/>
      <c r="BE2950" s="132"/>
    </row>
    <row r="2951" spans="50:57" x14ac:dyDescent="0.2">
      <c r="AX2951" s="204"/>
      <c r="AY2951" s="204"/>
      <c r="AZ2951" s="204"/>
      <c r="BA2951" s="204"/>
      <c r="BB2951" s="204"/>
      <c r="BC2951" s="204"/>
      <c r="BD2951" s="204"/>
      <c r="BE2951" s="132"/>
    </row>
    <row r="2952" spans="50:57" x14ac:dyDescent="0.2">
      <c r="AX2952" s="204"/>
      <c r="AY2952" s="204"/>
      <c r="AZ2952" s="204"/>
      <c r="BA2952" s="204"/>
      <c r="BB2952" s="204"/>
      <c r="BC2952" s="204"/>
      <c r="BD2952" s="204"/>
      <c r="BE2952" s="132"/>
    </row>
    <row r="2953" spans="50:57" x14ac:dyDescent="0.2">
      <c r="AX2953" s="204"/>
      <c r="AY2953" s="204"/>
      <c r="AZ2953" s="204"/>
      <c r="BA2953" s="204"/>
      <c r="BB2953" s="204"/>
      <c r="BC2953" s="204"/>
      <c r="BD2953" s="204"/>
      <c r="BE2953" s="132"/>
    </row>
    <row r="2954" spans="50:57" x14ac:dyDescent="0.2">
      <c r="AX2954" s="204"/>
      <c r="AY2954" s="204"/>
      <c r="AZ2954" s="204"/>
      <c r="BA2954" s="204"/>
      <c r="BB2954" s="204"/>
      <c r="BC2954" s="204"/>
      <c r="BD2954" s="204"/>
      <c r="BE2954" s="132"/>
    </row>
    <row r="2955" spans="50:57" x14ac:dyDescent="0.2">
      <c r="AX2955" s="204"/>
      <c r="AY2955" s="204"/>
      <c r="AZ2955" s="204"/>
      <c r="BA2955" s="204"/>
      <c r="BB2955" s="204"/>
      <c r="BC2955" s="204"/>
      <c r="BD2955" s="204"/>
      <c r="BE2955" s="132"/>
    </row>
    <row r="2956" spans="50:57" x14ac:dyDescent="0.2">
      <c r="AX2956" s="204"/>
      <c r="AY2956" s="204"/>
      <c r="AZ2956" s="204"/>
      <c r="BA2956" s="204"/>
      <c r="BB2956" s="204"/>
      <c r="BC2956" s="204"/>
      <c r="BD2956" s="204"/>
      <c r="BE2956" s="132"/>
    </row>
    <row r="2957" spans="50:57" x14ac:dyDescent="0.2">
      <c r="AX2957" s="204"/>
      <c r="AY2957" s="204"/>
      <c r="AZ2957" s="204"/>
      <c r="BA2957" s="204"/>
      <c r="BB2957" s="204"/>
      <c r="BC2957" s="204"/>
      <c r="BD2957" s="204"/>
      <c r="BE2957" s="132"/>
    </row>
    <row r="2958" spans="50:57" x14ac:dyDescent="0.2">
      <c r="AX2958" s="204"/>
      <c r="AY2958" s="204"/>
      <c r="AZ2958" s="204"/>
      <c r="BA2958" s="204"/>
      <c r="BB2958" s="204"/>
      <c r="BC2958" s="204"/>
      <c r="BD2958" s="204"/>
      <c r="BE2958" s="132"/>
    </row>
    <row r="2959" spans="50:57" x14ac:dyDescent="0.2">
      <c r="AX2959" s="204"/>
      <c r="AY2959" s="204"/>
      <c r="AZ2959" s="204"/>
      <c r="BA2959" s="204"/>
      <c r="BB2959" s="204"/>
      <c r="BC2959" s="204"/>
      <c r="BD2959" s="204"/>
      <c r="BE2959" s="132"/>
    </row>
    <row r="2960" spans="50:57" x14ac:dyDescent="0.2">
      <c r="AX2960" s="204"/>
      <c r="AY2960" s="204"/>
      <c r="AZ2960" s="204"/>
      <c r="BA2960" s="204"/>
      <c r="BB2960" s="204"/>
      <c r="BC2960" s="204"/>
      <c r="BD2960" s="204"/>
      <c r="BE2960" s="132"/>
    </row>
    <row r="2961" spans="50:57" x14ac:dyDescent="0.2">
      <c r="AX2961" s="204"/>
      <c r="AY2961" s="204"/>
      <c r="AZ2961" s="204"/>
      <c r="BA2961" s="204"/>
      <c r="BB2961" s="204"/>
      <c r="BC2961" s="204"/>
      <c r="BD2961" s="204"/>
      <c r="BE2961" s="132"/>
    </row>
    <row r="2962" spans="50:57" x14ac:dyDescent="0.2">
      <c r="AX2962" s="204"/>
      <c r="AY2962" s="204"/>
      <c r="AZ2962" s="204"/>
      <c r="BA2962" s="204"/>
      <c r="BB2962" s="204"/>
      <c r="BC2962" s="204"/>
      <c r="BD2962" s="204"/>
      <c r="BE2962" s="132"/>
    </row>
    <row r="2963" spans="50:57" x14ac:dyDescent="0.2">
      <c r="AX2963" s="204"/>
      <c r="AY2963" s="204"/>
      <c r="AZ2963" s="204"/>
      <c r="BA2963" s="204"/>
      <c r="BB2963" s="204"/>
      <c r="BC2963" s="204"/>
      <c r="BD2963" s="204"/>
      <c r="BE2963" s="132"/>
    </row>
    <row r="2964" spans="50:57" x14ac:dyDescent="0.2">
      <c r="AX2964" s="204"/>
      <c r="AY2964" s="204"/>
      <c r="AZ2964" s="204"/>
      <c r="BA2964" s="204"/>
      <c r="BB2964" s="204"/>
      <c r="BC2964" s="204"/>
      <c r="BD2964" s="204"/>
      <c r="BE2964" s="132"/>
    </row>
    <row r="2965" spans="50:57" x14ac:dyDescent="0.2">
      <c r="AX2965" s="204"/>
      <c r="AY2965" s="204"/>
      <c r="AZ2965" s="204"/>
      <c r="BA2965" s="204"/>
      <c r="BB2965" s="204"/>
      <c r="BC2965" s="204"/>
      <c r="BD2965" s="204"/>
      <c r="BE2965" s="132"/>
    </row>
    <row r="2966" spans="50:57" x14ac:dyDescent="0.2">
      <c r="AX2966" s="204"/>
      <c r="AY2966" s="204"/>
      <c r="AZ2966" s="204"/>
      <c r="BA2966" s="204"/>
      <c r="BB2966" s="204"/>
      <c r="BC2966" s="204"/>
      <c r="BD2966" s="204"/>
      <c r="BE2966" s="132"/>
    </row>
    <row r="2967" spans="50:57" x14ac:dyDescent="0.2">
      <c r="AX2967" s="204"/>
      <c r="AY2967" s="204"/>
      <c r="AZ2967" s="204"/>
      <c r="BA2967" s="204"/>
      <c r="BB2967" s="204"/>
      <c r="BC2967" s="204"/>
      <c r="BD2967" s="204"/>
      <c r="BE2967" s="132"/>
    </row>
    <row r="2968" spans="50:57" x14ac:dyDescent="0.2">
      <c r="AX2968" s="204"/>
      <c r="AY2968" s="204"/>
      <c r="AZ2968" s="204"/>
      <c r="BA2968" s="204"/>
      <c r="BB2968" s="204"/>
      <c r="BC2968" s="204"/>
      <c r="BD2968" s="204"/>
      <c r="BE2968" s="132"/>
    </row>
    <row r="2969" spans="50:57" x14ac:dyDescent="0.2">
      <c r="AX2969" s="204"/>
      <c r="AY2969" s="204"/>
      <c r="AZ2969" s="204"/>
      <c r="BA2969" s="204"/>
      <c r="BB2969" s="204"/>
      <c r="BC2969" s="204"/>
      <c r="BD2969" s="204"/>
      <c r="BE2969" s="132"/>
    </row>
    <row r="2970" spans="50:57" x14ac:dyDescent="0.2">
      <c r="AX2970" s="204"/>
      <c r="AY2970" s="204"/>
      <c r="AZ2970" s="204"/>
      <c r="BA2970" s="204"/>
      <c r="BB2970" s="204"/>
      <c r="BC2970" s="204"/>
      <c r="BD2970" s="204"/>
      <c r="BE2970" s="132"/>
    </row>
    <row r="2971" spans="50:57" x14ac:dyDescent="0.2">
      <c r="AX2971" s="204"/>
      <c r="AY2971" s="204"/>
      <c r="AZ2971" s="204"/>
      <c r="BA2971" s="204"/>
      <c r="BB2971" s="204"/>
      <c r="BC2971" s="204"/>
      <c r="BD2971" s="204"/>
      <c r="BE2971" s="132"/>
    </row>
    <row r="2972" spans="50:57" x14ac:dyDescent="0.2">
      <c r="AX2972" s="204"/>
      <c r="AY2972" s="204"/>
      <c r="AZ2972" s="204"/>
      <c r="BA2972" s="204"/>
      <c r="BB2972" s="204"/>
      <c r="BC2972" s="204"/>
      <c r="BD2972" s="204"/>
      <c r="BE2972" s="132"/>
    </row>
    <row r="2973" spans="50:57" x14ac:dyDescent="0.2">
      <c r="AX2973" s="204"/>
      <c r="AY2973" s="204"/>
      <c r="AZ2973" s="204"/>
      <c r="BA2973" s="204"/>
      <c r="BB2973" s="204"/>
      <c r="BC2973" s="204"/>
      <c r="BD2973" s="204"/>
      <c r="BE2973" s="132"/>
    </row>
    <row r="2974" spans="50:57" x14ac:dyDescent="0.2">
      <c r="AX2974" s="204"/>
      <c r="AY2974" s="204"/>
      <c r="AZ2974" s="204"/>
      <c r="BA2974" s="204"/>
      <c r="BB2974" s="204"/>
      <c r="BC2974" s="204"/>
      <c r="BD2974" s="204"/>
      <c r="BE2974" s="132"/>
    </row>
    <row r="2975" spans="50:57" x14ac:dyDescent="0.2">
      <c r="AX2975" s="204"/>
      <c r="AY2975" s="204"/>
      <c r="AZ2975" s="204"/>
      <c r="BA2975" s="204"/>
      <c r="BB2975" s="204"/>
      <c r="BC2975" s="204"/>
      <c r="BD2975" s="204"/>
      <c r="BE2975" s="132"/>
    </row>
    <row r="2976" spans="50:57" x14ac:dyDescent="0.2">
      <c r="AX2976" s="204"/>
      <c r="AY2976" s="204"/>
      <c r="AZ2976" s="204"/>
      <c r="BA2976" s="204"/>
      <c r="BB2976" s="204"/>
      <c r="BC2976" s="204"/>
      <c r="BD2976" s="204"/>
      <c r="BE2976" s="132"/>
    </row>
    <row r="2977" spans="50:57" x14ac:dyDescent="0.2">
      <c r="AX2977" s="204"/>
      <c r="AY2977" s="204"/>
      <c r="AZ2977" s="204"/>
      <c r="BA2977" s="204"/>
      <c r="BB2977" s="204"/>
      <c r="BC2977" s="204"/>
      <c r="BD2977" s="204"/>
      <c r="BE2977" s="132"/>
    </row>
    <row r="2978" spans="50:57" x14ac:dyDescent="0.2">
      <c r="AX2978" s="204"/>
      <c r="AY2978" s="204"/>
      <c r="AZ2978" s="204"/>
      <c r="BA2978" s="204"/>
      <c r="BB2978" s="204"/>
      <c r="BC2978" s="204"/>
      <c r="BD2978" s="204"/>
      <c r="BE2978" s="132"/>
    </row>
    <row r="2979" spans="50:57" x14ac:dyDescent="0.2">
      <c r="AX2979" s="204"/>
      <c r="AY2979" s="204"/>
      <c r="AZ2979" s="204"/>
      <c r="BA2979" s="204"/>
      <c r="BB2979" s="204"/>
      <c r="BC2979" s="204"/>
      <c r="BD2979" s="204"/>
      <c r="BE2979" s="132"/>
    </row>
    <row r="2980" spans="50:57" x14ac:dyDescent="0.2">
      <c r="AX2980" s="204"/>
      <c r="AY2980" s="204"/>
      <c r="AZ2980" s="204"/>
      <c r="BA2980" s="204"/>
      <c r="BB2980" s="204"/>
      <c r="BC2980" s="204"/>
      <c r="BD2980" s="204"/>
      <c r="BE2980" s="132"/>
    </row>
    <row r="2981" spans="50:57" x14ac:dyDescent="0.2">
      <c r="AX2981" s="204"/>
      <c r="AY2981" s="204"/>
      <c r="AZ2981" s="204"/>
      <c r="BA2981" s="204"/>
      <c r="BB2981" s="204"/>
      <c r="BC2981" s="204"/>
      <c r="BD2981" s="204"/>
      <c r="BE2981" s="132"/>
    </row>
    <row r="2982" spans="50:57" x14ac:dyDescent="0.2">
      <c r="AX2982" s="204"/>
      <c r="AY2982" s="204"/>
      <c r="AZ2982" s="204"/>
      <c r="BA2982" s="204"/>
      <c r="BB2982" s="204"/>
      <c r="BC2982" s="204"/>
      <c r="BD2982" s="204"/>
      <c r="BE2982" s="132"/>
    </row>
    <row r="2983" spans="50:57" x14ac:dyDescent="0.2">
      <c r="AX2983" s="204"/>
      <c r="AY2983" s="204"/>
      <c r="AZ2983" s="204"/>
      <c r="BA2983" s="204"/>
      <c r="BB2983" s="204"/>
      <c r="BC2983" s="204"/>
      <c r="BD2983" s="204"/>
      <c r="BE2983" s="132"/>
    </row>
    <row r="2984" spans="50:57" x14ac:dyDescent="0.2">
      <c r="AX2984" s="204"/>
      <c r="AY2984" s="204"/>
      <c r="AZ2984" s="204"/>
      <c r="BA2984" s="204"/>
      <c r="BB2984" s="204"/>
      <c r="BC2984" s="204"/>
      <c r="BD2984" s="204"/>
      <c r="BE2984" s="132"/>
    </row>
    <row r="2985" spans="50:57" x14ac:dyDescent="0.2">
      <c r="AX2985" s="204"/>
      <c r="AY2985" s="204"/>
      <c r="AZ2985" s="204"/>
      <c r="BA2985" s="204"/>
      <c r="BB2985" s="204"/>
      <c r="BC2985" s="204"/>
      <c r="BD2985" s="204"/>
      <c r="BE2985" s="132"/>
    </row>
    <row r="2986" spans="50:57" x14ac:dyDescent="0.2">
      <c r="AX2986" s="204"/>
      <c r="AY2986" s="204"/>
      <c r="AZ2986" s="204"/>
      <c r="BA2986" s="204"/>
      <c r="BB2986" s="204"/>
      <c r="BC2986" s="204"/>
      <c r="BD2986" s="204"/>
      <c r="BE2986" s="132"/>
    </row>
    <row r="2987" spans="50:57" x14ac:dyDescent="0.2">
      <c r="AX2987" s="204"/>
      <c r="AY2987" s="204"/>
      <c r="AZ2987" s="204"/>
      <c r="BA2987" s="204"/>
      <c r="BB2987" s="204"/>
      <c r="BC2987" s="204"/>
      <c r="BD2987" s="204"/>
      <c r="BE2987" s="132"/>
    </row>
    <row r="2988" spans="50:57" x14ac:dyDescent="0.2">
      <c r="AX2988" s="204"/>
      <c r="AY2988" s="204"/>
      <c r="AZ2988" s="204"/>
      <c r="BA2988" s="204"/>
      <c r="BB2988" s="204"/>
      <c r="BC2988" s="204"/>
      <c r="BD2988" s="204"/>
      <c r="BE2988" s="132"/>
    </row>
    <row r="2989" spans="50:57" x14ac:dyDescent="0.2">
      <c r="AX2989" s="204"/>
      <c r="AY2989" s="204"/>
      <c r="AZ2989" s="204"/>
      <c r="BA2989" s="204"/>
      <c r="BB2989" s="204"/>
      <c r="BC2989" s="204"/>
      <c r="BD2989" s="204"/>
      <c r="BE2989" s="132"/>
    </row>
    <row r="2990" spans="50:57" x14ac:dyDescent="0.2">
      <c r="AX2990" s="204"/>
      <c r="AY2990" s="204"/>
      <c r="AZ2990" s="204"/>
      <c r="BA2990" s="204"/>
      <c r="BB2990" s="204"/>
      <c r="BC2990" s="204"/>
      <c r="BD2990" s="204"/>
      <c r="BE2990" s="132"/>
    </row>
    <row r="2991" spans="50:57" x14ac:dyDescent="0.2">
      <c r="AX2991" s="204"/>
      <c r="AY2991" s="204"/>
      <c r="AZ2991" s="204"/>
      <c r="BA2991" s="204"/>
      <c r="BB2991" s="204"/>
      <c r="BC2991" s="204"/>
      <c r="BD2991" s="204"/>
      <c r="BE2991" s="132"/>
    </row>
    <row r="2992" spans="50:57" x14ac:dyDescent="0.2">
      <c r="AX2992" s="204"/>
      <c r="AY2992" s="204"/>
      <c r="AZ2992" s="204"/>
      <c r="BA2992" s="204"/>
      <c r="BB2992" s="204"/>
      <c r="BC2992" s="204"/>
      <c r="BD2992" s="204"/>
      <c r="BE2992" s="132"/>
    </row>
    <row r="2993" spans="50:57" x14ac:dyDescent="0.2">
      <c r="AX2993" s="204"/>
      <c r="AY2993" s="204"/>
      <c r="AZ2993" s="204"/>
      <c r="BA2993" s="204"/>
      <c r="BB2993" s="204"/>
      <c r="BC2993" s="204"/>
      <c r="BD2993" s="204"/>
      <c r="BE2993" s="132"/>
    </row>
    <row r="2994" spans="50:57" x14ac:dyDescent="0.2">
      <c r="AX2994" s="204"/>
      <c r="AY2994" s="204"/>
      <c r="AZ2994" s="204"/>
      <c r="BA2994" s="204"/>
      <c r="BB2994" s="204"/>
      <c r="BC2994" s="204"/>
      <c r="BD2994" s="204"/>
      <c r="BE2994" s="132"/>
    </row>
    <row r="2995" spans="50:57" x14ac:dyDescent="0.2">
      <c r="AX2995" s="204"/>
      <c r="AY2995" s="204"/>
      <c r="AZ2995" s="204"/>
      <c r="BA2995" s="204"/>
      <c r="BB2995" s="204"/>
      <c r="BC2995" s="204"/>
      <c r="BD2995" s="204"/>
      <c r="BE2995" s="132"/>
    </row>
    <row r="2996" spans="50:57" x14ac:dyDescent="0.2">
      <c r="AX2996" s="204"/>
      <c r="AY2996" s="204"/>
      <c r="AZ2996" s="204"/>
      <c r="BA2996" s="204"/>
      <c r="BB2996" s="204"/>
      <c r="BC2996" s="204"/>
      <c r="BD2996" s="204"/>
      <c r="BE2996" s="132"/>
    </row>
    <row r="2997" spans="50:57" x14ac:dyDescent="0.2">
      <c r="AX2997" s="204"/>
      <c r="AY2997" s="204"/>
      <c r="AZ2997" s="204"/>
      <c r="BA2997" s="204"/>
      <c r="BB2997" s="204"/>
      <c r="BC2997" s="204"/>
      <c r="BD2997" s="204"/>
      <c r="BE2997" s="132"/>
    </row>
    <row r="2998" spans="50:57" x14ac:dyDescent="0.2">
      <c r="AX2998" s="204"/>
      <c r="AY2998" s="204"/>
      <c r="AZ2998" s="204"/>
      <c r="BA2998" s="204"/>
      <c r="BB2998" s="204"/>
      <c r="BC2998" s="204"/>
      <c r="BD2998" s="204"/>
      <c r="BE2998" s="132"/>
    </row>
    <row r="2999" spans="50:57" x14ac:dyDescent="0.2">
      <c r="AX2999" s="204"/>
      <c r="AY2999" s="204"/>
      <c r="AZ2999" s="204"/>
      <c r="BA2999" s="204"/>
      <c r="BB2999" s="204"/>
      <c r="BC2999" s="204"/>
      <c r="BD2999" s="204"/>
      <c r="BE2999" s="132"/>
    </row>
    <row r="3000" spans="50:57" x14ac:dyDescent="0.2">
      <c r="AX3000" s="204"/>
      <c r="AY3000" s="204"/>
      <c r="AZ3000" s="204"/>
      <c r="BA3000" s="204"/>
      <c r="BB3000" s="204"/>
      <c r="BC3000" s="204"/>
      <c r="BD3000" s="204"/>
      <c r="BE3000" s="132"/>
    </row>
    <row r="3001" spans="50:57" x14ac:dyDescent="0.2">
      <c r="AX3001" s="204"/>
      <c r="AY3001" s="204"/>
      <c r="AZ3001" s="204"/>
      <c r="BA3001" s="204"/>
      <c r="BB3001" s="204"/>
      <c r="BC3001" s="204"/>
      <c r="BD3001" s="204"/>
      <c r="BE3001" s="132"/>
    </row>
    <row r="3002" spans="50:57" x14ac:dyDescent="0.2">
      <c r="AX3002" s="204"/>
      <c r="AY3002" s="204"/>
      <c r="AZ3002" s="204"/>
      <c r="BA3002" s="204"/>
      <c r="BB3002" s="204"/>
      <c r="BC3002" s="204"/>
      <c r="BD3002" s="204"/>
      <c r="BE3002" s="132"/>
    </row>
    <row r="3003" spans="50:57" x14ac:dyDescent="0.2">
      <c r="AX3003" s="204"/>
      <c r="AY3003" s="204"/>
      <c r="AZ3003" s="204"/>
      <c r="BA3003" s="204"/>
      <c r="BB3003" s="204"/>
      <c r="BC3003" s="204"/>
      <c r="BD3003" s="204"/>
      <c r="BE3003" s="132"/>
    </row>
    <row r="3004" spans="50:57" x14ac:dyDescent="0.2">
      <c r="AX3004" s="204"/>
      <c r="AY3004" s="204"/>
      <c r="AZ3004" s="204"/>
      <c r="BA3004" s="204"/>
      <c r="BB3004" s="204"/>
      <c r="BC3004" s="204"/>
      <c r="BD3004" s="204"/>
      <c r="BE3004" s="132"/>
    </row>
    <row r="3005" spans="50:57" x14ac:dyDescent="0.2">
      <c r="AX3005" s="204"/>
      <c r="AY3005" s="204"/>
      <c r="AZ3005" s="204"/>
      <c r="BA3005" s="204"/>
      <c r="BB3005" s="204"/>
      <c r="BC3005" s="204"/>
      <c r="BD3005" s="204"/>
      <c r="BE3005" s="132"/>
    </row>
    <row r="3006" spans="50:57" x14ac:dyDescent="0.2">
      <c r="AX3006" s="204"/>
      <c r="AY3006" s="204"/>
      <c r="AZ3006" s="204"/>
      <c r="BA3006" s="204"/>
      <c r="BB3006" s="204"/>
      <c r="BC3006" s="204"/>
      <c r="BD3006" s="204"/>
      <c r="BE3006" s="132"/>
    </row>
    <row r="3007" spans="50:57" x14ac:dyDescent="0.2">
      <c r="AX3007" s="204"/>
      <c r="AY3007" s="204"/>
      <c r="AZ3007" s="204"/>
      <c r="BA3007" s="204"/>
      <c r="BB3007" s="204"/>
      <c r="BC3007" s="204"/>
      <c r="BD3007" s="204"/>
      <c r="BE3007" s="132"/>
    </row>
    <row r="3008" spans="50:57" x14ac:dyDescent="0.2">
      <c r="AX3008" s="204"/>
      <c r="AY3008" s="204"/>
      <c r="AZ3008" s="204"/>
      <c r="BA3008" s="204"/>
      <c r="BB3008" s="204"/>
      <c r="BC3008" s="204"/>
      <c r="BD3008" s="204"/>
      <c r="BE3008" s="132"/>
    </row>
    <row r="3009" spans="50:57" x14ac:dyDescent="0.2">
      <c r="AX3009" s="204"/>
      <c r="AY3009" s="204"/>
      <c r="AZ3009" s="204"/>
      <c r="BA3009" s="204"/>
      <c r="BB3009" s="204"/>
      <c r="BC3009" s="204"/>
      <c r="BD3009" s="204"/>
      <c r="BE3009" s="132"/>
    </row>
    <row r="3010" spans="50:57" x14ac:dyDescent="0.2">
      <c r="AX3010" s="204"/>
      <c r="AY3010" s="204"/>
      <c r="AZ3010" s="204"/>
      <c r="BA3010" s="204"/>
      <c r="BB3010" s="204"/>
      <c r="BC3010" s="204"/>
      <c r="BD3010" s="204"/>
      <c r="BE3010" s="132"/>
    </row>
    <row r="3011" spans="50:57" x14ac:dyDescent="0.2">
      <c r="AX3011" s="204"/>
      <c r="AY3011" s="204"/>
      <c r="AZ3011" s="204"/>
      <c r="BA3011" s="204"/>
      <c r="BB3011" s="204"/>
      <c r="BC3011" s="204"/>
      <c r="BD3011" s="204"/>
      <c r="BE3011" s="132"/>
    </row>
    <row r="3012" spans="50:57" x14ac:dyDescent="0.2">
      <c r="AX3012" s="204"/>
      <c r="AY3012" s="204"/>
      <c r="AZ3012" s="204"/>
      <c r="BA3012" s="204"/>
      <c r="BB3012" s="204"/>
      <c r="BC3012" s="204"/>
      <c r="BD3012" s="204"/>
      <c r="BE3012" s="132"/>
    </row>
    <row r="3013" spans="50:57" x14ac:dyDescent="0.2">
      <c r="AX3013" s="204"/>
      <c r="AY3013" s="204"/>
      <c r="AZ3013" s="204"/>
      <c r="BA3013" s="204"/>
      <c r="BB3013" s="204"/>
      <c r="BC3013" s="204"/>
      <c r="BD3013" s="204"/>
      <c r="BE3013" s="132"/>
    </row>
    <row r="3014" spans="50:57" x14ac:dyDescent="0.2">
      <c r="AX3014" s="204"/>
      <c r="AY3014" s="204"/>
      <c r="AZ3014" s="204"/>
      <c r="BA3014" s="204"/>
      <c r="BB3014" s="204"/>
      <c r="BC3014" s="204"/>
      <c r="BD3014" s="204"/>
      <c r="BE3014" s="132"/>
    </row>
    <row r="3015" spans="50:57" x14ac:dyDescent="0.2">
      <c r="AX3015" s="204"/>
      <c r="AY3015" s="204"/>
      <c r="AZ3015" s="204"/>
      <c r="BA3015" s="204"/>
      <c r="BB3015" s="204"/>
      <c r="BC3015" s="204"/>
      <c r="BD3015" s="204"/>
      <c r="BE3015" s="132"/>
    </row>
    <row r="3016" spans="50:57" x14ac:dyDescent="0.2">
      <c r="AX3016" s="204"/>
      <c r="AY3016" s="204"/>
      <c r="AZ3016" s="204"/>
      <c r="BA3016" s="204"/>
      <c r="BB3016" s="204"/>
      <c r="BC3016" s="204"/>
      <c r="BD3016" s="204"/>
      <c r="BE3016" s="132"/>
    </row>
    <row r="3017" spans="50:57" x14ac:dyDescent="0.2">
      <c r="AX3017" s="204"/>
      <c r="AY3017" s="204"/>
      <c r="AZ3017" s="204"/>
      <c r="BA3017" s="204"/>
      <c r="BB3017" s="204"/>
      <c r="BC3017" s="204"/>
      <c r="BD3017" s="204"/>
      <c r="BE3017" s="132"/>
    </row>
    <row r="3018" spans="50:57" x14ac:dyDescent="0.2">
      <c r="AX3018" s="204"/>
      <c r="AY3018" s="204"/>
      <c r="AZ3018" s="204"/>
      <c r="BA3018" s="204"/>
      <c r="BB3018" s="204"/>
      <c r="BC3018" s="204"/>
      <c r="BD3018" s="204"/>
      <c r="BE3018" s="132"/>
    </row>
    <row r="3019" spans="50:57" x14ac:dyDescent="0.2">
      <c r="AX3019" s="204"/>
      <c r="AY3019" s="204"/>
      <c r="AZ3019" s="204"/>
      <c r="BA3019" s="204"/>
      <c r="BB3019" s="204"/>
      <c r="BC3019" s="204"/>
      <c r="BD3019" s="204"/>
      <c r="BE3019" s="132"/>
    </row>
    <row r="3020" spans="50:57" x14ac:dyDescent="0.2">
      <c r="AX3020" s="204"/>
      <c r="AY3020" s="204"/>
      <c r="AZ3020" s="204"/>
      <c r="BA3020" s="204"/>
      <c r="BB3020" s="204"/>
      <c r="BC3020" s="204"/>
      <c r="BD3020" s="204"/>
      <c r="BE3020" s="132"/>
    </row>
    <row r="3021" spans="50:57" x14ac:dyDescent="0.2">
      <c r="AX3021" s="204"/>
      <c r="AY3021" s="204"/>
      <c r="AZ3021" s="204"/>
      <c r="BA3021" s="204"/>
      <c r="BB3021" s="204"/>
      <c r="BC3021" s="204"/>
      <c r="BD3021" s="204"/>
      <c r="BE3021" s="132"/>
    </row>
    <row r="3022" spans="50:57" x14ac:dyDescent="0.2">
      <c r="AX3022" s="204"/>
      <c r="AY3022" s="204"/>
      <c r="AZ3022" s="204"/>
      <c r="BA3022" s="204"/>
      <c r="BB3022" s="204"/>
      <c r="BC3022" s="204"/>
      <c r="BD3022" s="204"/>
      <c r="BE3022" s="132"/>
    </row>
    <row r="3023" spans="50:57" x14ac:dyDescent="0.2">
      <c r="AX3023" s="204"/>
      <c r="AY3023" s="204"/>
      <c r="AZ3023" s="204"/>
      <c r="BA3023" s="204"/>
      <c r="BB3023" s="204"/>
      <c r="BC3023" s="204"/>
      <c r="BD3023" s="204"/>
      <c r="BE3023" s="132"/>
    </row>
    <row r="3024" spans="50:57" x14ac:dyDescent="0.2">
      <c r="AX3024" s="204"/>
      <c r="AY3024" s="204"/>
      <c r="AZ3024" s="204"/>
      <c r="BA3024" s="204"/>
      <c r="BB3024" s="204"/>
      <c r="BC3024" s="204"/>
      <c r="BD3024" s="204"/>
      <c r="BE3024" s="132"/>
    </row>
    <row r="3025" spans="50:57" x14ac:dyDescent="0.2">
      <c r="AX3025" s="204"/>
      <c r="AY3025" s="204"/>
      <c r="AZ3025" s="204"/>
      <c r="BA3025" s="204"/>
      <c r="BB3025" s="204"/>
      <c r="BC3025" s="204"/>
      <c r="BD3025" s="204"/>
      <c r="BE3025" s="132"/>
    </row>
    <row r="3026" spans="50:57" x14ac:dyDescent="0.2">
      <c r="AX3026" s="204"/>
      <c r="AY3026" s="204"/>
      <c r="AZ3026" s="204"/>
      <c r="BA3026" s="204"/>
      <c r="BB3026" s="204"/>
      <c r="BC3026" s="204"/>
      <c r="BD3026" s="204"/>
      <c r="BE3026" s="132"/>
    </row>
    <row r="3027" spans="50:57" x14ac:dyDescent="0.2">
      <c r="AX3027" s="204"/>
      <c r="AY3027" s="204"/>
      <c r="AZ3027" s="204"/>
      <c r="BA3027" s="204"/>
      <c r="BB3027" s="204"/>
      <c r="BC3027" s="204"/>
      <c r="BD3027" s="204"/>
      <c r="BE3027" s="132"/>
    </row>
    <row r="3028" spans="50:57" x14ac:dyDescent="0.2">
      <c r="AX3028" s="204"/>
      <c r="AY3028" s="204"/>
      <c r="AZ3028" s="204"/>
      <c r="BA3028" s="204"/>
      <c r="BB3028" s="204"/>
      <c r="BC3028" s="204"/>
      <c r="BD3028" s="204"/>
      <c r="BE3028" s="132"/>
    </row>
    <row r="3029" spans="50:57" x14ac:dyDescent="0.2">
      <c r="AX3029" s="204"/>
      <c r="AY3029" s="204"/>
      <c r="AZ3029" s="204"/>
      <c r="BA3029" s="204"/>
      <c r="BB3029" s="204"/>
      <c r="BC3029" s="204"/>
      <c r="BD3029" s="204"/>
      <c r="BE3029" s="132"/>
    </row>
    <row r="3030" spans="50:57" x14ac:dyDescent="0.2">
      <c r="AX3030" s="204"/>
      <c r="AY3030" s="204"/>
      <c r="AZ3030" s="204"/>
      <c r="BA3030" s="204"/>
      <c r="BB3030" s="204"/>
      <c r="BC3030" s="204"/>
      <c r="BD3030" s="204"/>
      <c r="BE3030" s="132"/>
    </row>
    <row r="3031" spans="50:57" x14ac:dyDescent="0.2">
      <c r="AX3031" s="204"/>
      <c r="AY3031" s="204"/>
      <c r="AZ3031" s="204"/>
      <c r="BA3031" s="204"/>
      <c r="BB3031" s="204"/>
      <c r="BC3031" s="204"/>
      <c r="BD3031" s="204"/>
      <c r="BE3031" s="132"/>
    </row>
    <row r="3032" spans="50:57" x14ac:dyDescent="0.2">
      <c r="AX3032" s="204"/>
      <c r="AY3032" s="204"/>
      <c r="AZ3032" s="204"/>
      <c r="BA3032" s="204"/>
      <c r="BB3032" s="204"/>
      <c r="BC3032" s="204"/>
      <c r="BD3032" s="204"/>
      <c r="BE3032" s="132"/>
    </row>
    <row r="3033" spans="50:57" x14ac:dyDescent="0.2">
      <c r="AX3033" s="204"/>
      <c r="AY3033" s="204"/>
      <c r="AZ3033" s="204"/>
      <c r="BA3033" s="204"/>
      <c r="BB3033" s="204"/>
      <c r="BC3033" s="204"/>
      <c r="BD3033" s="204"/>
      <c r="BE3033" s="132"/>
    </row>
    <row r="3034" spans="50:57" x14ac:dyDescent="0.2">
      <c r="AX3034" s="204"/>
      <c r="AY3034" s="204"/>
      <c r="AZ3034" s="204"/>
      <c r="BA3034" s="204"/>
      <c r="BB3034" s="204"/>
      <c r="BC3034" s="204"/>
      <c r="BD3034" s="204"/>
      <c r="BE3034" s="132"/>
    </row>
    <row r="3035" spans="50:57" x14ac:dyDescent="0.2">
      <c r="AX3035" s="204"/>
      <c r="AY3035" s="204"/>
      <c r="AZ3035" s="204"/>
      <c r="BA3035" s="204"/>
      <c r="BB3035" s="204"/>
      <c r="BC3035" s="204"/>
      <c r="BD3035" s="204"/>
      <c r="BE3035" s="132"/>
    </row>
    <row r="3036" spans="50:57" x14ac:dyDescent="0.2">
      <c r="AX3036" s="204"/>
      <c r="AY3036" s="204"/>
      <c r="AZ3036" s="204"/>
      <c r="BA3036" s="204"/>
      <c r="BB3036" s="204"/>
      <c r="BC3036" s="204"/>
      <c r="BD3036" s="204"/>
      <c r="BE3036" s="132"/>
    </row>
    <row r="3037" spans="50:57" x14ac:dyDescent="0.2">
      <c r="AX3037" s="204"/>
      <c r="AY3037" s="204"/>
      <c r="AZ3037" s="204"/>
      <c r="BA3037" s="204"/>
      <c r="BB3037" s="204"/>
      <c r="BC3037" s="204"/>
      <c r="BD3037" s="204"/>
      <c r="BE3037" s="132"/>
    </row>
    <row r="3038" spans="50:57" x14ac:dyDescent="0.2">
      <c r="AX3038" s="204"/>
      <c r="AY3038" s="204"/>
      <c r="AZ3038" s="204"/>
      <c r="BA3038" s="204"/>
      <c r="BB3038" s="204"/>
      <c r="BC3038" s="204"/>
      <c r="BD3038" s="204"/>
      <c r="BE3038" s="132"/>
    </row>
    <row r="3039" spans="50:57" x14ac:dyDescent="0.2">
      <c r="AX3039" s="204"/>
      <c r="AY3039" s="204"/>
      <c r="AZ3039" s="204"/>
      <c r="BA3039" s="204"/>
      <c r="BB3039" s="204"/>
      <c r="BC3039" s="204"/>
      <c r="BD3039" s="204"/>
      <c r="BE3039" s="132"/>
    </row>
    <row r="3040" spans="50:57" x14ac:dyDescent="0.2">
      <c r="AX3040" s="204"/>
      <c r="AY3040" s="204"/>
      <c r="AZ3040" s="204"/>
      <c r="BA3040" s="204"/>
      <c r="BB3040" s="204"/>
      <c r="BC3040" s="204"/>
      <c r="BD3040" s="204"/>
      <c r="BE3040" s="132"/>
    </row>
    <row r="3041" spans="50:57" x14ac:dyDescent="0.2">
      <c r="AX3041" s="204"/>
      <c r="AY3041" s="204"/>
      <c r="AZ3041" s="204"/>
      <c r="BA3041" s="204"/>
      <c r="BB3041" s="204"/>
      <c r="BC3041" s="204"/>
      <c r="BD3041" s="204"/>
      <c r="BE3041" s="132"/>
    </row>
    <row r="3042" spans="50:57" x14ac:dyDescent="0.2">
      <c r="AX3042" s="204"/>
      <c r="AY3042" s="204"/>
      <c r="AZ3042" s="204"/>
      <c r="BA3042" s="204"/>
      <c r="BB3042" s="204"/>
      <c r="BC3042" s="204"/>
      <c r="BD3042" s="204"/>
      <c r="BE3042" s="132"/>
    </row>
    <row r="3043" spans="50:57" x14ac:dyDescent="0.2">
      <c r="AX3043" s="204"/>
      <c r="AY3043" s="204"/>
      <c r="AZ3043" s="204"/>
      <c r="BA3043" s="204"/>
      <c r="BB3043" s="204"/>
      <c r="BC3043" s="204"/>
      <c r="BD3043" s="204"/>
      <c r="BE3043" s="132"/>
    </row>
    <row r="3044" spans="50:57" x14ac:dyDescent="0.2">
      <c r="AX3044" s="204"/>
      <c r="AY3044" s="204"/>
      <c r="AZ3044" s="204"/>
      <c r="BA3044" s="204"/>
      <c r="BB3044" s="204"/>
      <c r="BC3044" s="204"/>
      <c r="BD3044" s="204"/>
      <c r="BE3044" s="132"/>
    </row>
    <row r="3045" spans="50:57" x14ac:dyDescent="0.2">
      <c r="AX3045" s="204"/>
      <c r="AY3045" s="204"/>
      <c r="AZ3045" s="204"/>
      <c r="BA3045" s="204"/>
      <c r="BB3045" s="204"/>
      <c r="BC3045" s="204"/>
      <c r="BD3045" s="204"/>
      <c r="BE3045" s="132"/>
    </row>
    <row r="3046" spans="50:57" x14ac:dyDescent="0.2">
      <c r="AX3046" s="204"/>
      <c r="AY3046" s="204"/>
      <c r="AZ3046" s="204"/>
      <c r="BA3046" s="204"/>
      <c r="BB3046" s="204"/>
      <c r="BC3046" s="204"/>
      <c r="BD3046" s="204"/>
      <c r="BE3046" s="132"/>
    </row>
    <row r="3047" spans="50:57" x14ac:dyDescent="0.2">
      <c r="AX3047" s="204"/>
      <c r="AY3047" s="204"/>
      <c r="AZ3047" s="204"/>
      <c r="BA3047" s="204"/>
      <c r="BB3047" s="204"/>
      <c r="BC3047" s="204"/>
      <c r="BD3047" s="204"/>
      <c r="BE3047" s="132"/>
    </row>
    <row r="3048" spans="50:57" x14ac:dyDescent="0.2">
      <c r="AX3048" s="204"/>
      <c r="AY3048" s="204"/>
      <c r="AZ3048" s="204"/>
      <c r="BA3048" s="204"/>
      <c r="BB3048" s="204"/>
      <c r="BC3048" s="204"/>
      <c r="BD3048" s="204"/>
      <c r="BE3048" s="132"/>
    </row>
    <row r="3049" spans="50:57" x14ac:dyDescent="0.2">
      <c r="AX3049" s="204"/>
      <c r="AY3049" s="204"/>
      <c r="AZ3049" s="204"/>
      <c r="BA3049" s="204"/>
      <c r="BB3049" s="204"/>
      <c r="BC3049" s="204"/>
      <c r="BD3049" s="204"/>
      <c r="BE3049" s="132"/>
    </row>
    <row r="3050" spans="50:57" x14ac:dyDescent="0.2">
      <c r="AX3050" s="204"/>
      <c r="AY3050" s="204"/>
      <c r="AZ3050" s="204"/>
      <c r="BA3050" s="204"/>
      <c r="BB3050" s="204"/>
      <c r="BC3050" s="204"/>
      <c r="BD3050" s="204"/>
      <c r="BE3050" s="132"/>
    </row>
    <row r="3051" spans="50:57" x14ac:dyDescent="0.2">
      <c r="AX3051" s="204"/>
      <c r="AY3051" s="204"/>
      <c r="AZ3051" s="204"/>
      <c r="BA3051" s="204"/>
      <c r="BB3051" s="204"/>
      <c r="BC3051" s="204"/>
      <c r="BD3051" s="204"/>
      <c r="BE3051" s="132"/>
    </row>
    <row r="3052" spans="50:57" x14ac:dyDescent="0.2">
      <c r="AX3052" s="204"/>
      <c r="AY3052" s="204"/>
      <c r="AZ3052" s="204"/>
      <c r="BA3052" s="204"/>
      <c r="BB3052" s="204"/>
      <c r="BC3052" s="204"/>
      <c r="BD3052" s="204"/>
      <c r="BE3052" s="132"/>
    </row>
    <row r="3053" spans="50:57" x14ac:dyDescent="0.2">
      <c r="AX3053" s="204"/>
      <c r="AY3053" s="204"/>
      <c r="AZ3053" s="204"/>
      <c r="BA3053" s="204"/>
      <c r="BB3053" s="204"/>
      <c r="BC3053" s="204"/>
      <c r="BD3053" s="204"/>
      <c r="BE3053" s="132"/>
    </row>
    <row r="3054" spans="50:57" x14ac:dyDescent="0.2">
      <c r="AX3054" s="204"/>
      <c r="AY3054" s="204"/>
      <c r="AZ3054" s="204"/>
      <c r="BA3054" s="204"/>
      <c r="BB3054" s="204"/>
      <c r="BC3054" s="204"/>
      <c r="BD3054" s="204"/>
      <c r="BE3054" s="132"/>
    </row>
    <row r="3055" spans="50:57" x14ac:dyDescent="0.2">
      <c r="AX3055" s="204"/>
      <c r="AY3055" s="204"/>
      <c r="AZ3055" s="204"/>
      <c r="BA3055" s="204"/>
      <c r="BB3055" s="204"/>
      <c r="BC3055" s="204"/>
      <c r="BD3055" s="204"/>
      <c r="BE3055" s="132"/>
    </row>
    <row r="3056" spans="50:57" x14ac:dyDescent="0.2">
      <c r="AX3056" s="204"/>
      <c r="AY3056" s="204"/>
      <c r="AZ3056" s="204"/>
      <c r="BA3056" s="204"/>
      <c r="BB3056" s="204"/>
      <c r="BC3056" s="204"/>
      <c r="BD3056" s="204"/>
      <c r="BE3056" s="132"/>
    </row>
    <row r="3057" spans="50:57" x14ac:dyDescent="0.2">
      <c r="AX3057" s="204"/>
      <c r="AY3057" s="204"/>
      <c r="AZ3057" s="204"/>
      <c r="BA3057" s="204"/>
      <c r="BB3057" s="204"/>
      <c r="BC3057" s="204"/>
      <c r="BD3057" s="204"/>
      <c r="BE3057" s="132"/>
    </row>
    <row r="3058" spans="50:57" x14ac:dyDescent="0.2">
      <c r="AX3058" s="204"/>
      <c r="AY3058" s="204"/>
      <c r="AZ3058" s="204"/>
      <c r="BA3058" s="204"/>
      <c r="BB3058" s="204"/>
      <c r="BC3058" s="204"/>
      <c r="BD3058" s="204"/>
      <c r="BE3058" s="132"/>
    </row>
    <row r="3059" spans="50:57" x14ac:dyDescent="0.2">
      <c r="AX3059" s="204"/>
      <c r="AY3059" s="204"/>
      <c r="AZ3059" s="204"/>
      <c r="BA3059" s="204"/>
      <c r="BB3059" s="204"/>
      <c r="BC3059" s="204"/>
      <c r="BD3059" s="204"/>
      <c r="BE3059" s="132"/>
    </row>
    <row r="3060" spans="50:57" x14ac:dyDescent="0.2">
      <c r="AX3060" s="204"/>
      <c r="AY3060" s="204"/>
      <c r="AZ3060" s="204"/>
      <c r="BA3060" s="204"/>
      <c r="BB3060" s="204"/>
      <c r="BC3060" s="204"/>
      <c r="BD3060" s="204"/>
      <c r="BE3060" s="132"/>
    </row>
    <row r="3061" spans="50:57" x14ac:dyDescent="0.2">
      <c r="AX3061" s="204"/>
      <c r="AY3061" s="204"/>
      <c r="AZ3061" s="204"/>
      <c r="BA3061" s="204"/>
      <c r="BB3061" s="204"/>
      <c r="BC3061" s="204"/>
      <c r="BD3061" s="204"/>
      <c r="BE3061" s="132"/>
    </row>
    <row r="3062" spans="50:57" x14ac:dyDescent="0.2">
      <c r="AX3062" s="204"/>
      <c r="AY3062" s="204"/>
      <c r="AZ3062" s="204"/>
      <c r="BA3062" s="204"/>
      <c r="BB3062" s="204"/>
      <c r="BC3062" s="204"/>
      <c r="BD3062" s="204"/>
      <c r="BE3062" s="132"/>
    </row>
    <row r="3063" spans="50:57" x14ac:dyDescent="0.2">
      <c r="AX3063" s="204"/>
      <c r="AY3063" s="204"/>
      <c r="AZ3063" s="204"/>
      <c r="BA3063" s="204"/>
      <c r="BB3063" s="204"/>
      <c r="BC3063" s="204"/>
      <c r="BD3063" s="204"/>
      <c r="BE3063" s="132"/>
    </row>
    <row r="3064" spans="50:57" x14ac:dyDescent="0.2">
      <c r="AX3064" s="204"/>
      <c r="AY3064" s="204"/>
      <c r="AZ3064" s="204"/>
      <c r="BA3064" s="204"/>
      <c r="BB3064" s="204"/>
      <c r="BC3064" s="204"/>
      <c r="BD3064" s="204"/>
      <c r="BE3064" s="132"/>
    </row>
    <row r="3065" spans="50:57" x14ac:dyDescent="0.2">
      <c r="AX3065" s="204"/>
      <c r="AY3065" s="204"/>
      <c r="AZ3065" s="204"/>
      <c r="BA3065" s="204"/>
      <c r="BB3065" s="204"/>
      <c r="BC3065" s="204"/>
      <c r="BD3065" s="204"/>
      <c r="BE3065" s="132"/>
    </row>
    <row r="3066" spans="50:57" x14ac:dyDescent="0.2">
      <c r="AX3066" s="204"/>
      <c r="AY3066" s="204"/>
      <c r="AZ3066" s="204"/>
      <c r="BA3066" s="204"/>
      <c r="BB3066" s="204"/>
      <c r="BC3066" s="204"/>
      <c r="BD3066" s="204"/>
      <c r="BE3066" s="132"/>
    </row>
    <row r="3067" spans="50:57" x14ac:dyDescent="0.2">
      <c r="AX3067" s="204"/>
      <c r="AY3067" s="204"/>
      <c r="AZ3067" s="204"/>
      <c r="BA3067" s="204"/>
      <c r="BB3067" s="204"/>
      <c r="BC3067" s="204"/>
      <c r="BD3067" s="204"/>
      <c r="BE3067" s="132"/>
    </row>
    <row r="3068" spans="50:57" x14ac:dyDescent="0.2">
      <c r="AX3068" s="204"/>
      <c r="AY3068" s="204"/>
      <c r="AZ3068" s="204"/>
      <c r="BA3068" s="204"/>
      <c r="BB3068" s="204"/>
      <c r="BC3068" s="204"/>
      <c r="BD3068" s="204"/>
      <c r="BE3068" s="132"/>
    </row>
    <row r="3069" spans="50:57" x14ac:dyDescent="0.2">
      <c r="AX3069" s="204"/>
      <c r="AY3069" s="204"/>
      <c r="AZ3069" s="204"/>
      <c r="BA3069" s="204"/>
      <c r="BB3069" s="204"/>
      <c r="BC3069" s="204"/>
      <c r="BD3069" s="204"/>
      <c r="BE3069" s="132"/>
    </row>
    <row r="3070" spans="50:57" x14ac:dyDescent="0.2">
      <c r="AX3070" s="204"/>
      <c r="AY3070" s="204"/>
      <c r="AZ3070" s="204"/>
      <c r="BA3070" s="204"/>
      <c r="BB3070" s="204"/>
      <c r="BC3070" s="204"/>
      <c r="BD3070" s="204"/>
      <c r="BE3070" s="132"/>
    </row>
    <row r="3071" spans="50:57" x14ac:dyDescent="0.2">
      <c r="AX3071" s="204"/>
      <c r="AY3071" s="204"/>
      <c r="AZ3071" s="204"/>
      <c r="BA3071" s="204"/>
      <c r="BB3071" s="204"/>
      <c r="BC3071" s="204"/>
      <c r="BD3071" s="204"/>
      <c r="BE3071" s="132"/>
    </row>
    <row r="3072" spans="50:57" x14ac:dyDescent="0.2">
      <c r="AX3072" s="204"/>
      <c r="AY3072" s="204"/>
      <c r="AZ3072" s="204"/>
      <c r="BA3072" s="204"/>
      <c r="BB3072" s="204"/>
      <c r="BC3072" s="204"/>
      <c r="BD3072" s="204"/>
      <c r="BE3072" s="132"/>
    </row>
    <row r="3073" spans="50:57" x14ac:dyDescent="0.2">
      <c r="AX3073" s="204"/>
      <c r="AY3073" s="204"/>
      <c r="AZ3073" s="204"/>
      <c r="BA3073" s="204"/>
      <c r="BB3073" s="204"/>
      <c r="BC3073" s="204"/>
      <c r="BD3073" s="204"/>
      <c r="BE3073" s="132"/>
    </row>
    <row r="3074" spans="50:57" x14ac:dyDescent="0.2">
      <c r="AX3074" s="204"/>
      <c r="AY3074" s="204"/>
      <c r="AZ3074" s="204"/>
      <c r="BA3074" s="204"/>
      <c r="BB3074" s="204"/>
      <c r="BC3074" s="204"/>
      <c r="BD3074" s="204"/>
      <c r="BE3074" s="132"/>
    </row>
    <row r="3075" spans="50:57" x14ac:dyDescent="0.2">
      <c r="AX3075" s="204"/>
      <c r="AY3075" s="204"/>
      <c r="AZ3075" s="204"/>
      <c r="BA3075" s="204"/>
      <c r="BB3075" s="204"/>
      <c r="BC3075" s="204"/>
      <c r="BD3075" s="204"/>
      <c r="BE3075" s="132"/>
    </row>
    <row r="3076" spans="50:57" x14ac:dyDescent="0.2">
      <c r="AX3076" s="204"/>
      <c r="AY3076" s="204"/>
      <c r="AZ3076" s="204"/>
      <c r="BA3076" s="204"/>
      <c r="BB3076" s="204"/>
      <c r="BC3076" s="204"/>
      <c r="BD3076" s="204"/>
      <c r="BE3076" s="132"/>
    </row>
    <row r="3077" spans="50:57" x14ac:dyDescent="0.2">
      <c r="AX3077" s="204"/>
      <c r="AY3077" s="204"/>
      <c r="AZ3077" s="204"/>
      <c r="BA3077" s="204"/>
      <c r="BB3077" s="204"/>
      <c r="BC3077" s="204"/>
      <c r="BD3077" s="204"/>
      <c r="BE3077" s="132"/>
    </row>
    <row r="3078" spans="50:57" x14ac:dyDescent="0.2">
      <c r="AX3078" s="204"/>
      <c r="AY3078" s="204"/>
      <c r="AZ3078" s="204"/>
      <c r="BA3078" s="204"/>
      <c r="BB3078" s="204"/>
      <c r="BC3078" s="204"/>
      <c r="BD3078" s="204"/>
      <c r="BE3078" s="132"/>
    </row>
    <row r="3079" spans="50:57" x14ac:dyDescent="0.2">
      <c r="AX3079" s="204"/>
      <c r="AY3079" s="204"/>
      <c r="AZ3079" s="204"/>
      <c r="BA3079" s="204"/>
      <c r="BB3079" s="204"/>
      <c r="BC3079" s="204"/>
      <c r="BD3079" s="204"/>
      <c r="BE3079" s="132"/>
    </row>
    <row r="3080" spans="50:57" x14ac:dyDescent="0.2">
      <c r="AX3080" s="204"/>
      <c r="AY3080" s="204"/>
      <c r="AZ3080" s="204"/>
      <c r="BA3080" s="204"/>
      <c r="BB3080" s="204"/>
      <c r="BC3080" s="204"/>
      <c r="BD3080" s="204"/>
      <c r="BE3080" s="132"/>
    </row>
    <row r="3081" spans="50:57" x14ac:dyDescent="0.2">
      <c r="AX3081" s="204"/>
      <c r="AY3081" s="204"/>
      <c r="AZ3081" s="204"/>
      <c r="BA3081" s="204"/>
      <c r="BB3081" s="204"/>
      <c r="BC3081" s="204"/>
      <c r="BD3081" s="204"/>
      <c r="BE3081" s="132"/>
    </row>
    <row r="3082" spans="50:57" x14ac:dyDescent="0.2">
      <c r="AX3082" s="204"/>
      <c r="AY3082" s="204"/>
      <c r="AZ3082" s="204"/>
      <c r="BA3082" s="204"/>
      <c r="BB3082" s="204"/>
      <c r="BC3082" s="204"/>
      <c r="BD3082" s="204"/>
      <c r="BE3082" s="132"/>
    </row>
    <row r="3083" spans="50:57" x14ac:dyDescent="0.2">
      <c r="AX3083" s="204"/>
      <c r="AY3083" s="204"/>
      <c r="AZ3083" s="204"/>
      <c r="BA3083" s="204"/>
      <c r="BB3083" s="204"/>
      <c r="BC3083" s="204"/>
      <c r="BD3083" s="204"/>
      <c r="BE3083" s="132"/>
    </row>
    <row r="3084" spans="50:57" x14ac:dyDescent="0.2">
      <c r="AX3084" s="204"/>
      <c r="AY3084" s="204"/>
      <c r="AZ3084" s="204"/>
      <c r="BA3084" s="204"/>
      <c r="BB3084" s="204"/>
      <c r="BC3084" s="204"/>
      <c r="BD3084" s="204"/>
      <c r="BE3084" s="132"/>
    </row>
    <row r="3085" spans="50:57" x14ac:dyDescent="0.2">
      <c r="AX3085" s="204"/>
      <c r="AY3085" s="204"/>
      <c r="AZ3085" s="204"/>
      <c r="BA3085" s="204"/>
      <c r="BB3085" s="204"/>
      <c r="BC3085" s="204"/>
      <c r="BD3085" s="204"/>
      <c r="BE3085" s="132"/>
    </row>
    <row r="3086" spans="50:57" x14ac:dyDescent="0.2">
      <c r="AX3086" s="204"/>
      <c r="AY3086" s="204"/>
      <c r="AZ3086" s="204"/>
      <c r="BA3086" s="204"/>
      <c r="BB3086" s="204"/>
      <c r="BC3086" s="204"/>
      <c r="BD3086" s="204"/>
      <c r="BE3086" s="132"/>
    </row>
    <row r="3087" spans="50:57" x14ac:dyDescent="0.2">
      <c r="AX3087" s="204"/>
      <c r="AY3087" s="204"/>
      <c r="AZ3087" s="204"/>
      <c r="BA3087" s="204"/>
      <c r="BB3087" s="204"/>
      <c r="BC3087" s="204"/>
      <c r="BD3087" s="204"/>
      <c r="BE3087" s="132"/>
    </row>
    <row r="3088" spans="50:57" x14ac:dyDescent="0.2">
      <c r="AX3088" s="204"/>
      <c r="AY3088" s="204"/>
      <c r="AZ3088" s="204"/>
      <c r="BA3088" s="204"/>
      <c r="BB3088" s="204"/>
      <c r="BC3088" s="204"/>
      <c r="BD3088" s="204"/>
      <c r="BE3088" s="132"/>
    </row>
    <row r="3089" spans="50:57" x14ac:dyDescent="0.2">
      <c r="AX3089" s="204"/>
      <c r="AY3089" s="204"/>
      <c r="AZ3089" s="204"/>
      <c r="BA3089" s="204"/>
      <c r="BB3089" s="204"/>
      <c r="BC3089" s="204"/>
      <c r="BD3089" s="204"/>
      <c r="BE3089" s="132"/>
    </row>
    <row r="3090" spans="50:57" x14ac:dyDescent="0.2">
      <c r="AX3090" s="204"/>
      <c r="AY3090" s="204"/>
      <c r="AZ3090" s="204"/>
      <c r="BA3090" s="204"/>
      <c r="BB3090" s="204"/>
      <c r="BC3090" s="204"/>
      <c r="BD3090" s="204"/>
      <c r="BE3090" s="132"/>
    </row>
    <row r="3091" spans="50:57" x14ac:dyDescent="0.2">
      <c r="AX3091" s="204"/>
      <c r="AY3091" s="204"/>
      <c r="AZ3091" s="204"/>
      <c r="BA3091" s="204"/>
      <c r="BB3091" s="204"/>
      <c r="BC3091" s="204"/>
      <c r="BD3091" s="204"/>
      <c r="BE3091" s="132"/>
    </row>
    <row r="3092" spans="50:57" x14ac:dyDescent="0.2">
      <c r="AX3092" s="204"/>
      <c r="AY3092" s="204"/>
      <c r="AZ3092" s="204"/>
      <c r="BA3092" s="204"/>
      <c r="BB3092" s="204"/>
      <c r="BC3092" s="204"/>
      <c r="BD3092" s="204"/>
      <c r="BE3092" s="132"/>
    </row>
    <row r="3093" spans="50:57" x14ac:dyDescent="0.2">
      <c r="AX3093" s="204"/>
      <c r="AY3093" s="204"/>
      <c r="AZ3093" s="204"/>
      <c r="BA3093" s="204"/>
      <c r="BB3093" s="204"/>
      <c r="BC3093" s="204"/>
      <c r="BD3093" s="204"/>
      <c r="BE3093" s="132"/>
    </row>
    <row r="3094" spans="50:57" x14ac:dyDescent="0.2">
      <c r="AX3094" s="204"/>
      <c r="AY3094" s="204"/>
      <c r="AZ3094" s="204"/>
      <c r="BA3094" s="204"/>
      <c r="BB3094" s="204"/>
      <c r="BC3094" s="204"/>
      <c r="BD3094" s="204"/>
      <c r="BE3094" s="132"/>
    </row>
    <row r="3095" spans="50:57" x14ac:dyDescent="0.2">
      <c r="AX3095" s="204"/>
      <c r="AY3095" s="204"/>
      <c r="AZ3095" s="204"/>
      <c r="BA3095" s="204"/>
      <c r="BB3095" s="204"/>
      <c r="BC3095" s="204"/>
      <c r="BD3095" s="204"/>
      <c r="BE3095" s="132"/>
    </row>
    <row r="3096" spans="50:57" x14ac:dyDescent="0.2">
      <c r="AX3096" s="204"/>
      <c r="AY3096" s="204"/>
      <c r="AZ3096" s="204"/>
      <c r="BA3096" s="204"/>
      <c r="BB3096" s="204"/>
      <c r="BC3096" s="204"/>
      <c r="BD3096" s="204"/>
      <c r="BE3096" s="132"/>
    </row>
    <row r="3097" spans="50:57" x14ac:dyDescent="0.2">
      <c r="AX3097" s="204"/>
      <c r="AY3097" s="204"/>
      <c r="AZ3097" s="204"/>
      <c r="BA3097" s="204"/>
      <c r="BB3097" s="204"/>
      <c r="BC3097" s="204"/>
      <c r="BD3097" s="204"/>
      <c r="BE3097" s="132"/>
    </row>
    <row r="3098" spans="50:57" x14ac:dyDescent="0.2">
      <c r="AX3098" s="204"/>
      <c r="AY3098" s="204"/>
      <c r="AZ3098" s="204"/>
      <c r="BA3098" s="204"/>
      <c r="BB3098" s="204"/>
      <c r="BC3098" s="204"/>
      <c r="BD3098" s="204"/>
      <c r="BE3098" s="132"/>
    </row>
    <row r="3099" spans="50:57" x14ac:dyDescent="0.2">
      <c r="AX3099" s="204"/>
      <c r="AY3099" s="204"/>
      <c r="AZ3099" s="204"/>
      <c r="BA3099" s="204"/>
      <c r="BB3099" s="204"/>
      <c r="BC3099" s="204"/>
      <c r="BD3099" s="204"/>
      <c r="BE3099" s="132"/>
    </row>
    <row r="3100" spans="50:57" x14ac:dyDescent="0.2">
      <c r="AX3100" s="204"/>
      <c r="AY3100" s="204"/>
      <c r="AZ3100" s="204"/>
      <c r="BA3100" s="204"/>
      <c r="BB3100" s="204"/>
      <c r="BC3100" s="204"/>
      <c r="BD3100" s="204"/>
      <c r="BE3100" s="132"/>
    </row>
    <row r="3101" spans="50:57" x14ac:dyDescent="0.2">
      <c r="AX3101" s="204"/>
      <c r="AY3101" s="204"/>
      <c r="AZ3101" s="204"/>
      <c r="BA3101" s="204"/>
      <c r="BB3101" s="204"/>
      <c r="BC3101" s="204"/>
      <c r="BD3101" s="204"/>
      <c r="BE3101" s="132"/>
    </row>
    <row r="3102" spans="50:57" x14ac:dyDescent="0.2">
      <c r="AX3102" s="204"/>
      <c r="AY3102" s="204"/>
      <c r="AZ3102" s="204"/>
      <c r="BA3102" s="204"/>
      <c r="BB3102" s="204"/>
      <c r="BC3102" s="204"/>
      <c r="BD3102" s="204"/>
      <c r="BE3102" s="132"/>
    </row>
    <row r="3103" spans="50:57" x14ac:dyDescent="0.2">
      <c r="AX3103" s="204"/>
      <c r="AY3103" s="204"/>
      <c r="AZ3103" s="204"/>
      <c r="BA3103" s="204"/>
      <c r="BB3103" s="204"/>
      <c r="BC3103" s="204"/>
      <c r="BD3103" s="204"/>
      <c r="BE3103" s="132"/>
    </row>
    <row r="3104" spans="50:57" x14ac:dyDescent="0.2">
      <c r="AX3104" s="204"/>
      <c r="AY3104" s="204"/>
      <c r="AZ3104" s="204"/>
      <c r="BA3104" s="204"/>
      <c r="BB3104" s="204"/>
      <c r="BC3104" s="204"/>
      <c r="BD3104" s="204"/>
      <c r="BE3104" s="132"/>
    </row>
    <row r="3105" spans="50:57" x14ac:dyDescent="0.2">
      <c r="AX3105" s="204"/>
      <c r="AY3105" s="204"/>
      <c r="AZ3105" s="204"/>
      <c r="BA3105" s="204"/>
      <c r="BB3105" s="204"/>
      <c r="BC3105" s="204"/>
      <c r="BD3105" s="204"/>
      <c r="BE3105" s="132"/>
    </row>
    <row r="3106" spans="50:57" x14ac:dyDescent="0.2">
      <c r="AX3106" s="204"/>
      <c r="AY3106" s="204"/>
      <c r="AZ3106" s="204"/>
      <c r="BA3106" s="204"/>
      <c r="BB3106" s="204"/>
      <c r="BC3106" s="204"/>
      <c r="BD3106" s="204"/>
      <c r="BE3106" s="132"/>
    </row>
    <row r="3107" spans="50:57" x14ac:dyDescent="0.2">
      <c r="AX3107" s="204"/>
      <c r="AY3107" s="204"/>
      <c r="AZ3107" s="204"/>
      <c r="BA3107" s="204"/>
      <c r="BB3107" s="204"/>
      <c r="BC3107" s="204"/>
      <c r="BD3107" s="204"/>
      <c r="BE3107" s="132"/>
    </row>
    <row r="3108" spans="50:57" x14ac:dyDescent="0.2">
      <c r="AX3108" s="204"/>
      <c r="AY3108" s="204"/>
      <c r="AZ3108" s="204"/>
      <c r="BA3108" s="204"/>
      <c r="BB3108" s="204"/>
      <c r="BC3108" s="204"/>
      <c r="BD3108" s="204"/>
      <c r="BE3108" s="132"/>
    </row>
    <row r="3109" spans="50:57" x14ac:dyDescent="0.2">
      <c r="AX3109" s="204"/>
      <c r="AY3109" s="204"/>
      <c r="AZ3109" s="204"/>
      <c r="BA3109" s="204"/>
      <c r="BB3109" s="204"/>
      <c r="BC3109" s="204"/>
      <c r="BD3109" s="204"/>
      <c r="BE3109" s="132"/>
    </row>
    <row r="3110" spans="50:57" x14ac:dyDescent="0.2">
      <c r="AX3110" s="204"/>
      <c r="AY3110" s="204"/>
      <c r="AZ3110" s="204"/>
      <c r="BA3110" s="204"/>
      <c r="BB3110" s="204"/>
      <c r="BC3110" s="204"/>
      <c r="BD3110" s="204"/>
      <c r="BE3110" s="132"/>
    </row>
    <row r="3111" spans="50:57" x14ac:dyDescent="0.2">
      <c r="AX3111" s="204"/>
      <c r="AY3111" s="204"/>
      <c r="AZ3111" s="204"/>
      <c r="BA3111" s="204"/>
      <c r="BB3111" s="204"/>
      <c r="BC3111" s="204"/>
      <c r="BD3111" s="204"/>
      <c r="BE3111" s="132"/>
    </row>
    <row r="3112" spans="50:57" x14ac:dyDescent="0.2">
      <c r="AX3112" s="204"/>
      <c r="AY3112" s="204"/>
      <c r="AZ3112" s="204"/>
      <c r="BA3112" s="204"/>
      <c r="BB3112" s="204"/>
      <c r="BC3112" s="204"/>
      <c r="BD3112" s="204"/>
      <c r="BE3112" s="132"/>
    </row>
    <row r="3113" spans="50:57" x14ac:dyDescent="0.2">
      <c r="AX3113" s="204"/>
      <c r="AY3113" s="204"/>
      <c r="AZ3113" s="204"/>
      <c r="BA3113" s="204"/>
      <c r="BB3113" s="204"/>
      <c r="BC3113" s="204"/>
      <c r="BD3113" s="204"/>
      <c r="BE3113" s="132"/>
    </row>
    <row r="3114" spans="50:57" x14ac:dyDescent="0.2">
      <c r="AX3114" s="204"/>
      <c r="AY3114" s="204"/>
      <c r="AZ3114" s="204"/>
      <c r="BA3114" s="204"/>
      <c r="BB3114" s="204"/>
      <c r="BC3114" s="204"/>
      <c r="BD3114" s="204"/>
      <c r="BE3114" s="132"/>
    </row>
    <row r="3115" spans="50:57" x14ac:dyDescent="0.2">
      <c r="AX3115" s="204"/>
      <c r="AY3115" s="204"/>
      <c r="AZ3115" s="204"/>
      <c r="BA3115" s="204"/>
      <c r="BB3115" s="204"/>
      <c r="BC3115" s="204"/>
      <c r="BD3115" s="204"/>
      <c r="BE3115" s="132"/>
    </row>
    <row r="3116" spans="50:57" x14ac:dyDescent="0.2">
      <c r="AX3116" s="204"/>
      <c r="AY3116" s="204"/>
      <c r="AZ3116" s="204"/>
      <c r="BA3116" s="204"/>
      <c r="BB3116" s="204"/>
      <c r="BC3116" s="204"/>
      <c r="BD3116" s="204"/>
      <c r="BE3116" s="132"/>
    </row>
    <row r="3117" spans="50:57" x14ac:dyDescent="0.2">
      <c r="AX3117" s="204"/>
      <c r="AY3117" s="204"/>
      <c r="AZ3117" s="204"/>
      <c r="BA3117" s="204"/>
      <c r="BB3117" s="204"/>
      <c r="BC3117" s="204"/>
      <c r="BD3117" s="204"/>
      <c r="BE3117" s="132"/>
    </row>
    <row r="3118" spans="50:57" x14ac:dyDescent="0.2">
      <c r="AX3118" s="204"/>
      <c r="AY3118" s="204"/>
      <c r="AZ3118" s="204"/>
      <c r="BA3118" s="204"/>
      <c r="BB3118" s="204"/>
      <c r="BC3118" s="204"/>
      <c r="BD3118" s="204"/>
      <c r="BE3118" s="132"/>
    </row>
    <row r="3119" spans="50:57" x14ac:dyDescent="0.2">
      <c r="AX3119" s="204"/>
      <c r="AY3119" s="204"/>
      <c r="AZ3119" s="204"/>
      <c r="BA3119" s="204"/>
      <c r="BB3119" s="204"/>
      <c r="BC3119" s="204"/>
      <c r="BD3119" s="204"/>
      <c r="BE3119" s="132"/>
    </row>
    <row r="3120" spans="50:57" x14ac:dyDescent="0.2">
      <c r="AX3120" s="204"/>
      <c r="AY3120" s="204"/>
      <c r="AZ3120" s="204"/>
      <c r="BA3120" s="204"/>
      <c r="BB3120" s="204"/>
      <c r="BC3120" s="204"/>
      <c r="BD3120" s="204"/>
      <c r="BE3120" s="132"/>
    </row>
    <row r="3121" spans="50:57" x14ac:dyDescent="0.2">
      <c r="AX3121" s="204"/>
      <c r="AY3121" s="204"/>
      <c r="AZ3121" s="204"/>
      <c r="BA3121" s="204"/>
      <c r="BB3121" s="204"/>
      <c r="BC3121" s="204"/>
      <c r="BD3121" s="204"/>
      <c r="BE3121" s="132"/>
    </row>
    <row r="3122" spans="50:57" x14ac:dyDescent="0.2">
      <c r="AX3122" s="204"/>
      <c r="AY3122" s="204"/>
      <c r="AZ3122" s="204"/>
      <c r="BA3122" s="204"/>
      <c r="BB3122" s="204"/>
      <c r="BC3122" s="204"/>
      <c r="BD3122" s="204"/>
      <c r="BE3122" s="132"/>
    </row>
    <row r="3123" spans="50:57" x14ac:dyDescent="0.2">
      <c r="AX3123" s="204"/>
      <c r="AY3123" s="204"/>
      <c r="AZ3123" s="204"/>
      <c r="BA3123" s="204"/>
      <c r="BB3123" s="204"/>
      <c r="BC3123" s="204"/>
      <c r="BD3123" s="204"/>
      <c r="BE3123" s="132"/>
    </row>
    <row r="3124" spans="50:57" x14ac:dyDescent="0.2">
      <c r="AX3124" s="204"/>
      <c r="AY3124" s="204"/>
      <c r="AZ3124" s="204"/>
      <c r="BA3124" s="204"/>
      <c r="BB3124" s="204"/>
      <c r="BC3124" s="204"/>
      <c r="BD3124" s="204"/>
      <c r="BE3124" s="132"/>
    </row>
    <row r="3125" spans="50:57" x14ac:dyDescent="0.2">
      <c r="AX3125" s="204"/>
      <c r="AY3125" s="204"/>
      <c r="AZ3125" s="204"/>
      <c r="BA3125" s="204"/>
      <c r="BB3125" s="204"/>
      <c r="BC3125" s="204"/>
      <c r="BD3125" s="204"/>
      <c r="BE3125" s="132"/>
    </row>
    <row r="3126" spans="50:57" x14ac:dyDescent="0.2">
      <c r="AX3126" s="204"/>
      <c r="AY3126" s="204"/>
      <c r="AZ3126" s="204"/>
      <c r="BA3126" s="204"/>
      <c r="BB3126" s="204"/>
      <c r="BC3126" s="204"/>
      <c r="BD3126" s="204"/>
      <c r="BE3126" s="132"/>
    </row>
    <row r="3127" spans="50:57" x14ac:dyDescent="0.2">
      <c r="AX3127" s="204"/>
      <c r="AY3127" s="204"/>
      <c r="AZ3127" s="204"/>
      <c r="BA3127" s="204"/>
      <c r="BB3127" s="204"/>
      <c r="BC3127" s="204"/>
      <c r="BD3127" s="204"/>
      <c r="BE3127" s="132"/>
    </row>
    <row r="3128" spans="50:57" x14ac:dyDescent="0.2">
      <c r="AX3128" s="204"/>
      <c r="AY3128" s="204"/>
      <c r="AZ3128" s="204"/>
      <c r="BA3128" s="204"/>
      <c r="BB3128" s="204"/>
      <c r="BC3128" s="204"/>
      <c r="BD3128" s="204"/>
      <c r="BE3128" s="132"/>
    </row>
    <row r="3129" spans="50:57" x14ac:dyDescent="0.2">
      <c r="AX3129" s="204"/>
      <c r="AY3129" s="204"/>
      <c r="AZ3129" s="204"/>
      <c r="BA3129" s="204"/>
      <c r="BB3129" s="204"/>
      <c r="BC3129" s="204"/>
      <c r="BD3129" s="204"/>
      <c r="BE3129" s="132"/>
    </row>
    <row r="3130" spans="50:57" x14ac:dyDescent="0.2">
      <c r="AX3130" s="204"/>
      <c r="AY3130" s="204"/>
      <c r="AZ3130" s="204"/>
      <c r="BA3130" s="204"/>
      <c r="BB3130" s="204"/>
      <c r="BC3130" s="204"/>
      <c r="BD3130" s="204"/>
      <c r="BE3130" s="132"/>
    </row>
    <row r="3131" spans="50:57" x14ac:dyDescent="0.2">
      <c r="AX3131" s="204"/>
      <c r="AY3131" s="204"/>
      <c r="AZ3131" s="204"/>
      <c r="BA3131" s="204"/>
      <c r="BB3131" s="204"/>
      <c r="BC3131" s="204"/>
      <c r="BD3131" s="204"/>
      <c r="BE3131" s="132"/>
    </row>
    <row r="3132" spans="50:57" x14ac:dyDescent="0.2">
      <c r="AX3132" s="204"/>
      <c r="AY3132" s="204"/>
      <c r="AZ3132" s="204"/>
      <c r="BA3132" s="204"/>
      <c r="BB3132" s="204"/>
      <c r="BC3132" s="204"/>
      <c r="BD3132" s="204"/>
      <c r="BE3132" s="132"/>
    </row>
    <row r="3133" spans="50:57" x14ac:dyDescent="0.2">
      <c r="AX3133" s="204"/>
      <c r="AY3133" s="204"/>
      <c r="AZ3133" s="204"/>
      <c r="BA3133" s="204"/>
      <c r="BB3133" s="204"/>
      <c r="BC3133" s="204"/>
      <c r="BD3133" s="204"/>
      <c r="BE3133" s="132"/>
    </row>
    <row r="3134" spans="50:57" x14ac:dyDescent="0.2">
      <c r="AX3134" s="204"/>
      <c r="AY3134" s="204"/>
      <c r="AZ3134" s="204"/>
      <c r="BA3134" s="204"/>
      <c r="BB3134" s="204"/>
      <c r="BC3134" s="204"/>
      <c r="BD3134" s="204"/>
      <c r="BE3134" s="132"/>
    </row>
    <row r="3135" spans="50:57" x14ac:dyDescent="0.2">
      <c r="AX3135" s="204"/>
      <c r="AY3135" s="204"/>
      <c r="AZ3135" s="204"/>
      <c r="BA3135" s="204"/>
      <c r="BB3135" s="204"/>
      <c r="BC3135" s="204"/>
      <c r="BD3135" s="204"/>
      <c r="BE3135" s="132"/>
    </row>
    <row r="3136" spans="50:57" x14ac:dyDescent="0.2">
      <c r="AX3136" s="204"/>
      <c r="AY3136" s="204"/>
      <c r="AZ3136" s="204"/>
      <c r="BA3136" s="204"/>
      <c r="BB3136" s="204"/>
      <c r="BC3136" s="204"/>
      <c r="BD3136" s="204"/>
      <c r="BE3136" s="132"/>
    </row>
    <row r="3137" spans="50:57" x14ac:dyDescent="0.2">
      <c r="AX3137" s="204"/>
      <c r="AY3137" s="204"/>
      <c r="AZ3137" s="204"/>
      <c r="BA3137" s="204"/>
      <c r="BB3137" s="204"/>
      <c r="BC3137" s="204"/>
      <c r="BD3137" s="204"/>
      <c r="BE3137" s="132"/>
    </row>
    <row r="3138" spans="50:57" x14ac:dyDescent="0.2">
      <c r="AX3138" s="204"/>
      <c r="AY3138" s="204"/>
      <c r="AZ3138" s="204"/>
      <c r="BA3138" s="204"/>
      <c r="BB3138" s="204"/>
      <c r="BC3138" s="204"/>
      <c r="BD3138" s="204"/>
      <c r="BE3138" s="132"/>
    </row>
    <row r="3139" spans="50:57" x14ac:dyDescent="0.2">
      <c r="AX3139" s="204"/>
      <c r="AY3139" s="204"/>
      <c r="AZ3139" s="204"/>
      <c r="BA3139" s="204"/>
      <c r="BB3139" s="204"/>
      <c r="BC3139" s="204"/>
      <c r="BD3139" s="204"/>
      <c r="BE3139" s="132"/>
    </row>
    <row r="3140" spans="50:57" x14ac:dyDescent="0.2">
      <c r="AX3140" s="204"/>
      <c r="AY3140" s="204"/>
      <c r="AZ3140" s="204"/>
      <c r="BA3140" s="204"/>
      <c r="BB3140" s="204"/>
      <c r="BC3140" s="204"/>
      <c r="BD3140" s="204"/>
      <c r="BE3140" s="132"/>
    </row>
    <row r="3141" spans="50:57" x14ac:dyDescent="0.2">
      <c r="AX3141" s="204"/>
      <c r="AY3141" s="204"/>
      <c r="AZ3141" s="204"/>
      <c r="BA3141" s="204"/>
      <c r="BB3141" s="204"/>
      <c r="BC3141" s="204"/>
      <c r="BD3141" s="204"/>
      <c r="BE3141" s="132"/>
    </row>
    <row r="3142" spans="50:57" x14ac:dyDescent="0.2">
      <c r="AX3142" s="204"/>
      <c r="AY3142" s="204"/>
      <c r="AZ3142" s="204"/>
      <c r="BA3142" s="204"/>
      <c r="BB3142" s="204"/>
      <c r="BC3142" s="204"/>
      <c r="BD3142" s="204"/>
      <c r="BE3142" s="132"/>
    </row>
    <row r="3143" spans="50:57" x14ac:dyDescent="0.2">
      <c r="AX3143" s="204"/>
      <c r="AY3143" s="204"/>
      <c r="AZ3143" s="204"/>
      <c r="BA3143" s="204"/>
      <c r="BB3143" s="204"/>
      <c r="BC3143" s="204"/>
      <c r="BD3143" s="204"/>
      <c r="BE3143" s="132"/>
    </row>
    <row r="3144" spans="50:57" x14ac:dyDescent="0.2">
      <c r="AX3144" s="204"/>
      <c r="AY3144" s="204"/>
      <c r="AZ3144" s="204"/>
      <c r="BA3144" s="204"/>
      <c r="BB3144" s="204"/>
      <c r="BC3144" s="204"/>
      <c r="BD3144" s="204"/>
      <c r="BE3144" s="132"/>
    </row>
    <row r="3145" spans="50:57" x14ac:dyDescent="0.2">
      <c r="AX3145" s="204"/>
      <c r="AY3145" s="204"/>
      <c r="AZ3145" s="204"/>
      <c r="BA3145" s="204"/>
      <c r="BB3145" s="204"/>
      <c r="BC3145" s="204"/>
      <c r="BD3145" s="204"/>
      <c r="BE3145" s="132"/>
    </row>
    <row r="3146" spans="50:57" x14ac:dyDescent="0.2">
      <c r="AX3146" s="204"/>
      <c r="AY3146" s="204"/>
      <c r="AZ3146" s="204"/>
      <c r="BA3146" s="204"/>
      <c r="BB3146" s="204"/>
      <c r="BC3146" s="204"/>
      <c r="BD3146" s="204"/>
      <c r="BE3146" s="132"/>
    </row>
    <row r="3147" spans="50:57" x14ac:dyDescent="0.2">
      <c r="AX3147" s="204"/>
      <c r="AY3147" s="204"/>
      <c r="AZ3147" s="204"/>
      <c r="BA3147" s="204"/>
      <c r="BB3147" s="204"/>
      <c r="BC3147" s="204"/>
      <c r="BD3147" s="204"/>
      <c r="BE3147" s="132"/>
    </row>
    <row r="3148" spans="50:57" x14ac:dyDescent="0.2">
      <c r="AX3148" s="204"/>
      <c r="AY3148" s="204"/>
      <c r="AZ3148" s="204"/>
      <c r="BA3148" s="204"/>
      <c r="BB3148" s="204"/>
      <c r="BC3148" s="204"/>
      <c r="BD3148" s="204"/>
      <c r="BE3148" s="132"/>
    </row>
    <row r="3149" spans="50:57" x14ac:dyDescent="0.2">
      <c r="AX3149" s="204"/>
      <c r="AY3149" s="204"/>
      <c r="AZ3149" s="204"/>
      <c r="BA3149" s="204"/>
      <c r="BB3149" s="204"/>
      <c r="BC3149" s="204"/>
      <c r="BD3149" s="204"/>
      <c r="BE3149" s="132"/>
    </row>
    <row r="3150" spans="50:57" x14ac:dyDescent="0.2">
      <c r="AX3150" s="204"/>
      <c r="AY3150" s="204"/>
      <c r="AZ3150" s="204"/>
      <c r="BA3150" s="204"/>
      <c r="BB3150" s="204"/>
      <c r="BC3150" s="204"/>
      <c r="BD3150" s="204"/>
      <c r="BE3150" s="132"/>
    </row>
    <row r="3151" spans="50:57" x14ac:dyDescent="0.2">
      <c r="AX3151" s="204"/>
      <c r="AY3151" s="204"/>
      <c r="AZ3151" s="204"/>
      <c r="BA3151" s="204"/>
      <c r="BB3151" s="204"/>
      <c r="BC3151" s="204"/>
      <c r="BD3151" s="204"/>
      <c r="BE3151" s="132"/>
    </row>
    <row r="3152" spans="50:57" x14ac:dyDescent="0.2">
      <c r="AX3152" s="204"/>
      <c r="AY3152" s="204"/>
      <c r="AZ3152" s="204"/>
      <c r="BA3152" s="204"/>
      <c r="BB3152" s="204"/>
      <c r="BC3152" s="204"/>
      <c r="BD3152" s="204"/>
      <c r="BE3152" s="132"/>
    </row>
    <row r="3153" spans="50:57" x14ac:dyDescent="0.2">
      <c r="AX3153" s="204"/>
      <c r="AY3153" s="204"/>
      <c r="AZ3153" s="204"/>
      <c r="BA3153" s="204"/>
      <c r="BB3153" s="204"/>
      <c r="BC3153" s="204"/>
      <c r="BD3153" s="204"/>
      <c r="BE3153" s="132"/>
    </row>
    <row r="3154" spans="50:57" x14ac:dyDescent="0.2">
      <c r="AX3154" s="204"/>
      <c r="AY3154" s="204"/>
      <c r="AZ3154" s="204"/>
      <c r="BA3154" s="204"/>
      <c r="BB3154" s="204"/>
      <c r="BC3154" s="204"/>
      <c r="BD3154" s="204"/>
      <c r="BE3154" s="132"/>
    </row>
    <row r="3155" spans="50:57" x14ac:dyDescent="0.2">
      <c r="AX3155" s="204"/>
      <c r="AY3155" s="204"/>
      <c r="AZ3155" s="204"/>
      <c r="BA3155" s="204"/>
      <c r="BB3155" s="204"/>
      <c r="BC3155" s="204"/>
      <c r="BD3155" s="204"/>
      <c r="BE3155" s="132"/>
    </row>
    <row r="3156" spans="50:57" x14ac:dyDescent="0.2">
      <c r="AX3156" s="204"/>
      <c r="AY3156" s="204"/>
      <c r="AZ3156" s="204"/>
      <c r="BA3156" s="204"/>
      <c r="BB3156" s="204"/>
      <c r="BC3156" s="204"/>
      <c r="BD3156" s="204"/>
      <c r="BE3156" s="132"/>
    </row>
    <row r="3157" spans="50:57" x14ac:dyDescent="0.2">
      <c r="AX3157" s="204"/>
      <c r="AY3157" s="204"/>
      <c r="AZ3157" s="204"/>
      <c r="BA3157" s="204"/>
      <c r="BB3157" s="204"/>
      <c r="BC3157" s="204"/>
      <c r="BD3157" s="204"/>
      <c r="BE3157" s="132"/>
    </row>
    <row r="3158" spans="50:57" x14ac:dyDescent="0.2">
      <c r="AX3158" s="204"/>
      <c r="AY3158" s="204"/>
      <c r="AZ3158" s="204"/>
      <c r="BA3158" s="204"/>
      <c r="BB3158" s="204"/>
      <c r="BC3158" s="204"/>
      <c r="BD3158" s="204"/>
      <c r="BE3158" s="132"/>
    </row>
    <row r="3159" spans="50:57" x14ac:dyDescent="0.2">
      <c r="AX3159" s="204"/>
      <c r="AY3159" s="204"/>
      <c r="AZ3159" s="204"/>
      <c r="BA3159" s="204"/>
      <c r="BB3159" s="204"/>
      <c r="BC3159" s="204"/>
      <c r="BD3159" s="204"/>
      <c r="BE3159" s="132"/>
    </row>
    <row r="3160" spans="50:57" x14ac:dyDescent="0.2">
      <c r="AX3160" s="204"/>
      <c r="AY3160" s="204"/>
      <c r="AZ3160" s="204"/>
      <c r="BA3160" s="204"/>
      <c r="BB3160" s="204"/>
      <c r="BC3160" s="204"/>
      <c r="BD3160" s="204"/>
      <c r="BE3160" s="132"/>
    </row>
    <row r="3161" spans="50:57" x14ac:dyDescent="0.2">
      <c r="AX3161" s="204"/>
      <c r="AY3161" s="204"/>
      <c r="AZ3161" s="204"/>
      <c r="BA3161" s="204"/>
      <c r="BB3161" s="204"/>
      <c r="BC3161" s="204"/>
      <c r="BD3161" s="204"/>
      <c r="BE3161" s="132"/>
    </row>
    <row r="3162" spans="50:57" x14ac:dyDescent="0.2">
      <c r="AX3162" s="204"/>
      <c r="AY3162" s="204"/>
      <c r="AZ3162" s="204"/>
      <c r="BA3162" s="204"/>
      <c r="BB3162" s="204"/>
      <c r="BC3162" s="204"/>
      <c r="BD3162" s="204"/>
      <c r="BE3162" s="132"/>
    </row>
    <row r="3163" spans="50:57" x14ac:dyDescent="0.2">
      <c r="AX3163" s="204"/>
      <c r="AY3163" s="204"/>
      <c r="AZ3163" s="204"/>
      <c r="BA3163" s="204"/>
      <c r="BB3163" s="204"/>
      <c r="BC3163" s="204"/>
      <c r="BD3163" s="204"/>
      <c r="BE3163" s="132"/>
    </row>
    <row r="3164" spans="50:57" x14ac:dyDescent="0.2">
      <c r="AX3164" s="204"/>
      <c r="AY3164" s="204"/>
      <c r="AZ3164" s="204"/>
      <c r="BA3164" s="204"/>
      <c r="BB3164" s="204"/>
      <c r="BC3164" s="204"/>
      <c r="BD3164" s="204"/>
      <c r="BE3164" s="132"/>
    </row>
    <row r="3165" spans="50:57" x14ac:dyDescent="0.2">
      <c r="AX3165" s="204"/>
      <c r="AY3165" s="204"/>
      <c r="AZ3165" s="204"/>
      <c r="BA3165" s="204"/>
      <c r="BB3165" s="204"/>
      <c r="BC3165" s="204"/>
      <c r="BD3165" s="204"/>
      <c r="BE3165" s="132"/>
    </row>
    <row r="3166" spans="50:57" x14ac:dyDescent="0.2">
      <c r="AX3166" s="204"/>
      <c r="AY3166" s="204"/>
      <c r="AZ3166" s="204"/>
      <c r="BA3166" s="204"/>
      <c r="BB3166" s="204"/>
      <c r="BC3166" s="204"/>
      <c r="BD3166" s="204"/>
      <c r="BE3166" s="132"/>
    </row>
    <row r="3167" spans="50:57" x14ac:dyDescent="0.2">
      <c r="AX3167" s="204"/>
      <c r="AY3167" s="204"/>
      <c r="AZ3167" s="204"/>
      <c r="BA3167" s="204"/>
      <c r="BB3167" s="204"/>
      <c r="BC3167" s="204"/>
      <c r="BD3167" s="204"/>
      <c r="BE3167" s="132"/>
    </row>
    <row r="3168" spans="50:57" x14ac:dyDescent="0.2">
      <c r="AX3168" s="204"/>
      <c r="AY3168" s="204"/>
      <c r="AZ3168" s="204"/>
      <c r="BA3168" s="204"/>
      <c r="BB3168" s="204"/>
      <c r="BC3168" s="204"/>
      <c r="BD3168" s="204"/>
      <c r="BE3168" s="132"/>
    </row>
    <row r="3169" spans="50:57" x14ac:dyDescent="0.2">
      <c r="AX3169" s="204"/>
      <c r="AY3169" s="204"/>
      <c r="AZ3169" s="204"/>
      <c r="BA3169" s="204"/>
      <c r="BB3169" s="204"/>
      <c r="BC3169" s="204"/>
      <c r="BD3169" s="204"/>
      <c r="BE3169" s="132"/>
    </row>
    <row r="3170" spans="50:57" x14ac:dyDescent="0.2">
      <c r="AX3170" s="204"/>
      <c r="AY3170" s="204"/>
      <c r="AZ3170" s="204"/>
      <c r="BA3170" s="204"/>
      <c r="BB3170" s="204"/>
      <c r="BC3170" s="204"/>
      <c r="BD3170" s="204"/>
      <c r="BE3170" s="132"/>
    </row>
    <row r="3171" spans="50:57" x14ac:dyDescent="0.2">
      <c r="AX3171" s="204"/>
      <c r="AY3171" s="204"/>
      <c r="AZ3171" s="204"/>
      <c r="BA3171" s="204"/>
      <c r="BB3171" s="204"/>
      <c r="BC3171" s="204"/>
      <c r="BD3171" s="204"/>
      <c r="BE3171" s="132"/>
    </row>
    <row r="3172" spans="50:57" x14ac:dyDescent="0.2">
      <c r="AX3172" s="204"/>
      <c r="AY3172" s="204"/>
      <c r="AZ3172" s="204"/>
      <c r="BA3172" s="204"/>
      <c r="BB3172" s="204"/>
      <c r="BC3172" s="204"/>
      <c r="BD3172" s="204"/>
      <c r="BE3172" s="132"/>
    </row>
    <row r="3173" spans="50:57" x14ac:dyDescent="0.2">
      <c r="AX3173" s="204"/>
      <c r="AY3173" s="204"/>
      <c r="AZ3173" s="204"/>
      <c r="BA3173" s="204"/>
      <c r="BB3173" s="204"/>
      <c r="BC3173" s="204"/>
      <c r="BD3173" s="204"/>
      <c r="BE3173" s="132"/>
    </row>
    <row r="3174" spans="50:57" x14ac:dyDescent="0.2">
      <c r="AX3174" s="204"/>
      <c r="AY3174" s="204"/>
      <c r="AZ3174" s="204"/>
      <c r="BA3174" s="204"/>
      <c r="BB3174" s="204"/>
      <c r="BC3174" s="204"/>
      <c r="BD3174" s="204"/>
      <c r="BE3174" s="132"/>
    </row>
    <row r="3175" spans="50:57" x14ac:dyDescent="0.2">
      <c r="AX3175" s="204"/>
      <c r="AY3175" s="204"/>
      <c r="AZ3175" s="204"/>
      <c r="BA3175" s="204"/>
      <c r="BB3175" s="204"/>
      <c r="BC3175" s="204"/>
      <c r="BD3175" s="204"/>
      <c r="BE3175" s="132"/>
    </row>
    <row r="3176" spans="50:57" x14ac:dyDescent="0.2">
      <c r="AX3176" s="204"/>
      <c r="AY3176" s="204"/>
      <c r="AZ3176" s="204"/>
      <c r="BA3176" s="204"/>
      <c r="BB3176" s="204"/>
      <c r="BC3176" s="204"/>
      <c r="BD3176" s="204"/>
      <c r="BE3176" s="132"/>
    </row>
    <row r="3177" spans="50:57" x14ac:dyDescent="0.2">
      <c r="AX3177" s="204"/>
      <c r="AY3177" s="204"/>
      <c r="AZ3177" s="204"/>
      <c r="BA3177" s="204"/>
      <c r="BB3177" s="204"/>
      <c r="BC3177" s="204"/>
      <c r="BD3177" s="204"/>
      <c r="BE3177" s="132"/>
    </row>
    <row r="3178" spans="50:57" x14ac:dyDescent="0.2">
      <c r="AX3178" s="204"/>
      <c r="AY3178" s="204"/>
      <c r="AZ3178" s="204"/>
      <c r="BA3178" s="204"/>
      <c r="BB3178" s="204"/>
      <c r="BC3178" s="204"/>
      <c r="BD3178" s="204"/>
      <c r="BE3178" s="132"/>
    </row>
    <row r="3179" spans="50:57" x14ac:dyDescent="0.2">
      <c r="AX3179" s="204"/>
      <c r="AY3179" s="204"/>
      <c r="AZ3179" s="204"/>
      <c r="BA3179" s="204"/>
      <c r="BB3179" s="204"/>
      <c r="BC3179" s="204"/>
      <c r="BD3179" s="204"/>
      <c r="BE3179" s="132"/>
    </row>
    <row r="3180" spans="50:57" x14ac:dyDescent="0.2">
      <c r="AX3180" s="204"/>
      <c r="AY3180" s="204"/>
      <c r="AZ3180" s="204"/>
      <c r="BA3180" s="204"/>
      <c r="BB3180" s="204"/>
      <c r="BC3180" s="204"/>
      <c r="BD3180" s="204"/>
      <c r="BE3180" s="132"/>
    </row>
    <row r="3181" spans="50:57" x14ac:dyDescent="0.2">
      <c r="AX3181" s="204"/>
      <c r="AY3181" s="204"/>
      <c r="AZ3181" s="204"/>
      <c r="BA3181" s="204"/>
      <c r="BB3181" s="204"/>
      <c r="BC3181" s="204"/>
      <c r="BD3181" s="204"/>
      <c r="BE3181" s="132"/>
    </row>
    <row r="3182" spans="50:57" x14ac:dyDescent="0.2">
      <c r="AX3182" s="204"/>
      <c r="AY3182" s="204"/>
      <c r="AZ3182" s="204"/>
      <c r="BA3182" s="204"/>
      <c r="BB3182" s="204"/>
      <c r="BC3182" s="204"/>
      <c r="BD3182" s="204"/>
      <c r="BE3182" s="132"/>
    </row>
    <row r="3183" spans="50:57" x14ac:dyDescent="0.2">
      <c r="AX3183" s="204"/>
      <c r="AY3183" s="204"/>
      <c r="AZ3183" s="204"/>
      <c r="BA3183" s="204"/>
      <c r="BB3183" s="204"/>
      <c r="BC3183" s="204"/>
      <c r="BD3183" s="204"/>
      <c r="BE3183" s="132"/>
    </row>
    <row r="3184" spans="50:57" x14ac:dyDescent="0.2">
      <c r="AX3184" s="204"/>
      <c r="AY3184" s="204"/>
      <c r="AZ3184" s="204"/>
      <c r="BA3184" s="204"/>
      <c r="BB3184" s="204"/>
      <c r="BC3184" s="204"/>
      <c r="BD3184" s="204"/>
      <c r="BE3184" s="132"/>
    </row>
    <row r="3185" spans="50:57" x14ac:dyDescent="0.2">
      <c r="AX3185" s="204"/>
      <c r="AY3185" s="204"/>
      <c r="AZ3185" s="204"/>
      <c r="BA3185" s="204"/>
      <c r="BB3185" s="204"/>
      <c r="BC3185" s="204"/>
      <c r="BD3185" s="204"/>
      <c r="BE3185" s="132"/>
    </row>
    <row r="3186" spans="50:57" x14ac:dyDescent="0.2">
      <c r="AX3186" s="204"/>
      <c r="AY3186" s="204"/>
      <c r="AZ3186" s="204"/>
      <c r="BA3186" s="204"/>
      <c r="BB3186" s="204"/>
      <c r="BC3186" s="204"/>
      <c r="BD3186" s="204"/>
      <c r="BE3186" s="132"/>
    </row>
    <row r="3187" spans="50:57" x14ac:dyDescent="0.2">
      <c r="AX3187" s="204"/>
      <c r="AY3187" s="204"/>
      <c r="AZ3187" s="204"/>
      <c r="BA3187" s="204"/>
      <c r="BB3187" s="204"/>
      <c r="BC3187" s="204"/>
      <c r="BD3187" s="204"/>
      <c r="BE3187" s="132"/>
    </row>
    <row r="3188" spans="50:57" x14ac:dyDescent="0.2">
      <c r="AX3188" s="204"/>
      <c r="AY3188" s="204"/>
      <c r="AZ3188" s="204"/>
      <c r="BA3188" s="204"/>
      <c r="BB3188" s="204"/>
      <c r="BC3188" s="204"/>
      <c r="BD3188" s="204"/>
      <c r="BE3188" s="132"/>
    </row>
    <row r="3189" spans="50:57" x14ac:dyDescent="0.2">
      <c r="AX3189" s="204"/>
      <c r="AY3189" s="204"/>
      <c r="AZ3189" s="204"/>
      <c r="BA3189" s="204"/>
      <c r="BB3189" s="204"/>
      <c r="BC3189" s="204"/>
      <c r="BD3189" s="204"/>
      <c r="BE3189" s="132"/>
    </row>
    <row r="3190" spans="50:57" x14ac:dyDescent="0.2">
      <c r="AX3190" s="204"/>
      <c r="AY3190" s="204"/>
      <c r="AZ3190" s="204"/>
      <c r="BA3190" s="204"/>
      <c r="BB3190" s="204"/>
      <c r="BC3190" s="204"/>
      <c r="BD3190" s="204"/>
      <c r="BE3190" s="132"/>
    </row>
    <row r="3191" spans="50:57" x14ac:dyDescent="0.2">
      <c r="AX3191" s="204"/>
      <c r="AY3191" s="204"/>
      <c r="AZ3191" s="204"/>
      <c r="BA3191" s="204"/>
      <c r="BB3191" s="204"/>
      <c r="BC3191" s="204"/>
      <c r="BD3191" s="204"/>
      <c r="BE3191" s="132"/>
    </row>
    <row r="3192" spans="50:57" x14ac:dyDescent="0.2">
      <c r="AX3192" s="204"/>
      <c r="AY3192" s="204"/>
      <c r="AZ3192" s="204"/>
      <c r="BA3192" s="204"/>
      <c r="BB3192" s="204"/>
      <c r="BC3192" s="204"/>
      <c r="BD3192" s="204"/>
      <c r="BE3192" s="132"/>
    </row>
    <row r="3193" spans="50:57" x14ac:dyDescent="0.2">
      <c r="AX3193" s="204"/>
      <c r="AY3193" s="204"/>
      <c r="AZ3193" s="204"/>
      <c r="BA3193" s="204"/>
      <c r="BB3193" s="204"/>
      <c r="BC3193" s="204"/>
      <c r="BD3193" s="204"/>
      <c r="BE3193" s="132"/>
    </row>
    <row r="3194" spans="50:57" x14ac:dyDescent="0.2">
      <c r="AX3194" s="204"/>
      <c r="AY3194" s="204"/>
      <c r="AZ3194" s="204"/>
      <c r="BA3194" s="204"/>
      <c r="BB3194" s="204"/>
      <c r="BC3194" s="204"/>
      <c r="BD3194" s="204"/>
      <c r="BE3194" s="132"/>
    </row>
    <row r="3195" spans="50:57" x14ac:dyDescent="0.2">
      <c r="AX3195" s="204"/>
      <c r="AY3195" s="204"/>
      <c r="AZ3195" s="204"/>
      <c r="BA3195" s="204"/>
      <c r="BB3195" s="204"/>
      <c r="BC3195" s="204"/>
      <c r="BD3195" s="204"/>
      <c r="BE3195" s="132"/>
    </row>
    <row r="3196" spans="50:57" x14ac:dyDescent="0.2">
      <c r="AX3196" s="204"/>
      <c r="AY3196" s="204"/>
      <c r="AZ3196" s="204"/>
      <c r="BA3196" s="204"/>
      <c r="BB3196" s="204"/>
      <c r="BC3196" s="204"/>
      <c r="BD3196" s="204"/>
      <c r="BE3196" s="132"/>
    </row>
    <row r="3197" spans="50:57" x14ac:dyDescent="0.2">
      <c r="AX3197" s="204"/>
      <c r="AY3197" s="204"/>
      <c r="AZ3197" s="204"/>
      <c r="BA3197" s="204"/>
      <c r="BB3197" s="204"/>
      <c r="BC3197" s="204"/>
      <c r="BD3197" s="204"/>
      <c r="BE3197" s="132"/>
    </row>
    <row r="3198" spans="50:57" x14ac:dyDescent="0.2">
      <c r="AX3198" s="204"/>
      <c r="AY3198" s="204"/>
      <c r="AZ3198" s="204"/>
      <c r="BA3198" s="204"/>
      <c r="BB3198" s="204"/>
      <c r="BC3198" s="204"/>
      <c r="BD3198" s="204"/>
      <c r="BE3198" s="132"/>
    </row>
    <row r="3199" spans="50:57" x14ac:dyDescent="0.2">
      <c r="AX3199" s="204"/>
      <c r="AY3199" s="204"/>
      <c r="AZ3199" s="204"/>
      <c r="BA3199" s="204"/>
      <c r="BB3199" s="204"/>
      <c r="BC3199" s="204"/>
      <c r="BD3199" s="204"/>
      <c r="BE3199" s="132"/>
    </row>
    <row r="3200" spans="50:57" x14ac:dyDescent="0.2">
      <c r="AX3200" s="204"/>
      <c r="AY3200" s="204"/>
      <c r="AZ3200" s="204"/>
      <c r="BA3200" s="204"/>
      <c r="BB3200" s="204"/>
      <c r="BC3200" s="204"/>
      <c r="BD3200" s="204"/>
      <c r="BE3200" s="132"/>
    </row>
    <row r="3201" spans="50:57" x14ac:dyDescent="0.2">
      <c r="AX3201" s="204"/>
      <c r="AY3201" s="204"/>
      <c r="AZ3201" s="204"/>
      <c r="BA3201" s="204"/>
      <c r="BB3201" s="204"/>
      <c r="BC3201" s="204"/>
      <c r="BD3201" s="204"/>
      <c r="BE3201" s="132"/>
    </row>
    <row r="3202" spans="50:57" x14ac:dyDescent="0.2">
      <c r="AX3202" s="204"/>
      <c r="AY3202" s="204"/>
      <c r="AZ3202" s="204"/>
      <c r="BA3202" s="204"/>
      <c r="BB3202" s="204"/>
      <c r="BC3202" s="204"/>
      <c r="BD3202" s="204"/>
      <c r="BE3202" s="132"/>
    </row>
    <row r="3203" spans="50:57" x14ac:dyDescent="0.2">
      <c r="AX3203" s="204"/>
      <c r="AY3203" s="204"/>
      <c r="AZ3203" s="204"/>
      <c r="BA3203" s="204"/>
      <c r="BB3203" s="204"/>
      <c r="BC3203" s="204"/>
      <c r="BD3203" s="204"/>
      <c r="BE3203" s="132"/>
    </row>
    <row r="3204" spans="50:57" x14ac:dyDescent="0.2">
      <c r="AX3204" s="204"/>
      <c r="AY3204" s="204"/>
      <c r="AZ3204" s="204"/>
      <c r="BA3204" s="204"/>
      <c r="BB3204" s="204"/>
      <c r="BC3204" s="204"/>
      <c r="BD3204" s="204"/>
      <c r="BE3204" s="132"/>
    </row>
    <row r="3205" spans="50:57" x14ac:dyDescent="0.2">
      <c r="AX3205" s="204"/>
      <c r="AY3205" s="204"/>
      <c r="AZ3205" s="204"/>
      <c r="BA3205" s="204"/>
      <c r="BB3205" s="204"/>
      <c r="BC3205" s="204"/>
      <c r="BD3205" s="204"/>
      <c r="BE3205" s="132"/>
    </row>
    <row r="3206" spans="50:57" x14ac:dyDescent="0.2">
      <c r="AX3206" s="204"/>
      <c r="AY3206" s="204"/>
      <c r="AZ3206" s="204"/>
      <c r="BA3206" s="204"/>
      <c r="BB3206" s="204"/>
      <c r="BC3206" s="204"/>
      <c r="BD3206" s="204"/>
      <c r="BE3206" s="132"/>
    </row>
    <row r="3207" spans="50:57" x14ac:dyDescent="0.2">
      <c r="AX3207" s="204"/>
      <c r="AY3207" s="204"/>
      <c r="AZ3207" s="204"/>
      <c r="BA3207" s="204"/>
      <c r="BB3207" s="204"/>
      <c r="BC3207" s="204"/>
      <c r="BD3207" s="204"/>
      <c r="BE3207" s="132"/>
    </row>
    <row r="3208" spans="50:57" x14ac:dyDescent="0.2">
      <c r="AX3208" s="204"/>
      <c r="AY3208" s="204"/>
      <c r="AZ3208" s="204"/>
      <c r="BA3208" s="204"/>
      <c r="BB3208" s="204"/>
      <c r="BC3208" s="204"/>
      <c r="BD3208" s="204"/>
      <c r="BE3208" s="132"/>
    </row>
    <row r="3209" spans="50:57" x14ac:dyDescent="0.2">
      <c r="AX3209" s="204"/>
      <c r="AY3209" s="204"/>
      <c r="AZ3209" s="204"/>
      <c r="BA3209" s="204"/>
      <c r="BB3209" s="204"/>
      <c r="BC3209" s="204"/>
      <c r="BD3209" s="204"/>
      <c r="BE3209" s="132"/>
    </row>
    <row r="3210" spans="50:57" x14ac:dyDescent="0.2">
      <c r="AX3210" s="204"/>
      <c r="AY3210" s="204"/>
      <c r="AZ3210" s="204"/>
      <c r="BA3210" s="204"/>
      <c r="BB3210" s="204"/>
      <c r="BC3210" s="204"/>
      <c r="BD3210" s="204"/>
      <c r="BE3210" s="132"/>
    </row>
    <row r="3211" spans="50:57" x14ac:dyDescent="0.2">
      <c r="AX3211" s="204"/>
      <c r="AY3211" s="204"/>
      <c r="AZ3211" s="204"/>
      <c r="BA3211" s="204"/>
      <c r="BB3211" s="204"/>
      <c r="BC3211" s="204"/>
      <c r="BD3211" s="204"/>
      <c r="BE3211" s="132"/>
    </row>
    <row r="3212" spans="50:57" x14ac:dyDescent="0.2">
      <c r="AX3212" s="204"/>
      <c r="AY3212" s="204"/>
      <c r="AZ3212" s="204"/>
      <c r="BA3212" s="204"/>
      <c r="BB3212" s="204"/>
      <c r="BC3212" s="204"/>
      <c r="BD3212" s="204"/>
      <c r="BE3212" s="132"/>
    </row>
    <row r="3213" spans="50:57" x14ac:dyDescent="0.2">
      <c r="AX3213" s="204"/>
      <c r="AY3213" s="204"/>
      <c r="AZ3213" s="204"/>
      <c r="BA3213" s="204"/>
      <c r="BB3213" s="204"/>
      <c r="BC3213" s="204"/>
      <c r="BD3213" s="204"/>
      <c r="BE3213" s="132"/>
    </row>
    <row r="3214" spans="50:57" x14ac:dyDescent="0.2">
      <c r="AX3214" s="204"/>
      <c r="AY3214" s="204"/>
      <c r="AZ3214" s="204"/>
      <c r="BA3214" s="204"/>
      <c r="BB3214" s="204"/>
      <c r="BC3214" s="204"/>
      <c r="BD3214" s="204"/>
      <c r="BE3214" s="132"/>
    </row>
    <row r="3215" spans="50:57" x14ac:dyDescent="0.2">
      <c r="AX3215" s="204"/>
      <c r="AY3215" s="204"/>
      <c r="AZ3215" s="204"/>
      <c r="BA3215" s="204"/>
      <c r="BB3215" s="204"/>
      <c r="BC3215" s="204"/>
      <c r="BD3215" s="204"/>
      <c r="BE3215" s="132"/>
    </row>
    <row r="3216" spans="50:57" x14ac:dyDescent="0.2">
      <c r="AX3216" s="204"/>
      <c r="AY3216" s="204"/>
      <c r="AZ3216" s="204"/>
      <c r="BA3216" s="204"/>
      <c r="BB3216" s="204"/>
      <c r="BC3216" s="204"/>
      <c r="BD3216" s="204"/>
      <c r="BE3216" s="132"/>
    </row>
    <row r="3217" spans="50:57" x14ac:dyDescent="0.2">
      <c r="AX3217" s="204"/>
      <c r="AY3217" s="204"/>
      <c r="AZ3217" s="204"/>
      <c r="BA3217" s="204"/>
      <c r="BB3217" s="204"/>
      <c r="BC3217" s="204"/>
      <c r="BD3217" s="204"/>
      <c r="BE3217" s="132"/>
    </row>
    <row r="3218" spans="50:57" x14ac:dyDescent="0.2">
      <c r="AX3218" s="204"/>
      <c r="AY3218" s="204"/>
      <c r="AZ3218" s="204"/>
      <c r="BA3218" s="204"/>
      <c r="BB3218" s="204"/>
      <c r="BC3218" s="204"/>
      <c r="BD3218" s="204"/>
      <c r="BE3218" s="132"/>
    </row>
    <row r="3219" spans="50:57" x14ac:dyDescent="0.2">
      <c r="AX3219" s="204"/>
      <c r="AY3219" s="204"/>
      <c r="AZ3219" s="204"/>
      <c r="BA3219" s="204"/>
      <c r="BB3219" s="204"/>
      <c r="BC3219" s="204"/>
      <c r="BD3219" s="204"/>
      <c r="BE3219" s="132"/>
    </row>
    <row r="3220" spans="50:57" x14ac:dyDescent="0.2">
      <c r="AX3220" s="204"/>
      <c r="AY3220" s="204"/>
      <c r="AZ3220" s="204"/>
      <c r="BA3220" s="204"/>
      <c r="BB3220" s="204"/>
      <c r="BC3220" s="204"/>
      <c r="BD3220" s="204"/>
      <c r="BE3220" s="132"/>
    </row>
    <row r="3221" spans="50:57" x14ac:dyDescent="0.2">
      <c r="AX3221" s="204"/>
      <c r="AY3221" s="204"/>
      <c r="AZ3221" s="204"/>
      <c r="BA3221" s="204"/>
      <c r="BB3221" s="204"/>
      <c r="BC3221" s="204"/>
      <c r="BD3221" s="204"/>
      <c r="BE3221" s="132"/>
    </row>
    <row r="3222" spans="50:57" x14ac:dyDescent="0.2">
      <c r="AX3222" s="204"/>
      <c r="AY3222" s="204"/>
      <c r="AZ3222" s="204"/>
      <c r="BA3222" s="204"/>
      <c r="BB3222" s="204"/>
      <c r="BC3222" s="204"/>
      <c r="BD3222" s="204"/>
      <c r="BE3222" s="132"/>
    </row>
    <row r="3223" spans="50:57" x14ac:dyDescent="0.2">
      <c r="AX3223" s="204"/>
      <c r="AY3223" s="204"/>
      <c r="AZ3223" s="204"/>
      <c r="BA3223" s="204"/>
      <c r="BB3223" s="204"/>
      <c r="BC3223" s="204"/>
      <c r="BD3223" s="204"/>
      <c r="BE3223" s="132"/>
    </row>
    <row r="3224" spans="50:57" x14ac:dyDescent="0.2">
      <c r="AX3224" s="204"/>
      <c r="AY3224" s="204"/>
      <c r="AZ3224" s="204"/>
      <c r="BA3224" s="204"/>
      <c r="BB3224" s="204"/>
      <c r="BC3224" s="204"/>
      <c r="BD3224" s="204"/>
      <c r="BE3224" s="132"/>
    </row>
    <row r="3225" spans="50:57" x14ac:dyDescent="0.2">
      <c r="AX3225" s="204"/>
      <c r="AY3225" s="204"/>
      <c r="AZ3225" s="204"/>
      <c r="BA3225" s="204"/>
      <c r="BB3225" s="204"/>
      <c r="BC3225" s="204"/>
      <c r="BD3225" s="204"/>
      <c r="BE3225" s="132"/>
    </row>
    <row r="3226" spans="50:57" x14ac:dyDescent="0.2">
      <c r="AX3226" s="204"/>
      <c r="AY3226" s="204"/>
      <c r="AZ3226" s="204"/>
      <c r="BA3226" s="204"/>
      <c r="BB3226" s="204"/>
      <c r="BC3226" s="204"/>
      <c r="BD3226" s="204"/>
      <c r="BE3226" s="132"/>
    </row>
    <row r="3227" spans="50:57" x14ac:dyDescent="0.2">
      <c r="AX3227" s="204"/>
      <c r="AY3227" s="204"/>
      <c r="AZ3227" s="204"/>
      <c r="BA3227" s="204"/>
      <c r="BB3227" s="204"/>
      <c r="BC3227" s="204"/>
      <c r="BD3227" s="204"/>
      <c r="BE3227" s="132"/>
    </row>
    <row r="3228" spans="50:57" x14ac:dyDescent="0.2">
      <c r="AX3228" s="204"/>
      <c r="AY3228" s="204"/>
      <c r="AZ3228" s="204"/>
      <c r="BA3228" s="204"/>
      <c r="BB3228" s="204"/>
      <c r="BC3228" s="204"/>
      <c r="BD3228" s="204"/>
      <c r="BE3228" s="132"/>
    </row>
    <row r="3229" spans="50:57" x14ac:dyDescent="0.2">
      <c r="AX3229" s="204"/>
      <c r="AY3229" s="204"/>
      <c r="AZ3229" s="204"/>
      <c r="BA3229" s="204"/>
      <c r="BB3229" s="204"/>
      <c r="BC3229" s="204"/>
      <c r="BD3229" s="204"/>
      <c r="BE3229" s="132"/>
    </row>
    <row r="3230" spans="50:57" x14ac:dyDescent="0.2">
      <c r="AX3230" s="204"/>
      <c r="AY3230" s="204"/>
      <c r="AZ3230" s="204"/>
      <c r="BA3230" s="204"/>
      <c r="BB3230" s="204"/>
      <c r="BC3230" s="204"/>
      <c r="BD3230" s="204"/>
      <c r="BE3230" s="132"/>
    </row>
    <row r="3231" spans="50:57" x14ac:dyDescent="0.2">
      <c r="AX3231" s="204"/>
      <c r="AY3231" s="204"/>
      <c r="AZ3231" s="204"/>
      <c r="BA3231" s="204"/>
      <c r="BB3231" s="204"/>
      <c r="BC3231" s="204"/>
      <c r="BD3231" s="204"/>
      <c r="BE3231" s="132"/>
    </row>
    <row r="3232" spans="50:57" x14ac:dyDescent="0.2">
      <c r="AX3232" s="204"/>
      <c r="AY3232" s="204"/>
      <c r="AZ3232" s="204"/>
      <c r="BA3232" s="204"/>
      <c r="BB3232" s="204"/>
      <c r="BC3232" s="204"/>
      <c r="BD3232" s="204"/>
      <c r="BE3232" s="132"/>
    </row>
    <row r="3233" spans="50:57" x14ac:dyDescent="0.2">
      <c r="AX3233" s="204"/>
      <c r="AY3233" s="204"/>
      <c r="AZ3233" s="204"/>
      <c r="BA3233" s="204"/>
      <c r="BB3233" s="204"/>
      <c r="BC3233" s="204"/>
      <c r="BD3233" s="204"/>
      <c r="BE3233" s="132"/>
    </row>
    <row r="3234" spans="50:57" x14ac:dyDescent="0.2">
      <c r="AX3234" s="204"/>
      <c r="AY3234" s="204"/>
      <c r="AZ3234" s="204"/>
      <c r="BA3234" s="204"/>
      <c r="BB3234" s="204"/>
      <c r="BC3234" s="204"/>
      <c r="BD3234" s="204"/>
      <c r="BE3234" s="132"/>
    </row>
    <row r="3235" spans="50:57" x14ac:dyDescent="0.2">
      <c r="AX3235" s="204"/>
      <c r="AY3235" s="204"/>
      <c r="AZ3235" s="204"/>
      <c r="BA3235" s="204"/>
      <c r="BB3235" s="204"/>
      <c r="BC3235" s="204"/>
      <c r="BD3235" s="204"/>
      <c r="BE3235" s="132"/>
    </row>
    <row r="3236" spans="50:57" x14ac:dyDescent="0.2">
      <c r="AX3236" s="204"/>
      <c r="AY3236" s="204"/>
      <c r="AZ3236" s="204"/>
      <c r="BA3236" s="204"/>
      <c r="BB3236" s="204"/>
      <c r="BC3236" s="204"/>
      <c r="BD3236" s="204"/>
      <c r="BE3236" s="132"/>
    </row>
    <row r="3237" spans="50:57" x14ac:dyDescent="0.2">
      <c r="AX3237" s="204"/>
      <c r="AY3237" s="204"/>
      <c r="AZ3237" s="204"/>
      <c r="BA3237" s="204"/>
      <c r="BB3237" s="204"/>
      <c r="BC3237" s="204"/>
      <c r="BD3237" s="204"/>
      <c r="BE3237" s="132"/>
    </row>
    <row r="3238" spans="50:57" x14ac:dyDescent="0.2">
      <c r="AX3238" s="204"/>
      <c r="AY3238" s="204"/>
      <c r="AZ3238" s="204"/>
      <c r="BA3238" s="204"/>
      <c r="BB3238" s="204"/>
      <c r="BC3238" s="204"/>
      <c r="BD3238" s="204"/>
      <c r="BE3238" s="132"/>
    </row>
    <row r="3239" spans="50:57" x14ac:dyDescent="0.2">
      <c r="AX3239" s="204"/>
      <c r="AY3239" s="204"/>
      <c r="AZ3239" s="204"/>
      <c r="BA3239" s="204"/>
      <c r="BB3239" s="204"/>
      <c r="BC3239" s="204"/>
      <c r="BD3239" s="204"/>
      <c r="BE3239" s="132"/>
    </row>
    <row r="3240" spans="50:57" x14ac:dyDescent="0.2">
      <c r="AX3240" s="204"/>
      <c r="AY3240" s="204"/>
      <c r="AZ3240" s="204"/>
      <c r="BA3240" s="204"/>
      <c r="BB3240" s="204"/>
      <c r="BC3240" s="204"/>
      <c r="BD3240" s="204"/>
      <c r="BE3240" s="132"/>
    </row>
    <row r="3241" spans="50:57" x14ac:dyDescent="0.2">
      <c r="AX3241" s="204"/>
      <c r="AY3241" s="204"/>
      <c r="AZ3241" s="204"/>
      <c r="BA3241" s="204"/>
      <c r="BB3241" s="204"/>
      <c r="BC3241" s="204"/>
      <c r="BD3241" s="204"/>
      <c r="BE3241" s="132"/>
    </row>
    <row r="3242" spans="50:57" x14ac:dyDescent="0.2">
      <c r="AX3242" s="204"/>
      <c r="AY3242" s="204"/>
      <c r="AZ3242" s="204"/>
      <c r="BA3242" s="204"/>
      <c r="BB3242" s="204"/>
      <c r="BC3242" s="204"/>
      <c r="BD3242" s="204"/>
      <c r="BE3242" s="132"/>
    </row>
    <row r="3243" spans="50:57" x14ac:dyDescent="0.2">
      <c r="AX3243" s="204"/>
      <c r="AY3243" s="204"/>
      <c r="AZ3243" s="204"/>
      <c r="BA3243" s="204"/>
      <c r="BB3243" s="204"/>
      <c r="BC3243" s="204"/>
      <c r="BD3243" s="204"/>
      <c r="BE3243" s="132"/>
    </row>
    <row r="3244" spans="50:57" x14ac:dyDescent="0.2">
      <c r="AX3244" s="204"/>
      <c r="AY3244" s="204"/>
      <c r="AZ3244" s="204"/>
      <c r="BA3244" s="204"/>
      <c r="BB3244" s="204"/>
      <c r="BC3244" s="204"/>
      <c r="BD3244" s="204"/>
      <c r="BE3244" s="132"/>
    </row>
    <row r="3245" spans="50:57" x14ac:dyDescent="0.2">
      <c r="AX3245" s="204"/>
      <c r="AY3245" s="204"/>
      <c r="AZ3245" s="204"/>
      <c r="BA3245" s="204"/>
      <c r="BB3245" s="204"/>
      <c r="BC3245" s="204"/>
      <c r="BD3245" s="204"/>
      <c r="BE3245" s="132"/>
    </row>
    <row r="3246" spans="50:57" x14ac:dyDescent="0.2">
      <c r="AX3246" s="204"/>
      <c r="AY3246" s="204"/>
      <c r="AZ3246" s="204"/>
      <c r="BA3246" s="204"/>
      <c r="BB3246" s="204"/>
      <c r="BC3246" s="204"/>
      <c r="BD3246" s="204"/>
      <c r="BE3246" s="132"/>
    </row>
    <row r="3247" spans="50:57" x14ac:dyDescent="0.2">
      <c r="AX3247" s="204"/>
      <c r="AY3247" s="204"/>
      <c r="AZ3247" s="204"/>
      <c r="BA3247" s="204"/>
      <c r="BB3247" s="204"/>
      <c r="BC3247" s="204"/>
      <c r="BD3247" s="204"/>
      <c r="BE3247" s="132"/>
    </row>
    <row r="3248" spans="50:57" x14ac:dyDescent="0.2">
      <c r="AX3248" s="204"/>
      <c r="AY3248" s="204"/>
      <c r="AZ3248" s="204"/>
      <c r="BA3248" s="204"/>
      <c r="BB3248" s="204"/>
      <c r="BC3248" s="204"/>
      <c r="BD3248" s="204"/>
      <c r="BE3248" s="132"/>
    </row>
    <row r="3249" spans="50:57" x14ac:dyDescent="0.2">
      <c r="AX3249" s="204"/>
      <c r="AY3249" s="204"/>
      <c r="AZ3249" s="204"/>
      <c r="BA3249" s="204"/>
      <c r="BB3249" s="204"/>
      <c r="BC3249" s="204"/>
      <c r="BD3249" s="204"/>
      <c r="BE3249" s="132"/>
    </row>
    <row r="3250" spans="50:57" x14ac:dyDescent="0.2">
      <c r="AX3250" s="204"/>
      <c r="AY3250" s="204"/>
      <c r="AZ3250" s="204"/>
      <c r="BA3250" s="204"/>
      <c r="BB3250" s="204"/>
      <c r="BC3250" s="204"/>
      <c r="BD3250" s="204"/>
      <c r="BE3250" s="132"/>
    </row>
    <row r="3251" spans="50:57" x14ac:dyDescent="0.2">
      <c r="AX3251" s="204"/>
      <c r="AY3251" s="204"/>
      <c r="AZ3251" s="204"/>
      <c r="BA3251" s="204"/>
      <c r="BB3251" s="204"/>
      <c r="BC3251" s="204"/>
      <c r="BD3251" s="204"/>
      <c r="BE3251" s="132"/>
    </row>
    <row r="3252" spans="50:57" x14ac:dyDescent="0.2">
      <c r="AX3252" s="204"/>
      <c r="AY3252" s="204"/>
      <c r="AZ3252" s="204"/>
      <c r="BA3252" s="204"/>
      <c r="BB3252" s="204"/>
      <c r="BC3252" s="204"/>
      <c r="BD3252" s="204"/>
      <c r="BE3252" s="132"/>
    </row>
    <row r="3253" spans="50:57" x14ac:dyDescent="0.2">
      <c r="AX3253" s="204"/>
      <c r="AY3253" s="204"/>
      <c r="AZ3253" s="204"/>
      <c r="BA3253" s="204"/>
      <c r="BB3253" s="204"/>
      <c r="BC3253" s="204"/>
      <c r="BD3253" s="204"/>
      <c r="BE3253" s="132"/>
    </row>
    <row r="3254" spans="50:57" x14ac:dyDescent="0.2">
      <c r="AX3254" s="204"/>
      <c r="AY3254" s="204"/>
      <c r="AZ3254" s="204"/>
      <c r="BA3254" s="204"/>
      <c r="BB3254" s="204"/>
      <c r="BC3254" s="204"/>
      <c r="BD3254" s="204"/>
      <c r="BE3254" s="132"/>
    </row>
    <row r="3255" spans="50:57" x14ac:dyDescent="0.2">
      <c r="AX3255" s="204"/>
      <c r="AY3255" s="204"/>
      <c r="AZ3255" s="204"/>
      <c r="BA3255" s="204"/>
      <c r="BB3255" s="204"/>
      <c r="BC3255" s="204"/>
      <c r="BD3255" s="204"/>
      <c r="BE3255" s="132"/>
    </row>
    <row r="3256" spans="50:57" x14ac:dyDescent="0.2">
      <c r="AX3256" s="204"/>
      <c r="AY3256" s="204"/>
      <c r="AZ3256" s="204"/>
      <c r="BA3256" s="204"/>
      <c r="BB3256" s="204"/>
      <c r="BC3256" s="204"/>
      <c r="BD3256" s="204"/>
      <c r="BE3256" s="132"/>
    </row>
    <row r="3257" spans="50:57" x14ac:dyDescent="0.2">
      <c r="AX3257" s="204"/>
      <c r="AY3257" s="204"/>
      <c r="AZ3257" s="204"/>
      <c r="BA3257" s="204"/>
      <c r="BB3257" s="204"/>
      <c r="BC3257" s="204"/>
      <c r="BD3257" s="204"/>
      <c r="BE3257" s="132"/>
    </row>
    <row r="3258" spans="50:57" x14ac:dyDescent="0.2">
      <c r="AX3258" s="204"/>
      <c r="AY3258" s="204"/>
      <c r="AZ3258" s="204"/>
      <c r="BA3258" s="204"/>
      <c r="BB3258" s="204"/>
      <c r="BC3258" s="204"/>
      <c r="BD3258" s="204"/>
      <c r="BE3258" s="132"/>
    </row>
    <row r="3259" spans="50:57" x14ac:dyDescent="0.2">
      <c r="AX3259" s="204"/>
      <c r="AY3259" s="204"/>
      <c r="AZ3259" s="204"/>
      <c r="BA3259" s="204"/>
      <c r="BB3259" s="204"/>
      <c r="BC3259" s="204"/>
      <c r="BD3259" s="204"/>
      <c r="BE3259" s="132"/>
    </row>
    <row r="3260" spans="50:57" x14ac:dyDescent="0.2">
      <c r="AX3260" s="204"/>
      <c r="AY3260" s="204"/>
      <c r="AZ3260" s="204"/>
      <c r="BA3260" s="204"/>
      <c r="BB3260" s="204"/>
      <c r="BC3260" s="204"/>
      <c r="BD3260" s="204"/>
      <c r="BE3260" s="132"/>
    </row>
    <row r="3261" spans="50:57" x14ac:dyDescent="0.2">
      <c r="AX3261" s="204"/>
      <c r="AY3261" s="204"/>
      <c r="AZ3261" s="204"/>
      <c r="BA3261" s="204"/>
      <c r="BB3261" s="204"/>
      <c r="BC3261" s="204"/>
      <c r="BD3261" s="204"/>
      <c r="BE3261" s="132"/>
    </row>
    <row r="3262" spans="50:57" x14ac:dyDescent="0.2">
      <c r="AX3262" s="204"/>
      <c r="AY3262" s="204"/>
      <c r="AZ3262" s="204"/>
      <c r="BA3262" s="204"/>
      <c r="BB3262" s="204"/>
      <c r="BC3262" s="204"/>
      <c r="BD3262" s="204"/>
      <c r="BE3262" s="132"/>
    </row>
    <row r="3263" spans="50:57" x14ac:dyDescent="0.2">
      <c r="AX3263" s="204"/>
      <c r="AY3263" s="204"/>
      <c r="AZ3263" s="204"/>
      <c r="BA3263" s="204"/>
      <c r="BB3263" s="204"/>
      <c r="BC3263" s="204"/>
      <c r="BD3263" s="204"/>
      <c r="BE3263" s="132"/>
    </row>
    <row r="3264" spans="50:57" x14ac:dyDescent="0.2">
      <c r="AX3264" s="204"/>
      <c r="AY3264" s="204"/>
      <c r="AZ3264" s="204"/>
      <c r="BA3264" s="204"/>
      <c r="BB3264" s="204"/>
      <c r="BC3264" s="204"/>
      <c r="BD3264" s="204"/>
      <c r="BE3264" s="132"/>
    </row>
    <row r="3265" spans="50:57" x14ac:dyDescent="0.2">
      <c r="AX3265" s="204"/>
      <c r="AY3265" s="204"/>
      <c r="AZ3265" s="204"/>
      <c r="BA3265" s="204"/>
      <c r="BB3265" s="204"/>
      <c r="BC3265" s="204"/>
      <c r="BD3265" s="204"/>
      <c r="BE3265" s="132"/>
    </row>
    <row r="3266" spans="50:57" x14ac:dyDescent="0.2">
      <c r="AX3266" s="204"/>
      <c r="AY3266" s="204"/>
      <c r="AZ3266" s="204"/>
      <c r="BA3266" s="204"/>
      <c r="BB3266" s="204"/>
      <c r="BC3266" s="204"/>
      <c r="BD3266" s="204"/>
      <c r="BE3266" s="132"/>
    </row>
    <row r="3267" spans="50:57" x14ac:dyDescent="0.2">
      <c r="AX3267" s="204"/>
      <c r="AY3267" s="204"/>
      <c r="AZ3267" s="204"/>
      <c r="BA3267" s="204"/>
      <c r="BB3267" s="204"/>
      <c r="BC3267" s="204"/>
      <c r="BD3267" s="204"/>
      <c r="BE3267" s="132"/>
    </row>
    <row r="3268" spans="50:57" x14ac:dyDescent="0.2">
      <c r="AX3268" s="204"/>
      <c r="AY3268" s="204"/>
      <c r="AZ3268" s="204"/>
      <c r="BA3268" s="204"/>
      <c r="BB3268" s="204"/>
      <c r="BC3268" s="204"/>
      <c r="BD3268" s="204"/>
      <c r="BE3268" s="132"/>
    </row>
    <row r="3269" spans="50:57" x14ac:dyDescent="0.2">
      <c r="AX3269" s="204"/>
      <c r="AY3269" s="204"/>
      <c r="AZ3269" s="204"/>
      <c r="BA3269" s="204"/>
      <c r="BB3269" s="204"/>
      <c r="BC3269" s="204"/>
      <c r="BD3269" s="204"/>
      <c r="BE3269" s="132"/>
    </row>
    <row r="3270" spans="50:57" x14ac:dyDescent="0.2">
      <c r="AX3270" s="204"/>
      <c r="AY3270" s="204"/>
      <c r="AZ3270" s="204"/>
      <c r="BA3270" s="204"/>
      <c r="BB3270" s="204"/>
      <c r="BC3270" s="204"/>
      <c r="BD3270" s="204"/>
      <c r="BE3270" s="132"/>
    </row>
    <row r="3271" spans="50:57" x14ac:dyDescent="0.2">
      <c r="AX3271" s="204"/>
      <c r="AY3271" s="204"/>
      <c r="AZ3271" s="204"/>
      <c r="BA3271" s="204"/>
      <c r="BB3271" s="204"/>
      <c r="BC3271" s="204"/>
      <c r="BD3271" s="204"/>
      <c r="BE3271" s="132"/>
    </row>
    <row r="3272" spans="50:57" x14ac:dyDescent="0.2">
      <c r="AX3272" s="204"/>
      <c r="AY3272" s="204"/>
      <c r="AZ3272" s="204"/>
      <c r="BA3272" s="204"/>
      <c r="BB3272" s="204"/>
      <c r="BC3272" s="204"/>
      <c r="BD3272" s="204"/>
      <c r="BE3272" s="132"/>
    </row>
    <row r="3273" spans="50:57" x14ac:dyDescent="0.2">
      <c r="AX3273" s="204"/>
      <c r="AY3273" s="204"/>
      <c r="AZ3273" s="204"/>
      <c r="BA3273" s="204"/>
      <c r="BB3273" s="204"/>
      <c r="BC3273" s="204"/>
      <c r="BD3273" s="204"/>
      <c r="BE3273" s="132"/>
    </row>
    <row r="3274" spans="50:57" x14ac:dyDescent="0.2">
      <c r="AX3274" s="204"/>
      <c r="AY3274" s="204"/>
      <c r="AZ3274" s="204"/>
      <c r="BA3274" s="204"/>
      <c r="BB3274" s="204"/>
      <c r="BC3274" s="204"/>
      <c r="BD3274" s="204"/>
      <c r="BE3274" s="132"/>
    </row>
    <row r="3275" spans="50:57" x14ac:dyDescent="0.2">
      <c r="AX3275" s="204"/>
      <c r="AY3275" s="204"/>
      <c r="AZ3275" s="204"/>
      <c r="BA3275" s="204"/>
      <c r="BB3275" s="204"/>
      <c r="BC3275" s="204"/>
      <c r="BD3275" s="204"/>
      <c r="BE3275" s="132"/>
    </row>
    <row r="3276" spans="50:57" x14ac:dyDescent="0.2">
      <c r="AX3276" s="204"/>
      <c r="AY3276" s="204"/>
      <c r="AZ3276" s="204"/>
      <c r="BA3276" s="204"/>
      <c r="BB3276" s="204"/>
      <c r="BC3276" s="204"/>
      <c r="BD3276" s="204"/>
      <c r="BE3276" s="132"/>
    </row>
    <row r="3277" spans="50:57" x14ac:dyDescent="0.2">
      <c r="AX3277" s="204"/>
      <c r="AY3277" s="204"/>
      <c r="AZ3277" s="204"/>
      <c r="BA3277" s="204"/>
      <c r="BB3277" s="204"/>
      <c r="BC3277" s="204"/>
      <c r="BD3277" s="204"/>
      <c r="BE3277" s="132"/>
    </row>
    <row r="3278" spans="50:57" x14ac:dyDescent="0.2">
      <c r="AX3278" s="204"/>
      <c r="AY3278" s="204"/>
      <c r="AZ3278" s="204"/>
      <c r="BA3278" s="204"/>
      <c r="BB3278" s="204"/>
      <c r="BC3278" s="204"/>
      <c r="BD3278" s="204"/>
      <c r="BE3278" s="132"/>
    </row>
    <row r="3279" spans="50:57" x14ac:dyDescent="0.2">
      <c r="AX3279" s="204"/>
      <c r="AY3279" s="204"/>
      <c r="AZ3279" s="204"/>
      <c r="BA3279" s="204"/>
      <c r="BB3279" s="204"/>
      <c r="BC3279" s="204"/>
      <c r="BD3279" s="204"/>
      <c r="BE3279" s="132"/>
    </row>
    <row r="3280" spans="50:57" x14ac:dyDescent="0.2">
      <c r="AX3280" s="204"/>
      <c r="AY3280" s="204"/>
      <c r="AZ3280" s="204"/>
      <c r="BA3280" s="204"/>
      <c r="BB3280" s="204"/>
      <c r="BC3280" s="204"/>
      <c r="BD3280" s="204"/>
      <c r="BE3280" s="132"/>
    </row>
    <row r="3281" spans="50:57" x14ac:dyDescent="0.2">
      <c r="AX3281" s="204"/>
      <c r="AY3281" s="204"/>
      <c r="AZ3281" s="204"/>
      <c r="BA3281" s="204"/>
      <c r="BB3281" s="204"/>
      <c r="BC3281" s="204"/>
      <c r="BD3281" s="204"/>
      <c r="BE3281" s="132"/>
    </row>
    <row r="3282" spans="50:57" x14ac:dyDescent="0.2">
      <c r="AX3282" s="204"/>
      <c r="AY3282" s="204"/>
      <c r="AZ3282" s="204"/>
      <c r="BA3282" s="204"/>
      <c r="BB3282" s="204"/>
      <c r="BC3282" s="204"/>
      <c r="BD3282" s="204"/>
      <c r="BE3282" s="132"/>
    </row>
    <row r="3283" spans="50:57" x14ac:dyDescent="0.2">
      <c r="AX3283" s="204"/>
      <c r="AY3283" s="204"/>
      <c r="AZ3283" s="204"/>
      <c r="BA3283" s="204"/>
      <c r="BB3283" s="204"/>
      <c r="BC3283" s="204"/>
      <c r="BD3283" s="204"/>
      <c r="BE3283" s="132"/>
    </row>
    <row r="3284" spans="50:57" x14ac:dyDescent="0.2">
      <c r="AX3284" s="204"/>
      <c r="AY3284" s="204"/>
      <c r="AZ3284" s="204"/>
      <c r="BA3284" s="204"/>
      <c r="BB3284" s="204"/>
      <c r="BC3284" s="204"/>
      <c r="BD3284" s="204"/>
      <c r="BE3284" s="132"/>
    </row>
    <row r="3285" spans="50:57" x14ac:dyDescent="0.2">
      <c r="AX3285" s="204"/>
      <c r="AY3285" s="204"/>
      <c r="AZ3285" s="204"/>
      <c r="BA3285" s="204"/>
      <c r="BB3285" s="204"/>
      <c r="BC3285" s="204"/>
      <c r="BD3285" s="204"/>
      <c r="BE3285" s="132"/>
    </row>
    <row r="3286" spans="50:57" x14ac:dyDescent="0.2">
      <c r="AX3286" s="204"/>
      <c r="AY3286" s="204"/>
      <c r="AZ3286" s="204"/>
      <c r="BA3286" s="204"/>
      <c r="BB3286" s="204"/>
      <c r="BC3286" s="204"/>
      <c r="BD3286" s="204"/>
      <c r="BE3286" s="132"/>
    </row>
    <row r="3287" spans="50:57" x14ac:dyDescent="0.2">
      <c r="AX3287" s="204"/>
      <c r="AY3287" s="204"/>
      <c r="AZ3287" s="204"/>
      <c r="BA3287" s="204"/>
      <c r="BB3287" s="204"/>
      <c r="BC3287" s="204"/>
      <c r="BD3287" s="204"/>
      <c r="BE3287" s="132"/>
    </row>
    <row r="3288" spans="50:57" x14ac:dyDescent="0.2">
      <c r="AX3288" s="204"/>
      <c r="AY3288" s="204"/>
      <c r="AZ3288" s="204"/>
      <c r="BA3288" s="204"/>
      <c r="BB3288" s="204"/>
      <c r="BC3288" s="204"/>
      <c r="BD3288" s="204"/>
      <c r="BE3288" s="132"/>
    </row>
    <row r="3289" spans="50:57" x14ac:dyDescent="0.2">
      <c r="AX3289" s="204"/>
      <c r="AY3289" s="204"/>
      <c r="AZ3289" s="204"/>
      <c r="BA3289" s="204"/>
      <c r="BB3289" s="204"/>
      <c r="BC3289" s="204"/>
      <c r="BD3289" s="204"/>
      <c r="BE3289" s="132"/>
    </row>
    <row r="3290" spans="50:57" x14ac:dyDescent="0.2">
      <c r="AX3290" s="204"/>
      <c r="AY3290" s="204"/>
      <c r="AZ3290" s="204"/>
      <c r="BA3290" s="204"/>
      <c r="BB3290" s="204"/>
      <c r="BC3290" s="204"/>
      <c r="BD3290" s="204"/>
      <c r="BE3290" s="132"/>
    </row>
    <row r="3291" spans="50:57" x14ac:dyDescent="0.2">
      <c r="AX3291" s="204"/>
      <c r="AY3291" s="204"/>
      <c r="AZ3291" s="204"/>
      <c r="BA3291" s="204"/>
      <c r="BB3291" s="204"/>
      <c r="BC3291" s="204"/>
      <c r="BD3291" s="204"/>
      <c r="BE3291" s="132"/>
    </row>
    <row r="3292" spans="50:57" x14ac:dyDescent="0.2">
      <c r="AX3292" s="204"/>
      <c r="AY3292" s="204"/>
      <c r="AZ3292" s="204"/>
      <c r="BA3292" s="204"/>
      <c r="BB3292" s="204"/>
      <c r="BC3292" s="204"/>
      <c r="BD3292" s="204"/>
      <c r="BE3292" s="132"/>
    </row>
    <row r="3293" spans="50:57" x14ac:dyDescent="0.2">
      <c r="AX3293" s="204"/>
      <c r="AY3293" s="204"/>
      <c r="AZ3293" s="204"/>
      <c r="BA3293" s="204"/>
      <c r="BB3293" s="204"/>
      <c r="BC3293" s="204"/>
      <c r="BD3293" s="204"/>
      <c r="BE3293" s="132"/>
    </row>
    <row r="3294" spans="50:57" x14ac:dyDescent="0.2">
      <c r="AX3294" s="204"/>
      <c r="AY3294" s="204"/>
      <c r="AZ3294" s="204"/>
      <c r="BA3294" s="204"/>
      <c r="BB3294" s="204"/>
      <c r="BC3294" s="204"/>
      <c r="BD3294" s="204"/>
      <c r="BE3294" s="132"/>
    </row>
    <row r="3295" spans="50:57" x14ac:dyDescent="0.2">
      <c r="AX3295" s="204"/>
      <c r="AY3295" s="204"/>
      <c r="AZ3295" s="204"/>
      <c r="BA3295" s="204"/>
      <c r="BB3295" s="204"/>
      <c r="BC3295" s="204"/>
      <c r="BD3295" s="204"/>
      <c r="BE3295" s="132"/>
    </row>
    <row r="3296" spans="50:57" x14ac:dyDescent="0.2">
      <c r="AX3296" s="204"/>
      <c r="AY3296" s="204"/>
      <c r="AZ3296" s="204"/>
      <c r="BA3296" s="204"/>
      <c r="BB3296" s="204"/>
      <c r="BC3296" s="204"/>
      <c r="BD3296" s="204"/>
      <c r="BE3296" s="132"/>
    </row>
    <row r="3297" spans="50:57" x14ac:dyDescent="0.2">
      <c r="AX3297" s="204"/>
      <c r="AY3297" s="204"/>
      <c r="AZ3297" s="204"/>
      <c r="BA3297" s="204"/>
      <c r="BB3297" s="204"/>
      <c r="BC3297" s="204"/>
      <c r="BD3297" s="204"/>
      <c r="BE3297" s="132"/>
    </row>
    <row r="3298" spans="50:57" x14ac:dyDescent="0.2">
      <c r="AX3298" s="204"/>
      <c r="AY3298" s="204"/>
      <c r="AZ3298" s="204"/>
      <c r="BA3298" s="204"/>
      <c r="BB3298" s="204"/>
      <c r="BC3298" s="204"/>
      <c r="BD3298" s="204"/>
      <c r="BE3298" s="132"/>
    </row>
    <row r="3299" spans="50:57" x14ac:dyDescent="0.2">
      <c r="AX3299" s="204"/>
      <c r="AY3299" s="204"/>
      <c r="AZ3299" s="204"/>
      <c r="BA3299" s="204"/>
      <c r="BB3299" s="204"/>
      <c r="BC3299" s="204"/>
      <c r="BD3299" s="204"/>
      <c r="BE3299" s="132"/>
    </row>
    <row r="3300" spans="50:57" x14ac:dyDescent="0.2">
      <c r="AX3300" s="204"/>
      <c r="AY3300" s="204"/>
      <c r="AZ3300" s="204"/>
      <c r="BA3300" s="204"/>
      <c r="BB3300" s="204"/>
      <c r="BC3300" s="204"/>
      <c r="BD3300" s="204"/>
      <c r="BE3300" s="132"/>
    </row>
    <row r="3301" spans="50:57" x14ac:dyDescent="0.2">
      <c r="AX3301" s="204"/>
      <c r="AY3301" s="204"/>
      <c r="AZ3301" s="204"/>
      <c r="BA3301" s="204"/>
      <c r="BB3301" s="204"/>
      <c r="BC3301" s="204"/>
      <c r="BD3301" s="204"/>
      <c r="BE3301" s="132"/>
    </row>
    <row r="3302" spans="50:57" x14ac:dyDescent="0.2">
      <c r="AX3302" s="204"/>
      <c r="AY3302" s="204"/>
      <c r="AZ3302" s="204"/>
      <c r="BA3302" s="204"/>
      <c r="BB3302" s="204"/>
      <c r="BC3302" s="204"/>
      <c r="BD3302" s="204"/>
      <c r="BE3302" s="132"/>
    </row>
    <row r="3303" spans="50:57" x14ac:dyDescent="0.2">
      <c r="AX3303" s="204"/>
      <c r="AY3303" s="204"/>
      <c r="AZ3303" s="204"/>
      <c r="BA3303" s="204"/>
      <c r="BB3303" s="204"/>
      <c r="BC3303" s="204"/>
      <c r="BD3303" s="204"/>
      <c r="BE3303" s="132"/>
    </row>
    <row r="3304" spans="50:57" x14ac:dyDescent="0.2">
      <c r="AX3304" s="204"/>
      <c r="AY3304" s="204"/>
      <c r="AZ3304" s="204"/>
      <c r="BA3304" s="204"/>
      <c r="BB3304" s="204"/>
      <c r="BC3304" s="204"/>
      <c r="BD3304" s="204"/>
      <c r="BE3304" s="132"/>
    </row>
    <row r="3305" spans="50:57" x14ac:dyDescent="0.2">
      <c r="AX3305" s="204"/>
      <c r="AY3305" s="204"/>
      <c r="AZ3305" s="204"/>
      <c r="BA3305" s="204"/>
      <c r="BB3305" s="204"/>
      <c r="BC3305" s="204"/>
      <c r="BD3305" s="204"/>
      <c r="BE3305" s="132"/>
    </row>
    <row r="3306" spans="50:57" x14ac:dyDescent="0.2">
      <c r="AX3306" s="204"/>
      <c r="AY3306" s="204"/>
      <c r="AZ3306" s="204"/>
      <c r="BA3306" s="204"/>
      <c r="BB3306" s="204"/>
      <c r="BC3306" s="204"/>
      <c r="BD3306" s="204"/>
      <c r="BE3306" s="132"/>
    </row>
    <row r="3307" spans="50:57" x14ac:dyDescent="0.2">
      <c r="AX3307" s="204"/>
      <c r="AY3307" s="204"/>
      <c r="AZ3307" s="204"/>
      <c r="BA3307" s="204"/>
      <c r="BB3307" s="204"/>
      <c r="BC3307" s="204"/>
      <c r="BD3307" s="204"/>
      <c r="BE3307" s="132"/>
    </row>
    <row r="3308" spans="50:57" x14ac:dyDescent="0.2">
      <c r="AX3308" s="204"/>
      <c r="AY3308" s="204"/>
      <c r="AZ3308" s="204"/>
      <c r="BA3308" s="204"/>
      <c r="BB3308" s="204"/>
      <c r="BC3308" s="204"/>
      <c r="BD3308" s="204"/>
      <c r="BE3308" s="132"/>
    </row>
    <row r="3309" spans="50:57" x14ac:dyDescent="0.2">
      <c r="AX3309" s="204"/>
      <c r="AY3309" s="204"/>
      <c r="AZ3309" s="204"/>
      <c r="BA3309" s="204"/>
      <c r="BB3309" s="204"/>
      <c r="BC3309" s="204"/>
      <c r="BD3309" s="204"/>
      <c r="BE3309" s="132"/>
    </row>
    <row r="3310" spans="50:57" x14ac:dyDescent="0.2">
      <c r="AX3310" s="204"/>
      <c r="AY3310" s="204"/>
      <c r="AZ3310" s="204"/>
      <c r="BA3310" s="204"/>
      <c r="BB3310" s="204"/>
      <c r="BC3310" s="204"/>
      <c r="BD3310" s="204"/>
      <c r="BE3310" s="132"/>
    </row>
    <row r="3311" spans="50:57" x14ac:dyDescent="0.2">
      <c r="AX3311" s="204"/>
      <c r="AY3311" s="204"/>
      <c r="AZ3311" s="204"/>
      <c r="BA3311" s="204"/>
      <c r="BB3311" s="204"/>
      <c r="BC3311" s="204"/>
      <c r="BD3311" s="204"/>
      <c r="BE3311" s="132"/>
    </row>
    <row r="3312" spans="50:57" x14ac:dyDescent="0.2">
      <c r="AX3312" s="204"/>
      <c r="AY3312" s="204"/>
      <c r="AZ3312" s="204"/>
      <c r="BA3312" s="204"/>
      <c r="BB3312" s="204"/>
      <c r="BC3312" s="204"/>
      <c r="BD3312" s="204"/>
      <c r="BE3312" s="132"/>
    </row>
    <row r="3313" spans="50:57" x14ac:dyDescent="0.2">
      <c r="AX3313" s="204"/>
      <c r="AY3313" s="204"/>
      <c r="AZ3313" s="204"/>
      <c r="BA3313" s="204"/>
      <c r="BB3313" s="204"/>
      <c r="BC3313" s="204"/>
      <c r="BD3313" s="204"/>
      <c r="BE3313" s="132"/>
    </row>
    <row r="3314" spans="50:57" x14ac:dyDescent="0.2">
      <c r="AX3314" s="204"/>
      <c r="AY3314" s="204"/>
      <c r="AZ3314" s="204"/>
      <c r="BA3314" s="204"/>
      <c r="BB3314" s="204"/>
      <c r="BC3314" s="204"/>
      <c r="BD3314" s="204"/>
      <c r="BE3314" s="132"/>
    </row>
    <row r="3315" spans="50:57" x14ac:dyDescent="0.2">
      <c r="AX3315" s="204"/>
      <c r="AY3315" s="204"/>
      <c r="AZ3315" s="204"/>
      <c r="BA3315" s="204"/>
      <c r="BB3315" s="204"/>
      <c r="BC3315" s="204"/>
      <c r="BD3315" s="204"/>
      <c r="BE3315" s="132"/>
    </row>
    <row r="3316" spans="50:57" x14ac:dyDescent="0.2">
      <c r="AX3316" s="204"/>
      <c r="AY3316" s="204"/>
      <c r="AZ3316" s="204"/>
      <c r="BA3316" s="204"/>
      <c r="BB3316" s="204"/>
      <c r="BC3316" s="204"/>
      <c r="BD3316" s="204"/>
      <c r="BE3316" s="132"/>
    </row>
    <row r="3317" spans="50:57" x14ac:dyDescent="0.2">
      <c r="AX3317" s="204"/>
      <c r="AY3317" s="204"/>
      <c r="AZ3317" s="204"/>
      <c r="BA3317" s="204"/>
      <c r="BB3317" s="204"/>
      <c r="BC3317" s="204"/>
      <c r="BD3317" s="204"/>
      <c r="BE3317" s="132"/>
    </row>
    <row r="3318" spans="50:57" x14ac:dyDescent="0.2">
      <c r="AX3318" s="204"/>
      <c r="AY3318" s="204"/>
      <c r="AZ3318" s="204"/>
      <c r="BA3318" s="204"/>
      <c r="BB3318" s="204"/>
      <c r="BC3318" s="204"/>
      <c r="BD3318" s="204"/>
      <c r="BE3318" s="132"/>
    </row>
    <row r="3319" spans="50:57" x14ac:dyDescent="0.2">
      <c r="AX3319" s="204"/>
      <c r="AY3319" s="204"/>
      <c r="AZ3319" s="204"/>
      <c r="BA3319" s="204"/>
      <c r="BB3319" s="204"/>
      <c r="BC3319" s="204"/>
      <c r="BD3319" s="204"/>
      <c r="BE3319" s="132"/>
    </row>
    <row r="3320" spans="50:57" x14ac:dyDescent="0.2">
      <c r="AX3320" s="204"/>
      <c r="AY3320" s="204"/>
      <c r="AZ3320" s="204"/>
      <c r="BA3320" s="204"/>
      <c r="BB3320" s="204"/>
      <c r="BC3320" s="204"/>
      <c r="BD3320" s="204"/>
      <c r="BE3320" s="132"/>
    </row>
    <row r="3321" spans="50:57" x14ac:dyDescent="0.2">
      <c r="AX3321" s="204"/>
      <c r="AY3321" s="204"/>
      <c r="AZ3321" s="204"/>
      <c r="BA3321" s="204"/>
      <c r="BB3321" s="204"/>
      <c r="BC3321" s="204"/>
      <c r="BD3321" s="204"/>
      <c r="BE3321" s="132"/>
    </row>
    <row r="3322" spans="50:57" x14ac:dyDescent="0.2">
      <c r="AX3322" s="204"/>
      <c r="AY3322" s="204"/>
      <c r="AZ3322" s="204"/>
      <c r="BA3322" s="204"/>
      <c r="BB3322" s="204"/>
      <c r="BC3322" s="204"/>
      <c r="BD3322" s="204"/>
      <c r="BE3322" s="132"/>
    </row>
    <row r="3323" spans="50:57" x14ac:dyDescent="0.2">
      <c r="AX3323" s="204"/>
      <c r="AY3323" s="204"/>
      <c r="AZ3323" s="204"/>
      <c r="BA3323" s="204"/>
      <c r="BB3323" s="204"/>
      <c r="BC3323" s="204"/>
      <c r="BD3323" s="204"/>
      <c r="BE3323" s="132"/>
    </row>
    <row r="3324" spans="50:57" x14ac:dyDescent="0.2">
      <c r="AX3324" s="204"/>
      <c r="AY3324" s="204"/>
      <c r="AZ3324" s="204"/>
      <c r="BA3324" s="204"/>
      <c r="BB3324" s="204"/>
      <c r="BC3324" s="204"/>
      <c r="BD3324" s="204"/>
      <c r="BE3324" s="132"/>
    </row>
    <row r="3325" spans="50:57" x14ac:dyDescent="0.2">
      <c r="AX3325" s="204"/>
      <c r="AY3325" s="204"/>
      <c r="AZ3325" s="204"/>
      <c r="BA3325" s="204"/>
      <c r="BB3325" s="204"/>
      <c r="BC3325" s="204"/>
      <c r="BD3325" s="204"/>
      <c r="BE3325" s="132"/>
    </row>
    <row r="3326" spans="50:57" x14ac:dyDescent="0.2">
      <c r="AX3326" s="204"/>
      <c r="AY3326" s="204"/>
      <c r="AZ3326" s="204"/>
      <c r="BA3326" s="204"/>
      <c r="BB3326" s="204"/>
      <c r="BC3326" s="204"/>
      <c r="BD3326" s="204"/>
      <c r="BE3326" s="132"/>
    </row>
    <row r="3327" spans="50:57" x14ac:dyDescent="0.2">
      <c r="AX3327" s="204"/>
      <c r="AY3327" s="204"/>
      <c r="AZ3327" s="204"/>
      <c r="BA3327" s="204"/>
      <c r="BB3327" s="204"/>
      <c r="BC3327" s="204"/>
      <c r="BD3327" s="204"/>
      <c r="BE3327" s="132"/>
    </row>
    <row r="3328" spans="50:57" x14ac:dyDescent="0.2">
      <c r="AX3328" s="204"/>
      <c r="AY3328" s="204"/>
      <c r="AZ3328" s="204"/>
      <c r="BA3328" s="204"/>
      <c r="BB3328" s="204"/>
      <c r="BC3328" s="204"/>
      <c r="BD3328" s="204"/>
      <c r="BE3328" s="132"/>
    </row>
    <row r="3329" spans="50:57" x14ac:dyDescent="0.2">
      <c r="AX3329" s="204"/>
      <c r="AY3329" s="204"/>
      <c r="AZ3329" s="204"/>
      <c r="BA3329" s="204"/>
      <c r="BB3329" s="204"/>
      <c r="BC3329" s="204"/>
      <c r="BD3329" s="204"/>
      <c r="BE3329" s="132"/>
    </row>
    <row r="3330" spans="50:57" x14ac:dyDescent="0.2">
      <c r="AX3330" s="204"/>
      <c r="AY3330" s="204"/>
      <c r="AZ3330" s="204"/>
      <c r="BA3330" s="204"/>
      <c r="BB3330" s="204"/>
      <c r="BC3330" s="204"/>
      <c r="BD3330" s="204"/>
      <c r="BE3330" s="132"/>
    </row>
    <row r="3331" spans="50:57" x14ac:dyDescent="0.2">
      <c r="AX3331" s="204"/>
      <c r="AY3331" s="204"/>
      <c r="AZ3331" s="204"/>
      <c r="BA3331" s="204"/>
      <c r="BB3331" s="204"/>
      <c r="BC3331" s="204"/>
      <c r="BD3331" s="204"/>
      <c r="BE3331" s="132"/>
    </row>
    <row r="3332" spans="50:57" x14ac:dyDescent="0.2">
      <c r="AX3332" s="204"/>
      <c r="AY3332" s="204"/>
      <c r="AZ3332" s="204"/>
      <c r="BA3332" s="204"/>
      <c r="BB3332" s="204"/>
      <c r="BC3332" s="204"/>
      <c r="BD3332" s="204"/>
      <c r="BE3332" s="132"/>
    </row>
    <row r="3333" spans="50:57" x14ac:dyDescent="0.2">
      <c r="AX3333" s="204"/>
      <c r="AY3333" s="204"/>
      <c r="AZ3333" s="204"/>
      <c r="BA3333" s="204"/>
      <c r="BB3333" s="204"/>
      <c r="BC3333" s="204"/>
      <c r="BD3333" s="204"/>
      <c r="BE3333" s="132"/>
    </row>
    <row r="3334" spans="50:57" x14ac:dyDescent="0.2">
      <c r="AX3334" s="204"/>
      <c r="AY3334" s="204"/>
      <c r="AZ3334" s="204"/>
      <c r="BA3334" s="204"/>
      <c r="BB3334" s="204"/>
      <c r="BC3334" s="204"/>
      <c r="BD3334" s="204"/>
      <c r="BE3334" s="132"/>
    </row>
    <row r="3335" spans="50:57" x14ac:dyDescent="0.2">
      <c r="AX3335" s="204"/>
      <c r="AY3335" s="204"/>
      <c r="AZ3335" s="204"/>
      <c r="BA3335" s="204"/>
      <c r="BB3335" s="204"/>
      <c r="BC3335" s="204"/>
      <c r="BD3335" s="204"/>
      <c r="BE3335" s="132"/>
    </row>
    <row r="3336" spans="50:57" x14ac:dyDescent="0.2">
      <c r="AX3336" s="204"/>
      <c r="AY3336" s="204"/>
      <c r="AZ3336" s="204"/>
      <c r="BA3336" s="204"/>
      <c r="BB3336" s="204"/>
      <c r="BC3336" s="204"/>
      <c r="BD3336" s="204"/>
      <c r="BE3336" s="132"/>
    </row>
    <row r="3337" spans="50:57" x14ac:dyDescent="0.2">
      <c r="AX3337" s="204"/>
      <c r="AY3337" s="204"/>
      <c r="AZ3337" s="204"/>
      <c r="BA3337" s="204"/>
      <c r="BB3337" s="204"/>
      <c r="BC3337" s="204"/>
      <c r="BD3337" s="204"/>
      <c r="BE3337" s="132"/>
    </row>
    <row r="3338" spans="50:57" x14ac:dyDescent="0.2">
      <c r="AX3338" s="204"/>
      <c r="AY3338" s="204"/>
      <c r="AZ3338" s="204"/>
      <c r="BA3338" s="204"/>
      <c r="BB3338" s="204"/>
      <c r="BC3338" s="204"/>
      <c r="BD3338" s="204"/>
      <c r="BE3338" s="132"/>
    </row>
    <row r="3339" spans="50:57" x14ac:dyDescent="0.2">
      <c r="AX3339" s="204"/>
      <c r="AY3339" s="204"/>
      <c r="AZ3339" s="204"/>
      <c r="BA3339" s="204"/>
      <c r="BB3339" s="204"/>
      <c r="BC3339" s="204"/>
      <c r="BD3339" s="204"/>
      <c r="BE3339" s="132"/>
    </row>
    <row r="3340" spans="50:57" x14ac:dyDescent="0.2">
      <c r="AX3340" s="204"/>
      <c r="AY3340" s="204"/>
      <c r="AZ3340" s="204"/>
      <c r="BA3340" s="204"/>
      <c r="BB3340" s="204"/>
      <c r="BC3340" s="204"/>
      <c r="BD3340" s="204"/>
      <c r="BE3340" s="132"/>
    </row>
    <row r="3341" spans="50:57" x14ac:dyDescent="0.2">
      <c r="AX3341" s="204"/>
      <c r="AY3341" s="204"/>
      <c r="AZ3341" s="204"/>
      <c r="BA3341" s="204"/>
      <c r="BB3341" s="204"/>
      <c r="BC3341" s="204"/>
      <c r="BD3341" s="204"/>
      <c r="BE3341" s="132"/>
    </row>
    <row r="3342" spans="50:57" x14ac:dyDescent="0.2">
      <c r="AX3342" s="204"/>
      <c r="AY3342" s="204"/>
      <c r="AZ3342" s="204"/>
      <c r="BA3342" s="204"/>
      <c r="BB3342" s="204"/>
      <c r="BC3342" s="204"/>
      <c r="BD3342" s="204"/>
      <c r="BE3342" s="132"/>
    </row>
    <row r="3343" spans="50:57" x14ac:dyDescent="0.2">
      <c r="AX3343" s="204"/>
      <c r="AY3343" s="204"/>
      <c r="AZ3343" s="204"/>
      <c r="BA3343" s="204"/>
      <c r="BB3343" s="204"/>
      <c r="BC3343" s="204"/>
      <c r="BD3343" s="204"/>
      <c r="BE3343" s="132"/>
    </row>
    <row r="3344" spans="50:57" x14ac:dyDescent="0.2">
      <c r="AX3344" s="204"/>
      <c r="AY3344" s="204"/>
      <c r="AZ3344" s="204"/>
      <c r="BA3344" s="204"/>
      <c r="BB3344" s="204"/>
      <c r="BC3344" s="204"/>
      <c r="BD3344" s="204"/>
      <c r="BE3344" s="132"/>
    </row>
    <row r="3345" spans="50:57" x14ac:dyDescent="0.2">
      <c r="AX3345" s="204"/>
      <c r="AY3345" s="204"/>
      <c r="AZ3345" s="204"/>
      <c r="BA3345" s="204"/>
      <c r="BB3345" s="204"/>
      <c r="BC3345" s="204"/>
      <c r="BD3345" s="204"/>
      <c r="BE3345" s="132"/>
    </row>
    <row r="3346" spans="50:57" x14ac:dyDescent="0.2">
      <c r="AX3346" s="204"/>
      <c r="AY3346" s="204"/>
      <c r="AZ3346" s="204"/>
      <c r="BA3346" s="204"/>
      <c r="BB3346" s="204"/>
      <c r="BC3346" s="204"/>
      <c r="BD3346" s="204"/>
      <c r="BE3346" s="132"/>
    </row>
    <row r="3347" spans="50:57" x14ac:dyDescent="0.2">
      <c r="AX3347" s="204"/>
      <c r="AY3347" s="204"/>
      <c r="AZ3347" s="204"/>
      <c r="BA3347" s="204"/>
      <c r="BB3347" s="204"/>
      <c r="BC3347" s="204"/>
      <c r="BD3347" s="204"/>
      <c r="BE3347" s="132"/>
    </row>
    <row r="3348" spans="50:57" x14ac:dyDescent="0.2">
      <c r="AX3348" s="204"/>
      <c r="AY3348" s="204"/>
      <c r="AZ3348" s="204"/>
      <c r="BA3348" s="204"/>
      <c r="BB3348" s="204"/>
      <c r="BC3348" s="204"/>
      <c r="BD3348" s="204"/>
      <c r="BE3348" s="132"/>
    </row>
    <row r="3349" spans="50:57" x14ac:dyDescent="0.2">
      <c r="AX3349" s="204"/>
      <c r="AY3349" s="204"/>
      <c r="AZ3349" s="204"/>
      <c r="BA3349" s="204"/>
      <c r="BB3349" s="204"/>
      <c r="BC3349" s="204"/>
      <c r="BD3349" s="204"/>
      <c r="BE3349" s="132"/>
    </row>
    <row r="3350" spans="50:57" x14ac:dyDescent="0.2">
      <c r="AX3350" s="204"/>
      <c r="AY3350" s="204"/>
      <c r="AZ3350" s="204"/>
      <c r="BA3350" s="204"/>
      <c r="BB3350" s="204"/>
      <c r="BC3350" s="204"/>
      <c r="BD3350" s="204"/>
      <c r="BE3350" s="132"/>
    </row>
    <row r="3351" spans="50:57" x14ac:dyDescent="0.2">
      <c r="AX3351" s="204"/>
      <c r="AY3351" s="204"/>
      <c r="AZ3351" s="204"/>
      <c r="BA3351" s="204"/>
      <c r="BB3351" s="204"/>
      <c r="BC3351" s="204"/>
      <c r="BD3351" s="204"/>
      <c r="BE3351" s="132"/>
    </row>
    <row r="3352" spans="50:57" x14ac:dyDescent="0.2">
      <c r="AX3352" s="204"/>
      <c r="AY3352" s="204"/>
      <c r="AZ3352" s="204"/>
      <c r="BA3352" s="204"/>
      <c r="BB3352" s="204"/>
      <c r="BC3352" s="204"/>
      <c r="BD3352" s="204"/>
      <c r="BE3352" s="132"/>
    </row>
    <row r="3353" spans="50:57" x14ac:dyDescent="0.2">
      <c r="AX3353" s="204"/>
      <c r="AY3353" s="204"/>
      <c r="AZ3353" s="204"/>
      <c r="BA3353" s="204"/>
      <c r="BB3353" s="204"/>
      <c r="BC3353" s="204"/>
      <c r="BD3353" s="204"/>
      <c r="BE3353" s="132"/>
    </row>
    <row r="3354" spans="50:57" x14ac:dyDescent="0.2">
      <c r="AX3354" s="204"/>
      <c r="AY3354" s="204"/>
      <c r="AZ3354" s="204"/>
      <c r="BA3354" s="204"/>
      <c r="BB3354" s="204"/>
      <c r="BC3354" s="204"/>
      <c r="BD3354" s="204"/>
      <c r="BE3354" s="132"/>
    </row>
    <row r="3355" spans="50:57" x14ac:dyDescent="0.2">
      <c r="AX3355" s="204"/>
      <c r="AY3355" s="204"/>
      <c r="AZ3355" s="204"/>
      <c r="BA3355" s="204"/>
      <c r="BB3355" s="204"/>
      <c r="BC3355" s="204"/>
      <c r="BD3355" s="204"/>
      <c r="BE3355" s="132"/>
    </row>
    <row r="3356" spans="50:57" x14ac:dyDescent="0.2">
      <c r="AX3356" s="204"/>
      <c r="AY3356" s="204"/>
      <c r="AZ3356" s="204"/>
      <c r="BA3356" s="204"/>
      <c r="BB3356" s="204"/>
      <c r="BC3356" s="204"/>
      <c r="BD3356" s="204"/>
      <c r="BE3356" s="132"/>
    </row>
    <row r="3357" spans="50:57" x14ac:dyDescent="0.2">
      <c r="AX3357" s="204"/>
      <c r="AY3357" s="204"/>
      <c r="AZ3357" s="204"/>
      <c r="BA3357" s="204"/>
      <c r="BB3357" s="204"/>
      <c r="BC3357" s="204"/>
      <c r="BD3357" s="204"/>
      <c r="BE3357" s="132"/>
    </row>
    <row r="3358" spans="50:57" x14ac:dyDescent="0.2">
      <c r="AX3358" s="204"/>
      <c r="AY3358" s="204"/>
      <c r="AZ3358" s="204"/>
      <c r="BA3358" s="204"/>
      <c r="BB3358" s="204"/>
      <c r="BC3358" s="204"/>
      <c r="BD3358" s="204"/>
      <c r="BE3358" s="132"/>
    </row>
    <row r="3359" spans="50:57" x14ac:dyDescent="0.2">
      <c r="AX3359" s="204"/>
      <c r="AY3359" s="204"/>
      <c r="AZ3359" s="204"/>
      <c r="BA3359" s="204"/>
      <c r="BB3359" s="204"/>
      <c r="BC3359" s="204"/>
      <c r="BD3359" s="204"/>
      <c r="BE3359" s="132"/>
    </row>
    <row r="3360" spans="50:57" x14ac:dyDescent="0.2">
      <c r="AX3360" s="204"/>
      <c r="AY3360" s="204"/>
      <c r="AZ3360" s="204"/>
      <c r="BA3360" s="204"/>
      <c r="BB3360" s="204"/>
      <c r="BC3360" s="204"/>
      <c r="BD3360" s="204"/>
      <c r="BE3360" s="132"/>
    </row>
    <row r="3361" spans="50:57" x14ac:dyDescent="0.2">
      <c r="AX3361" s="204"/>
      <c r="AY3361" s="204"/>
      <c r="AZ3361" s="204"/>
      <c r="BA3361" s="204"/>
      <c r="BB3361" s="204"/>
      <c r="BC3361" s="204"/>
      <c r="BD3361" s="204"/>
      <c r="BE3361" s="132"/>
    </row>
    <row r="3362" spans="50:57" x14ac:dyDescent="0.2">
      <c r="AX3362" s="204"/>
      <c r="AY3362" s="204"/>
      <c r="AZ3362" s="204"/>
      <c r="BA3362" s="204"/>
      <c r="BB3362" s="204"/>
      <c r="BC3362" s="204"/>
      <c r="BD3362" s="204"/>
      <c r="BE3362" s="132"/>
    </row>
    <row r="3363" spans="50:57" x14ac:dyDescent="0.2">
      <c r="AX3363" s="204"/>
      <c r="AY3363" s="204"/>
      <c r="AZ3363" s="204"/>
      <c r="BA3363" s="204"/>
      <c r="BB3363" s="204"/>
      <c r="BC3363" s="204"/>
      <c r="BD3363" s="204"/>
      <c r="BE3363" s="132"/>
    </row>
    <row r="3364" spans="50:57" x14ac:dyDescent="0.2">
      <c r="AX3364" s="204"/>
      <c r="AY3364" s="204"/>
      <c r="AZ3364" s="204"/>
      <c r="BA3364" s="204"/>
      <c r="BB3364" s="204"/>
      <c r="BC3364" s="204"/>
      <c r="BD3364" s="204"/>
      <c r="BE3364" s="132"/>
    </row>
    <row r="3365" spans="50:57" x14ac:dyDescent="0.2">
      <c r="AX3365" s="204"/>
      <c r="AY3365" s="204"/>
      <c r="AZ3365" s="204"/>
      <c r="BA3365" s="204"/>
      <c r="BB3365" s="204"/>
      <c r="BC3365" s="204"/>
      <c r="BD3365" s="204"/>
      <c r="BE3365" s="132"/>
    </row>
    <row r="3366" spans="50:57" x14ac:dyDescent="0.2">
      <c r="AX3366" s="204"/>
      <c r="AY3366" s="204"/>
      <c r="AZ3366" s="204"/>
      <c r="BA3366" s="204"/>
      <c r="BB3366" s="204"/>
      <c r="BC3366" s="204"/>
      <c r="BD3366" s="204"/>
      <c r="BE3366" s="132"/>
    </row>
    <row r="3367" spans="50:57" x14ac:dyDescent="0.2">
      <c r="AX3367" s="204"/>
      <c r="AY3367" s="204"/>
      <c r="AZ3367" s="204"/>
      <c r="BA3367" s="204"/>
      <c r="BB3367" s="204"/>
      <c r="BC3367" s="204"/>
      <c r="BD3367" s="204"/>
      <c r="BE3367" s="132"/>
    </row>
    <row r="3368" spans="50:57" x14ac:dyDescent="0.2">
      <c r="AX3368" s="204"/>
      <c r="AY3368" s="204"/>
      <c r="AZ3368" s="204"/>
      <c r="BA3368" s="204"/>
      <c r="BB3368" s="204"/>
      <c r="BC3368" s="204"/>
      <c r="BD3368" s="204"/>
      <c r="BE3368" s="132"/>
    </row>
    <row r="3369" spans="50:57" x14ac:dyDescent="0.2">
      <c r="AX3369" s="204"/>
      <c r="AY3369" s="204"/>
      <c r="AZ3369" s="204"/>
      <c r="BA3369" s="204"/>
      <c r="BB3369" s="204"/>
      <c r="BC3369" s="204"/>
      <c r="BD3369" s="204"/>
      <c r="BE3369" s="132"/>
    </row>
    <row r="3370" spans="50:57" x14ac:dyDescent="0.2">
      <c r="AX3370" s="204"/>
      <c r="AY3370" s="204"/>
      <c r="AZ3370" s="204"/>
      <c r="BA3370" s="204"/>
      <c r="BB3370" s="204"/>
      <c r="BC3370" s="204"/>
      <c r="BD3370" s="204"/>
      <c r="BE3370" s="132"/>
    </row>
    <row r="3371" spans="50:57" x14ac:dyDescent="0.2">
      <c r="AX3371" s="204"/>
      <c r="AY3371" s="204"/>
      <c r="AZ3371" s="204"/>
      <c r="BA3371" s="204"/>
      <c r="BB3371" s="204"/>
      <c r="BC3371" s="204"/>
      <c r="BD3371" s="204"/>
      <c r="BE3371" s="132"/>
    </row>
    <row r="3372" spans="50:57" x14ac:dyDescent="0.2">
      <c r="AX3372" s="204"/>
      <c r="AY3372" s="204"/>
      <c r="AZ3372" s="204"/>
      <c r="BA3372" s="204"/>
      <c r="BB3372" s="204"/>
      <c r="BC3372" s="204"/>
      <c r="BD3372" s="204"/>
      <c r="BE3372" s="132"/>
    </row>
    <row r="3373" spans="50:57" x14ac:dyDescent="0.2">
      <c r="AX3373" s="204"/>
      <c r="AY3373" s="204"/>
      <c r="AZ3373" s="204"/>
      <c r="BA3373" s="204"/>
      <c r="BB3373" s="204"/>
      <c r="BC3373" s="204"/>
      <c r="BD3373" s="204"/>
      <c r="BE3373" s="132"/>
    </row>
    <row r="3374" spans="50:57" x14ac:dyDescent="0.2">
      <c r="AX3374" s="204"/>
      <c r="AY3374" s="204"/>
      <c r="AZ3374" s="204"/>
      <c r="BA3374" s="204"/>
      <c r="BB3374" s="204"/>
      <c r="BC3374" s="204"/>
      <c r="BD3374" s="204"/>
      <c r="BE3374" s="132"/>
    </row>
    <row r="3375" spans="50:57" x14ac:dyDescent="0.2">
      <c r="AX3375" s="204"/>
      <c r="AY3375" s="204"/>
      <c r="AZ3375" s="204"/>
      <c r="BA3375" s="204"/>
      <c r="BB3375" s="204"/>
      <c r="BC3375" s="204"/>
      <c r="BD3375" s="204"/>
      <c r="BE3375" s="132"/>
    </row>
    <row r="3376" spans="50:57" x14ac:dyDescent="0.2">
      <c r="AX3376" s="204"/>
      <c r="AY3376" s="204"/>
      <c r="AZ3376" s="204"/>
      <c r="BA3376" s="204"/>
      <c r="BB3376" s="204"/>
      <c r="BC3376" s="204"/>
      <c r="BD3376" s="204"/>
      <c r="BE3376" s="132"/>
    </row>
    <row r="3377" spans="50:57" x14ac:dyDescent="0.2">
      <c r="AX3377" s="204"/>
      <c r="AY3377" s="204"/>
      <c r="AZ3377" s="204"/>
      <c r="BA3377" s="204"/>
      <c r="BB3377" s="204"/>
      <c r="BC3377" s="204"/>
      <c r="BD3377" s="204"/>
      <c r="BE3377" s="132"/>
    </row>
    <row r="3378" spans="50:57" x14ac:dyDescent="0.2">
      <c r="AX3378" s="204"/>
      <c r="AY3378" s="204"/>
      <c r="AZ3378" s="204"/>
      <c r="BA3378" s="204"/>
      <c r="BB3378" s="204"/>
      <c r="BC3378" s="204"/>
      <c r="BD3378" s="204"/>
      <c r="BE3378" s="132"/>
    </row>
    <row r="3379" spans="50:57" x14ac:dyDescent="0.2">
      <c r="AX3379" s="204"/>
      <c r="AY3379" s="204"/>
      <c r="AZ3379" s="204"/>
      <c r="BA3379" s="204"/>
      <c r="BB3379" s="204"/>
      <c r="BC3379" s="204"/>
      <c r="BD3379" s="204"/>
      <c r="BE3379" s="132"/>
    </row>
    <row r="3380" spans="50:57" x14ac:dyDescent="0.2">
      <c r="AX3380" s="204"/>
      <c r="AY3380" s="204"/>
      <c r="AZ3380" s="204"/>
      <c r="BA3380" s="204"/>
      <c r="BB3380" s="204"/>
      <c r="BC3380" s="204"/>
      <c r="BD3380" s="204"/>
      <c r="BE3380" s="132"/>
    </row>
    <row r="3381" spans="50:57" x14ac:dyDescent="0.2">
      <c r="AX3381" s="204"/>
      <c r="AY3381" s="204"/>
      <c r="AZ3381" s="204"/>
      <c r="BA3381" s="204"/>
      <c r="BB3381" s="204"/>
      <c r="BC3381" s="204"/>
      <c r="BD3381" s="204"/>
      <c r="BE3381" s="132"/>
    </row>
    <row r="3382" spans="50:57" x14ac:dyDescent="0.2">
      <c r="AX3382" s="204"/>
      <c r="AY3382" s="204"/>
      <c r="AZ3382" s="204"/>
      <c r="BA3382" s="204"/>
      <c r="BB3382" s="204"/>
      <c r="BC3382" s="204"/>
      <c r="BD3382" s="204"/>
      <c r="BE3382" s="132"/>
    </row>
    <row r="3383" spans="50:57" x14ac:dyDescent="0.2">
      <c r="AX3383" s="204"/>
      <c r="AY3383" s="204"/>
      <c r="AZ3383" s="204"/>
      <c r="BA3383" s="204"/>
      <c r="BB3383" s="204"/>
      <c r="BC3383" s="204"/>
      <c r="BD3383" s="204"/>
      <c r="BE3383" s="132"/>
    </row>
    <row r="3384" spans="50:57" x14ac:dyDescent="0.2">
      <c r="AX3384" s="204"/>
      <c r="AY3384" s="204"/>
      <c r="AZ3384" s="204"/>
      <c r="BA3384" s="204"/>
      <c r="BB3384" s="204"/>
      <c r="BC3384" s="204"/>
      <c r="BD3384" s="204"/>
      <c r="BE3384" s="132"/>
    </row>
    <row r="3385" spans="50:57" x14ac:dyDescent="0.2">
      <c r="AX3385" s="204"/>
      <c r="AY3385" s="204"/>
      <c r="AZ3385" s="204"/>
      <c r="BA3385" s="204"/>
      <c r="BB3385" s="204"/>
      <c r="BC3385" s="204"/>
      <c r="BD3385" s="204"/>
      <c r="BE3385" s="132"/>
    </row>
    <row r="3386" spans="50:57" x14ac:dyDescent="0.2">
      <c r="AX3386" s="204"/>
      <c r="AY3386" s="204"/>
      <c r="AZ3386" s="204"/>
      <c r="BA3386" s="204"/>
      <c r="BB3386" s="204"/>
      <c r="BC3386" s="204"/>
      <c r="BD3386" s="204"/>
      <c r="BE3386" s="132"/>
    </row>
    <row r="3387" spans="50:57" x14ac:dyDescent="0.2">
      <c r="AX3387" s="204"/>
      <c r="AY3387" s="204"/>
      <c r="AZ3387" s="204"/>
      <c r="BA3387" s="204"/>
      <c r="BB3387" s="204"/>
      <c r="BC3387" s="204"/>
      <c r="BD3387" s="204"/>
      <c r="BE3387" s="132"/>
    </row>
    <row r="3388" spans="50:57" x14ac:dyDescent="0.2">
      <c r="AX3388" s="204"/>
      <c r="AY3388" s="204"/>
      <c r="AZ3388" s="204"/>
      <c r="BA3388" s="204"/>
      <c r="BB3388" s="204"/>
      <c r="BC3388" s="204"/>
      <c r="BD3388" s="204"/>
      <c r="BE3388" s="132"/>
    </row>
    <row r="3389" spans="50:57" x14ac:dyDescent="0.2">
      <c r="AX3389" s="204"/>
      <c r="AY3389" s="204"/>
      <c r="AZ3389" s="204"/>
      <c r="BA3389" s="204"/>
      <c r="BB3389" s="204"/>
      <c r="BC3389" s="204"/>
      <c r="BD3389" s="204"/>
      <c r="BE3389" s="132"/>
    </row>
    <row r="3390" spans="50:57" x14ac:dyDescent="0.2">
      <c r="AX3390" s="204"/>
      <c r="AY3390" s="204"/>
      <c r="AZ3390" s="204"/>
      <c r="BA3390" s="204"/>
      <c r="BB3390" s="204"/>
      <c r="BC3390" s="204"/>
      <c r="BD3390" s="204"/>
      <c r="BE3390" s="132"/>
    </row>
    <row r="3391" spans="50:57" x14ac:dyDescent="0.2">
      <c r="AX3391" s="204"/>
      <c r="AY3391" s="204"/>
      <c r="AZ3391" s="204"/>
      <c r="BA3391" s="204"/>
      <c r="BB3391" s="204"/>
      <c r="BC3391" s="204"/>
      <c r="BD3391" s="204"/>
      <c r="BE3391" s="132"/>
    </row>
    <row r="3392" spans="50:57" x14ac:dyDescent="0.2">
      <c r="AX3392" s="204"/>
      <c r="AY3392" s="204"/>
      <c r="AZ3392" s="204"/>
      <c r="BA3392" s="204"/>
      <c r="BB3392" s="204"/>
      <c r="BC3392" s="204"/>
      <c r="BD3392" s="204"/>
      <c r="BE3392" s="132"/>
    </row>
    <row r="3393" spans="50:57" x14ac:dyDescent="0.2">
      <c r="AX3393" s="204"/>
      <c r="AY3393" s="204"/>
      <c r="AZ3393" s="204"/>
      <c r="BA3393" s="204"/>
      <c r="BB3393" s="204"/>
      <c r="BC3393" s="204"/>
      <c r="BD3393" s="204"/>
      <c r="BE3393" s="132"/>
    </row>
    <row r="3394" spans="50:57" x14ac:dyDescent="0.2">
      <c r="AX3394" s="204"/>
      <c r="AY3394" s="204"/>
      <c r="AZ3394" s="204"/>
      <c r="BA3394" s="204"/>
      <c r="BB3394" s="204"/>
      <c r="BC3394" s="204"/>
      <c r="BD3394" s="204"/>
      <c r="BE3394" s="132"/>
    </row>
    <row r="3395" spans="50:57" x14ac:dyDescent="0.2">
      <c r="AX3395" s="204"/>
      <c r="AY3395" s="204"/>
      <c r="AZ3395" s="204"/>
      <c r="BA3395" s="204"/>
      <c r="BB3395" s="204"/>
      <c r="BC3395" s="204"/>
      <c r="BD3395" s="204"/>
      <c r="BE3395" s="132"/>
    </row>
    <row r="3396" spans="50:57" x14ac:dyDescent="0.2">
      <c r="AX3396" s="204"/>
      <c r="AY3396" s="204"/>
      <c r="AZ3396" s="204"/>
      <c r="BA3396" s="204"/>
      <c r="BB3396" s="204"/>
      <c r="BC3396" s="204"/>
      <c r="BD3396" s="204"/>
      <c r="BE3396" s="132"/>
    </row>
    <row r="3397" spans="50:57" x14ac:dyDescent="0.2">
      <c r="AX3397" s="204"/>
      <c r="AY3397" s="204"/>
      <c r="AZ3397" s="204"/>
      <c r="BA3397" s="204"/>
      <c r="BB3397" s="204"/>
      <c r="BC3397" s="204"/>
      <c r="BD3397" s="204"/>
      <c r="BE3397" s="132"/>
    </row>
    <row r="3398" spans="50:57" x14ac:dyDescent="0.2">
      <c r="AX3398" s="204"/>
      <c r="AY3398" s="204"/>
      <c r="AZ3398" s="204"/>
      <c r="BA3398" s="204"/>
      <c r="BB3398" s="204"/>
      <c r="BC3398" s="204"/>
      <c r="BD3398" s="204"/>
      <c r="BE3398" s="132"/>
    </row>
    <row r="3399" spans="50:57" x14ac:dyDescent="0.2">
      <c r="AX3399" s="204"/>
      <c r="AY3399" s="204"/>
      <c r="AZ3399" s="204"/>
      <c r="BA3399" s="204"/>
      <c r="BB3399" s="204"/>
      <c r="BC3399" s="204"/>
      <c r="BD3399" s="204"/>
      <c r="BE3399" s="132"/>
    </row>
    <row r="3400" spans="50:57" x14ac:dyDescent="0.2">
      <c r="AX3400" s="204"/>
      <c r="AY3400" s="204"/>
      <c r="AZ3400" s="204"/>
      <c r="BA3400" s="204"/>
      <c r="BB3400" s="204"/>
      <c r="BC3400" s="204"/>
      <c r="BD3400" s="204"/>
      <c r="BE3400" s="132"/>
    </row>
    <row r="3401" spans="50:57" x14ac:dyDescent="0.2">
      <c r="AX3401" s="204"/>
      <c r="AY3401" s="204"/>
      <c r="AZ3401" s="204"/>
      <c r="BA3401" s="204"/>
      <c r="BB3401" s="204"/>
      <c r="BC3401" s="204"/>
      <c r="BD3401" s="204"/>
      <c r="BE3401" s="132"/>
    </row>
    <row r="3402" spans="50:57" x14ac:dyDescent="0.2">
      <c r="AX3402" s="204"/>
      <c r="AY3402" s="204"/>
      <c r="AZ3402" s="204"/>
      <c r="BA3402" s="204"/>
      <c r="BB3402" s="204"/>
      <c r="BC3402" s="204"/>
      <c r="BD3402" s="204"/>
      <c r="BE3402" s="132"/>
    </row>
    <row r="3403" spans="50:57" x14ac:dyDescent="0.2">
      <c r="AX3403" s="204"/>
      <c r="AY3403" s="204"/>
      <c r="AZ3403" s="204"/>
      <c r="BA3403" s="204"/>
      <c r="BB3403" s="204"/>
      <c r="BC3403" s="204"/>
      <c r="BD3403" s="204"/>
      <c r="BE3403" s="132"/>
    </row>
    <row r="3404" spans="50:57" x14ac:dyDescent="0.2">
      <c r="AX3404" s="204"/>
      <c r="AY3404" s="204"/>
      <c r="AZ3404" s="204"/>
      <c r="BA3404" s="204"/>
      <c r="BB3404" s="204"/>
      <c r="BC3404" s="204"/>
      <c r="BD3404" s="204"/>
      <c r="BE3404" s="132"/>
    </row>
    <row r="3405" spans="50:57" x14ac:dyDescent="0.2">
      <c r="AX3405" s="204"/>
      <c r="AY3405" s="204"/>
      <c r="AZ3405" s="204"/>
      <c r="BA3405" s="204"/>
      <c r="BB3405" s="204"/>
      <c r="BC3405" s="204"/>
      <c r="BD3405" s="204"/>
      <c r="BE3405" s="132"/>
    </row>
    <row r="3406" spans="50:57" x14ac:dyDescent="0.2">
      <c r="AX3406" s="204"/>
      <c r="AY3406" s="204"/>
      <c r="AZ3406" s="204"/>
      <c r="BA3406" s="204"/>
      <c r="BB3406" s="204"/>
      <c r="BC3406" s="204"/>
      <c r="BD3406" s="204"/>
      <c r="BE3406" s="132"/>
    </row>
    <row r="3407" spans="50:57" x14ac:dyDescent="0.2">
      <c r="AX3407" s="204"/>
      <c r="AY3407" s="204"/>
      <c r="AZ3407" s="204"/>
      <c r="BA3407" s="204"/>
      <c r="BB3407" s="204"/>
      <c r="BC3407" s="204"/>
      <c r="BD3407" s="204"/>
      <c r="BE3407" s="132"/>
    </row>
    <row r="3408" spans="50:57" x14ac:dyDescent="0.2">
      <c r="AX3408" s="204"/>
      <c r="AY3408" s="204"/>
      <c r="AZ3408" s="204"/>
      <c r="BA3408" s="204"/>
      <c r="BB3408" s="204"/>
      <c r="BC3408" s="204"/>
      <c r="BD3408" s="204"/>
      <c r="BE3408" s="132"/>
    </row>
    <row r="3409" spans="50:57" x14ac:dyDescent="0.2">
      <c r="AX3409" s="204"/>
      <c r="AY3409" s="204"/>
      <c r="AZ3409" s="204"/>
      <c r="BA3409" s="204"/>
      <c r="BB3409" s="204"/>
      <c r="BC3409" s="204"/>
      <c r="BD3409" s="204"/>
      <c r="BE3409" s="132"/>
    </row>
    <row r="3410" spans="50:57" x14ac:dyDescent="0.2">
      <c r="AX3410" s="204"/>
      <c r="AY3410" s="204"/>
      <c r="AZ3410" s="204"/>
      <c r="BA3410" s="204"/>
      <c r="BB3410" s="204"/>
      <c r="BC3410" s="204"/>
      <c r="BD3410" s="204"/>
      <c r="BE3410" s="132"/>
    </row>
    <row r="3411" spans="50:57" x14ac:dyDescent="0.2">
      <c r="AX3411" s="204"/>
      <c r="AY3411" s="204"/>
      <c r="AZ3411" s="204"/>
      <c r="BA3411" s="204"/>
      <c r="BB3411" s="204"/>
      <c r="BC3411" s="204"/>
      <c r="BD3411" s="204"/>
      <c r="BE3411" s="132"/>
    </row>
    <row r="3412" spans="50:57" x14ac:dyDescent="0.2">
      <c r="AX3412" s="204"/>
      <c r="AY3412" s="204"/>
      <c r="AZ3412" s="204"/>
      <c r="BA3412" s="204"/>
      <c r="BB3412" s="204"/>
      <c r="BC3412" s="204"/>
      <c r="BD3412" s="204"/>
      <c r="BE3412" s="132"/>
    </row>
    <row r="3413" spans="50:57" x14ac:dyDescent="0.2">
      <c r="AX3413" s="204"/>
      <c r="AY3413" s="204"/>
      <c r="AZ3413" s="204"/>
      <c r="BA3413" s="204"/>
      <c r="BB3413" s="204"/>
      <c r="BC3413" s="204"/>
      <c r="BD3413" s="204"/>
      <c r="BE3413" s="132"/>
    </row>
    <row r="3414" spans="50:57" x14ac:dyDescent="0.2">
      <c r="AX3414" s="204"/>
      <c r="AY3414" s="204"/>
      <c r="AZ3414" s="204"/>
      <c r="BA3414" s="204"/>
      <c r="BB3414" s="204"/>
      <c r="BC3414" s="204"/>
      <c r="BD3414" s="204"/>
      <c r="BE3414" s="132"/>
    </row>
    <row r="3415" spans="50:57" x14ac:dyDescent="0.2">
      <c r="AX3415" s="204"/>
      <c r="AY3415" s="204"/>
      <c r="AZ3415" s="204"/>
      <c r="BA3415" s="204"/>
      <c r="BB3415" s="204"/>
      <c r="BC3415" s="204"/>
      <c r="BD3415" s="204"/>
      <c r="BE3415" s="132"/>
    </row>
    <row r="3416" spans="50:57" x14ac:dyDescent="0.2">
      <c r="AX3416" s="204"/>
      <c r="AY3416" s="204"/>
      <c r="AZ3416" s="204"/>
      <c r="BA3416" s="204"/>
      <c r="BB3416" s="204"/>
      <c r="BC3416" s="204"/>
      <c r="BD3416" s="204"/>
      <c r="BE3416" s="132"/>
    </row>
    <row r="3417" spans="50:57" x14ac:dyDescent="0.2">
      <c r="AX3417" s="204"/>
      <c r="AY3417" s="204"/>
      <c r="AZ3417" s="204"/>
      <c r="BA3417" s="204"/>
      <c r="BB3417" s="204"/>
      <c r="BC3417" s="204"/>
      <c r="BD3417" s="204"/>
      <c r="BE3417" s="132"/>
    </row>
    <row r="3418" spans="50:57" x14ac:dyDescent="0.2">
      <c r="AX3418" s="204"/>
      <c r="AY3418" s="204"/>
      <c r="AZ3418" s="204"/>
      <c r="BA3418" s="204"/>
      <c r="BB3418" s="204"/>
      <c r="BC3418" s="204"/>
      <c r="BD3418" s="204"/>
      <c r="BE3418" s="132"/>
    </row>
    <row r="3419" spans="50:57" x14ac:dyDescent="0.2">
      <c r="AX3419" s="204"/>
      <c r="AY3419" s="204"/>
      <c r="AZ3419" s="204"/>
      <c r="BA3419" s="204"/>
      <c r="BB3419" s="204"/>
      <c r="BC3419" s="204"/>
      <c r="BD3419" s="204"/>
      <c r="BE3419" s="132"/>
    </row>
    <row r="3420" spans="50:57" x14ac:dyDescent="0.2">
      <c r="AX3420" s="204"/>
      <c r="AY3420" s="204"/>
      <c r="AZ3420" s="204"/>
      <c r="BA3420" s="204"/>
      <c r="BB3420" s="204"/>
      <c r="BC3420" s="204"/>
      <c r="BD3420" s="204"/>
      <c r="BE3420" s="132"/>
    </row>
    <row r="3421" spans="50:57" x14ac:dyDescent="0.2">
      <c r="AX3421" s="204"/>
      <c r="AY3421" s="204"/>
      <c r="AZ3421" s="204"/>
      <c r="BA3421" s="204"/>
      <c r="BB3421" s="204"/>
      <c r="BC3421" s="204"/>
      <c r="BD3421" s="204"/>
      <c r="BE3421" s="132"/>
    </row>
    <row r="3422" spans="50:57" x14ac:dyDescent="0.2">
      <c r="AX3422" s="204"/>
      <c r="AY3422" s="204"/>
      <c r="AZ3422" s="204"/>
      <c r="BA3422" s="204"/>
      <c r="BB3422" s="204"/>
      <c r="BC3422" s="204"/>
      <c r="BD3422" s="204"/>
      <c r="BE3422" s="132"/>
    </row>
    <row r="3423" spans="50:57" x14ac:dyDescent="0.2">
      <c r="AX3423" s="204"/>
      <c r="AY3423" s="204"/>
      <c r="AZ3423" s="204"/>
      <c r="BA3423" s="204"/>
      <c r="BB3423" s="204"/>
      <c r="BC3423" s="204"/>
      <c r="BD3423" s="204"/>
      <c r="BE3423" s="132"/>
    </row>
    <row r="3424" spans="50:57" x14ac:dyDescent="0.2">
      <c r="AX3424" s="204"/>
      <c r="AY3424" s="204"/>
      <c r="AZ3424" s="204"/>
      <c r="BA3424" s="204"/>
      <c r="BB3424" s="204"/>
      <c r="BC3424" s="204"/>
      <c r="BD3424" s="204"/>
      <c r="BE3424" s="132"/>
    </row>
    <row r="3425" spans="50:57" x14ac:dyDescent="0.2">
      <c r="AX3425" s="204"/>
      <c r="AY3425" s="204"/>
      <c r="AZ3425" s="204"/>
      <c r="BA3425" s="204"/>
      <c r="BB3425" s="204"/>
      <c r="BC3425" s="204"/>
      <c r="BD3425" s="204"/>
      <c r="BE3425" s="132"/>
    </row>
    <row r="3426" spans="50:57" x14ac:dyDescent="0.2">
      <c r="AX3426" s="204"/>
      <c r="AY3426" s="204"/>
      <c r="AZ3426" s="204"/>
      <c r="BA3426" s="204"/>
      <c r="BB3426" s="204"/>
      <c r="BC3426" s="204"/>
      <c r="BD3426" s="204"/>
      <c r="BE3426" s="132"/>
    </row>
    <row r="3427" spans="50:57" x14ac:dyDescent="0.2">
      <c r="AX3427" s="204"/>
      <c r="AY3427" s="204"/>
      <c r="AZ3427" s="204"/>
      <c r="BA3427" s="204"/>
      <c r="BB3427" s="204"/>
      <c r="BC3427" s="204"/>
      <c r="BD3427" s="204"/>
      <c r="BE3427" s="132"/>
    </row>
    <row r="3428" spans="50:57" x14ac:dyDescent="0.2">
      <c r="AX3428" s="204"/>
      <c r="AY3428" s="204"/>
      <c r="AZ3428" s="204"/>
      <c r="BA3428" s="204"/>
      <c r="BB3428" s="204"/>
      <c r="BC3428" s="204"/>
      <c r="BD3428" s="204"/>
      <c r="BE3428" s="132"/>
    </row>
    <row r="3429" spans="50:57" x14ac:dyDescent="0.2">
      <c r="AX3429" s="204"/>
      <c r="AY3429" s="204"/>
      <c r="AZ3429" s="204"/>
      <c r="BA3429" s="204"/>
      <c r="BB3429" s="204"/>
      <c r="BC3429" s="204"/>
      <c r="BD3429" s="204"/>
      <c r="BE3429" s="132"/>
    </row>
    <row r="3430" spans="50:57" x14ac:dyDescent="0.2">
      <c r="AX3430" s="204"/>
      <c r="AY3430" s="204"/>
      <c r="AZ3430" s="204"/>
      <c r="BA3430" s="204"/>
      <c r="BB3430" s="204"/>
      <c r="BC3430" s="204"/>
      <c r="BD3430" s="204"/>
      <c r="BE3430" s="132"/>
    </row>
    <row r="3431" spans="50:57" x14ac:dyDescent="0.2">
      <c r="AX3431" s="204"/>
      <c r="AY3431" s="204"/>
      <c r="AZ3431" s="204"/>
      <c r="BA3431" s="204"/>
      <c r="BB3431" s="204"/>
      <c r="BC3431" s="204"/>
      <c r="BD3431" s="204"/>
      <c r="BE3431" s="132"/>
    </row>
    <row r="3432" spans="50:57" x14ac:dyDescent="0.2">
      <c r="AX3432" s="204"/>
      <c r="AY3432" s="204"/>
      <c r="AZ3432" s="204"/>
      <c r="BA3432" s="204"/>
      <c r="BB3432" s="204"/>
      <c r="BC3432" s="204"/>
      <c r="BD3432" s="204"/>
      <c r="BE3432" s="132"/>
    </row>
    <row r="3433" spans="50:57" x14ac:dyDescent="0.2">
      <c r="AX3433" s="204"/>
      <c r="AY3433" s="204"/>
      <c r="AZ3433" s="204"/>
      <c r="BA3433" s="204"/>
      <c r="BB3433" s="204"/>
      <c r="BC3433" s="204"/>
      <c r="BD3433" s="204"/>
      <c r="BE3433" s="132"/>
    </row>
    <row r="3434" spans="50:57" x14ac:dyDescent="0.2">
      <c r="AX3434" s="204"/>
      <c r="AY3434" s="204"/>
      <c r="AZ3434" s="204"/>
      <c r="BA3434" s="204"/>
      <c r="BB3434" s="204"/>
      <c r="BC3434" s="204"/>
      <c r="BD3434" s="204"/>
      <c r="BE3434" s="132"/>
    </row>
    <row r="3435" spans="50:57" x14ac:dyDescent="0.2">
      <c r="AX3435" s="204"/>
      <c r="AY3435" s="204"/>
      <c r="AZ3435" s="204"/>
      <c r="BA3435" s="204"/>
      <c r="BB3435" s="204"/>
      <c r="BC3435" s="204"/>
      <c r="BD3435" s="204"/>
      <c r="BE3435" s="132"/>
    </row>
    <row r="3436" spans="50:57" x14ac:dyDescent="0.2">
      <c r="AX3436" s="204"/>
      <c r="AY3436" s="204"/>
      <c r="AZ3436" s="204"/>
      <c r="BA3436" s="204"/>
      <c r="BB3436" s="204"/>
      <c r="BC3436" s="204"/>
      <c r="BD3436" s="204"/>
      <c r="BE3436" s="132"/>
    </row>
    <row r="3437" spans="50:57" x14ac:dyDescent="0.2">
      <c r="AX3437" s="204"/>
      <c r="AY3437" s="204"/>
      <c r="AZ3437" s="204"/>
      <c r="BA3437" s="204"/>
      <c r="BB3437" s="204"/>
      <c r="BC3437" s="204"/>
      <c r="BD3437" s="204"/>
      <c r="BE3437" s="132"/>
    </row>
    <row r="3438" spans="50:57" x14ac:dyDescent="0.2">
      <c r="AX3438" s="204"/>
      <c r="AY3438" s="204"/>
      <c r="AZ3438" s="204"/>
      <c r="BA3438" s="204"/>
      <c r="BB3438" s="204"/>
      <c r="BC3438" s="204"/>
      <c r="BD3438" s="204"/>
      <c r="BE3438" s="132"/>
    </row>
    <row r="3439" spans="50:57" x14ac:dyDescent="0.2">
      <c r="AX3439" s="204"/>
      <c r="AY3439" s="204"/>
      <c r="AZ3439" s="204"/>
      <c r="BA3439" s="204"/>
      <c r="BB3439" s="204"/>
      <c r="BC3439" s="204"/>
      <c r="BD3439" s="204"/>
      <c r="BE3439" s="132"/>
    </row>
    <row r="3440" spans="50:57" x14ac:dyDescent="0.2">
      <c r="AX3440" s="204"/>
      <c r="AY3440" s="204"/>
      <c r="AZ3440" s="204"/>
      <c r="BA3440" s="204"/>
      <c r="BB3440" s="204"/>
      <c r="BC3440" s="204"/>
      <c r="BD3440" s="204"/>
      <c r="BE3440" s="132"/>
    </row>
    <row r="3441" spans="50:57" x14ac:dyDescent="0.2">
      <c r="AX3441" s="204"/>
      <c r="AY3441" s="204"/>
      <c r="AZ3441" s="204"/>
      <c r="BA3441" s="204"/>
      <c r="BB3441" s="204"/>
      <c r="BC3441" s="204"/>
      <c r="BD3441" s="204"/>
      <c r="BE3441" s="132"/>
    </row>
    <row r="3442" spans="50:57" x14ac:dyDescent="0.2">
      <c r="AX3442" s="204"/>
      <c r="AY3442" s="204"/>
      <c r="AZ3442" s="204"/>
      <c r="BA3442" s="204"/>
      <c r="BB3442" s="204"/>
      <c r="BC3442" s="204"/>
      <c r="BD3442" s="204"/>
      <c r="BE3442" s="132"/>
    </row>
    <row r="3443" spans="50:57" x14ac:dyDescent="0.2">
      <c r="AX3443" s="204"/>
      <c r="AY3443" s="204"/>
      <c r="AZ3443" s="204"/>
      <c r="BA3443" s="204"/>
      <c r="BB3443" s="204"/>
      <c r="BC3443" s="204"/>
      <c r="BD3443" s="204"/>
      <c r="BE3443" s="132"/>
    </row>
    <row r="3444" spans="50:57" x14ac:dyDescent="0.2">
      <c r="AX3444" s="204"/>
      <c r="AY3444" s="204"/>
      <c r="AZ3444" s="204"/>
      <c r="BA3444" s="204"/>
      <c r="BB3444" s="204"/>
      <c r="BC3444" s="204"/>
      <c r="BD3444" s="204"/>
      <c r="BE3444" s="132"/>
    </row>
    <row r="3445" spans="50:57" x14ac:dyDescent="0.2">
      <c r="AX3445" s="204"/>
      <c r="AY3445" s="204"/>
      <c r="AZ3445" s="204"/>
      <c r="BA3445" s="204"/>
      <c r="BB3445" s="204"/>
      <c r="BC3445" s="204"/>
      <c r="BD3445" s="204"/>
      <c r="BE3445" s="132"/>
    </row>
    <row r="3446" spans="50:57" x14ac:dyDescent="0.2">
      <c r="AX3446" s="204"/>
      <c r="AY3446" s="204"/>
      <c r="AZ3446" s="204"/>
      <c r="BA3446" s="204"/>
      <c r="BB3446" s="204"/>
      <c r="BC3446" s="204"/>
      <c r="BD3446" s="204"/>
      <c r="BE3446" s="132"/>
    </row>
    <row r="3447" spans="50:57" x14ac:dyDescent="0.2">
      <c r="AX3447" s="204"/>
      <c r="AY3447" s="204"/>
      <c r="AZ3447" s="204"/>
      <c r="BA3447" s="204"/>
      <c r="BB3447" s="204"/>
      <c r="BC3447" s="204"/>
      <c r="BD3447" s="204"/>
      <c r="BE3447" s="132"/>
    </row>
    <row r="3448" spans="50:57" x14ac:dyDescent="0.2">
      <c r="AX3448" s="204"/>
      <c r="AY3448" s="204"/>
      <c r="AZ3448" s="204"/>
      <c r="BA3448" s="204"/>
      <c r="BB3448" s="204"/>
      <c r="BC3448" s="204"/>
      <c r="BD3448" s="204"/>
      <c r="BE3448" s="132"/>
    </row>
    <row r="3449" spans="50:57" x14ac:dyDescent="0.2">
      <c r="AX3449" s="204"/>
      <c r="AY3449" s="204"/>
      <c r="AZ3449" s="204"/>
      <c r="BA3449" s="204"/>
      <c r="BB3449" s="204"/>
      <c r="BC3449" s="204"/>
      <c r="BD3449" s="204"/>
      <c r="BE3449" s="132"/>
    </row>
    <row r="3450" spans="50:57" x14ac:dyDescent="0.2">
      <c r="AX3450" s="204"/>
      <c r="AY3450" s="204"/>
      <c r="AZ3450" s="204"/>
      <c r="BA3450" s="204"/>
      <c r="BB3450" s="204"/>
      <c r="BC3450" s="204"/>
      <c r="BD3450" s="204"/>
      <c r="BE3450" s="132"/>
    </row>
    <row r="3451" spans="50:57" x14ac:dyDescent="0.2">
      <c r="AX3451" s="204"/>
      <c r="AY3451" s="204"/>
      <c r="AZ3451" s="204"/>
      <c r="BA3451" s="204"/>
      <c r="BB3451" s="204"/>
      <c r="BC3451" s="204"/>
      <c r="BD3451" s="204"/>
      <c r="BE3451" s="132"/>
    </row>
    <row r="3452" spans="50:57" x14ac:dyDescent="0.2">
      <c r="AX3452" s="204"/>
      <c r="AY3452" s="204"/>
      <c r="AZ3452" s="204"/>
      <c r="BA3452" s="204"/>
      <c r="BB3452" s="204"/>
      <c r="BC3452" s="204"/>
      <c r="BD3452" s="204"/>
      <c r="BE3452" s="132"/>
    </row>
    <row r="3453" spans="50:57" x14ac:dyDescent="0.2">
      <c r="AX3453" s="204"/>
      <c r="AY3453" s="204"/>
      <c r="AZ3453" s="204"/>
      <c r="BA3453" s="204"/>
      <c r="BB3453" s="204"/>
      <c r="BC3453" s="204"/>
      <c r="BD3453" s="204"/>
      <c r="BE3453" s="132"/>
    </row>
    <row r="3454" spans="50:57" x14ac:dyDescent="0.2">
      <c r="AX3454" s="204"/>
      <c r="AY3454" s="204"/>
      <c r="AZ3454" s="204"/>
      <c r="BA3454" s="204"/>
      <c r="BB3454" s="204"/>
      <c r="BC3454" s="204"/>
      <c r="BD3454" s="204"/>
      <c r="BE3454" s="132"/>
    </row>
    <row r="3455" spans="50:57" x14ac:dyDescent="0.2">
      <c r="AX3455" s="204"/>
      <c r="AY3455" s="204"/>
      <c r="AZ3455" s="204"/>
      <c r="BA3455" s="204"/>
      <c r="BB3455" s="204"/>
      <c r="BC3455" s="204"/>
      <c r="BD3455" s="204"/>
      <c r="BE3455" s="132"/>
    </row>
    <row r="3456" spans="50:57" x14ac:dyDescent="0.2">
      <c r="AX3456" s="204"/>
      <c r="AY3456" s="204"/>
      <c r="AZ3456" s="204"/>
      <c r="BA3456" s="204"/>
      <c r="BB3456" s="204"/>
      <c r="BC3456" s="204"/>
      <c r="BD3456" s="204"/>
      <c r="BE3456" s="132"/>
    </row>
    <row r="3457" spans="50:57" x14ac:dyDescent="0.2">
      <c r="AX3457" s="204"/>
      <c r="AY3457" s="204"/>
      <c r="AZ3457" s="204"/>
      <c r="BA3457" s="204"/>
      <c r="BB3457" s="204"/>
      <c r="BC3457" s="204"/>
      <c r="BD3457" s="204"/>
      <c r="BE3457" s="132"/>
    </row>
    <row r="3458" spans="50:57" x14ac:dyDescent="0.2">
      <c r="AX3458" s="204"/>
      <c r="AY3458" s="204"/>
      <c r="AZ3458" s="204"/>
      <c r="BA3458" s="204"/>
      <c r="BB3458" s="204"/>
      <c r="BC3458" s="204"/>
      <c r="BD3458" s="204"/>
      <c r="BE3458" s="132"/>
    </row>
    <row r="3459" spans="50:57" x14ac:dyDescent="0.2">
      <c r="AX3459" s="204"/>
      <c r="AY3459" s="204"/>
      <c r="AZ3459" s="204"/>
      <c r="BA3459" s="204"/>
      <c r="BB3459" s="204"/>
      <c r="BC3459" s="204"/>
      <c r="BD3459" s="204"/>
      <c r="BE3459" s="132"/>
    </row>
    <row r="3460" spans="50:57" x14ac:dyDescent="0.2">
      <c r="AX3460" s="204"/>
      <c r="AY3460" s="204"/>
      <c r="AZ3460" s="204"/>
      <c r="BA3460" s="204"/>
      <c r="BB3460" s="204"/>
      <c r="BC3460" s="204"/>
      <c r="BD3460" s="204"/>
      <c r="BE3460" s="132"/>
    </row>
    <row r="3461" spans="50:57" x14ac:dyDescent="0.2">
      <c r="AX3461" s="204"/>
      <c r="AY3461" s="204"/>
      <c r="AZ3461" s="204"/>
      <c r="BA3461" s="204"/>
      <c r="BB3461" s="204"/>
      <c r="BC3461" s="204"/>
      <c r="BD3461" s="204"/>
      <c r="BE3461" s="132"/>
    </row>
    <row r="3462" spans="50:57" x14ac:dyDescent="0.2">
      <c r="AX3462" s="204"/>
      <c r="AY3462" s="204"/>
      <c r="AZ3462" s="204"/>
      <c r="BA3462" s="204"/>
      <c r="BB3462" s="204"/>
      <c r="BC3462" s="204"/>
      <c r="BD3462" s="204"/>
      <c r="BE3462" s="132"/>
    </row>
    <row r="3463" spans="50:57" x14ac:dyDescent="0.2">
      <c r="AX3463" s="204"/>
      <c r="AY3463" s="204"/>
      <c r="AZ3463" s="204"/>
      <c r="BA3463" s="204"/>
      <c r="BB3463" s="204"/>
      <c r="BC3463" s="204"/>
      <c r="BD3463" s="204"/>
      <c r="BE3463" s="132"/>
    </row>
    <row r="3464" spans="50:57" x14ac:dyDescent="0.2">
      <c r="AX3464" s="204"/>
      <c r="AY3464" s="204"/>
      <c r="AZ3464" s="204"/>
      <c r="BA3464" s="204"/>
      <c r="BB3464" s="204"/>
      <c r="BC3464" s="204"/>
      <c r="BD3464" s="204"/>
      <c r="BE3464" s="132"/>
    </row>
    <row r="3465" spans="50:57" x14ac:dyDescent="0.2">
      <c r="AX3465" s="204"/>
      <c r="AY3465" s="204"/>
      <c r="AZ3465" s="204"/>
      <c r="BA3465" s="204"/>
      <c r="BB3465" s="204"/>
      <c r="BC3465" s="204"/>
      <c r="BD3465" s="204"/>
      <c r="BE3465" s="132"/>
    </row>
    <row r="3466" spans="50:57" x14ac:dyDescent="0.2">
      <c r="AX3466" s="204"/>
      <c r="AY3466" s="204"/>
      <c r="AZ3466" s="204"/>
      <c r="BA3466" s="204"/>
      <c r="BB3466" s="204"/>
      <c r="BC3466" s="204"/>
      <c r="BD3466" s="204"/>
      <c r="BE3466" s="132"/>
    </row>
    <row r="3467" spans="50:57" x14ac:dyDescent="0.2">
      <c r="AX3467" s="204"/>
      <c r="AY3467" s="204"/>
      <c r="AZ3467" s="204"/>
      <c r="BA3467" s="204"/>
      <c r="BB3467" s="204"/>
      <c r="BC3467" s="204"/>
      <c r="BD3467" s="204"/>
      <c r="BE3467" s="132"/>
    </row>
    <row r="3468" spans="50:57" x14ac:dyDescent="0.2">
      <c r="AX3468" s="204"/>
      <c r="AY3468" s="204"/>
      <c r="AZ3468" s="204"/>
      <c r="BA3468" s="204"/>
      <c r="BB3468" s="204"/>
      <c r="BC3468" s="204"/>
      <c r="BD3468" s="204"/>
      <c r="BE3468" s="132"/>
    </row>
    <row r="3469" spans="50:57" x14ac:dyDescent="0.2">
      <c r="AX3469" s="204"/>
      <c r="AY3469" s="204"/>
      <c r="AZ3469" s="204"/>
      <c r="BA3469" s="204"/>
      <c r="BB3469" s="204"/>
      <c r="BC3469" s="204"/>
      <c r="BD3469" s="204"/>
      <c r="BE3469" s="132"/>
    </row>
    <row r="3470" spans="50:57" x14ac:dyDescent="0.2">
      <c r="AX3470" s="204"/>
      <c r="AY3470" s="204"/>
      <c r="AZ3470" s="204"/>
      <c r="BA3470" s="204"/>
      <c r="BB3470" s="204"/>
      <c r="BC3470" s="204"/>
      <c r="BD3470" s="204"/>
      <c r="BE3470" s="132"/>
    </row>
    <row r="3471" spans="50:57" x14ac:dyDescent="0.2">
      <c r="AX3471" s="204"/>
      <c r="AY3471" s="204"/>
      <c r="AZ3471" s="204"/>
      <c r="BA3471" s="204"/>
      <c r="BB3471" s="204"/>
      <c r="BC3471" s="204"/>
      <c r="BD3471" s="204"/>
      <c r="BE3471" s="132"/>
    </row>
    <row r="3472" spans="50:57" x14ac:dyDescent="0.2">
      <c r="AX3472" s="204"/>
      <c r="AY3472" s="204"/>
      <c r="AZ3472" s="204"/>
      <c r="BA3472" s="204"/>
      <c r="BB3472" s="204"/>
      <c r="BC3472" s="204"/>
      <c r="BD3472" s="204"/>
      <c r="BE3472" s="132"/>
    </row>
    <row r="3473" spans="50:57" x14ac:dyDescent="0.2">
      <c r="AX3473" s="204"/>
      <c r="AY3473" s="204"/>
      <c r="AZ3473" s="204"/>
      <c r="BA3473" s="204"/>
      <c r="BB3473" s="204"/>
      <c r="BC3473" s="204"/>
      <c r="BD3473" s="204"/>
      <c r="BE3473" s="132"/>
    </row>
    <row r="3474" spans="50:57" x14ac:dyDescent="0.2">
      <c r="AX3474" s="204"/>
      <c r="AY3474" s="204"/>
      <c r="AZ3474" s="204"/>
      <c r="BA3474" s="204"/>
      <c r="BB3474" s="204"/>
      <c r="BC3474" s="204"/>
      <c r="BD3474" s="204"/>
      <c r="BE3474" s="132"/>
    </row>
    <row r="3475" spans="50:57" x14ac:dyDescent="0.2">
      <c r="AX3475" s="204"/>
      <c r="AY3475" s="204"/>
      <c r="AZ3475" s="204"/>
      <c r="BA3475" s="204"/>
      <c r="BB3475" s="204"/>
      <c r="BC3475" s="204"/>
      <c r="BD3475" s="204"/>
      <c r="BE3475" s="132"/>
    </row>
    <row r="3476" spans="50:57" x14ac:dyDescent="0.2">
      <c r="AX3476" s="204"/>
      <c r="AY3476" s="204"/>
      <c r="AZ3476" s="204"/>
      <c r="BA3476" s="204"/>
      <c r="BB3476" s="204"/>
      <c r="BC3476" s="204"/>
      <c r="BD3476" s="204"/>
      <c r="BE3476" s="132"/>
    </row>
    <row r="3477" spans="50:57" x14ac:dyDescent="0.2">
      <c r="AX3477" s="204"/>
      <c r="AY3477" s="204"/>
      <c r="AZ3477" s="204"/>
      <c r="BA3477" s="204"/>
      <c r="BB3477" s="204"/>
      <c r="BC3477" s="204"/>
      <c r="BD3477" s="204"/>
      <c r="BE3477" s="132"/>
    </row>
    <row r="3478" spans="50:57" x14ac:dyDescent="0.2">
      <c r="AX3478" s="204"/>
      <c r="AY3478" s="204"/>
      <c r="AZ3478" s="204"/>
      <c r="BA3478" s="204"/>
      <c r="BB3478" s="204"/>
      <c r="BC3478" s="204"/>
      <c r="BD3478" s="204"/>
      <c r="BE3478" s="132"/>
    </row>
    <row r="3479" spans="50:57" x14ac:dyDescent="0.2">
      <c r="AX3479" s="204"/>
      <c r="AY3479" s="204"/>
      <c r="AZ3479" s="204"/>
      <c r="BA3479" s="204"/>
      <c r="BB3479" s="204"/>
      <c r="BC3479" s="204"/>
      <c r="BD3479" s="204"/>
      <c r="BE3479" s="132"/>
    </row>
    <row r="3480" spans="50:57" x14ac:dyDescent="0.2">
      <c r="AX3480" s="204"/>
      <c r="AY3480" s="204"/>
      <c r="AZ3480" s="204"/>
      <c r="BA3480" s="204"/>
      <c r="BB3480" s="204"/>
      <c r="BC3480" s="204"/>
      <c r="BD3480" s="204"/>
      <c r="BE3480" s="132"/>
    </row>
    <row r="3481" spans="50:57" x14ac:dyDescent="0.2">
      <c r="AX3481" s="204"/>
      <c r="AY3481" s="204"/>
      <c r="AZ3481" s="204"/>
      <c r="BA3481" s="204"/>
      <c r="BB3481" s="204"/>
      <c r="BC3481" s="204"/>
      <c r="BD3481" s="204"/>
      <c r="BE3481" s="132"/>
    </row>
    <row r="3482" spans="50:57" x14ac:dyDescent="0.2">
      <c r="AX3482" s="204"/>
      <c r="AY3482" s="204"/>
      <c r="AZ3482" s="204"/>
      <c r="BA3482" s="204"/>
      <c r="BB3482" s="204"/>
      <c r="BC3482" s="204"/>
      <c r="BD3482" s="204"/>
      <c r="BE3482" s="132"/>
    </row>
    <row r="3483" spans="50:57" x14ac:dyDescent="0.2">
      <c r="AX3483" s="204"/>
      <c r="AY3483" s="204"/>
      <c r="AZ3483" s="204"/>
      <c r="BA3483" s="204"/>
      <c r="BB3483" s="204"/>
      <c r="BC3483" s="204"/>
      <c r="BD3483" s="204"/>
      <c r="BE3483" s="132"/>
    </row>
    <row r="3484" spans="50:57" x14ac:dyDescent="0.2">
      <c r="AX3484" s="204"/>
      <c r="AY3484" s="204"/>
      <c r="AZ3484" s="204"/>
      <c r="BA3484" s="204"/>
      <c r="BB3484" s="204"/>
      <c r="BC3484" s="204"/>
      <c r="BD3484" s="204"/>
      <c r="BE3484" s="132"/>
    </row>
    <row r="3485" spans="50:57" x14ac:dyDescent="0.2">
      <c r="AX3485" s="204"/>
      <c r="AY3485" s="204"/>
      <c r="AZ3485" s="204"/>
      <c r="BA3485" s="204"/>
      <c r="BB3485" s="204"/>
      <c r="BC3485" s="204"/>
      <c r="BD3485" s="204"/>
      <c r="BE3485" s="132"/>
    </row>
    <row r="3486" spans="50:57" x14ac:dyDescent="0.2">
      <c r="AX3486" s="204"/>
      <c r="AY3486" s="204"/>
      <c r="AZ3486" s="204"/>
      <c r="BA3486" s="204"/>
      <c r="BB3486" s="204"/>
      <c r="BC3486" s="204"/>
      <c r="BD3486" s="204"/>
      <c r="BE3486" s="132"/>
    </row>
    <row r="3487" spans="50:57" x14ac:dyDescent="0.2">
      <c r="AX3487" s="204"/>
      <c r="AY3487" s="204"/>
      <c r="AZ3487" s="204"/>
      <c r="BA3487" s="204"/>
      <c r="BB3487" s="204"/>
      <c r="BC3487" s="204"/>
      <c r="BD3487" s="204"/>
      <c r="BE3487" s="132"/>
    </row>
    <row r="3488" spans="50:57" x14ac:dyDescent="0.2">
      <c r="AX3488" s="204"/>
      <c r="AY3488" s="204"/>
      <c r="AZ3488" s="204"/>
      <c r="BA3488" s="204"/>
      <c r="BB3488" s="204"/>
      <c r="BC3488" s="204"/>
      <c r="BD3488" s="204"/>
      <c r="BE3488" s="132"/>
    </row>
    <row r="3489" spans="50:57" x14ac:dyDescent="0.2">
      <c r="AX3489" s="204"/>
      <c r="AY3489" s="204"/>
      <c r="AZ3489" s="204"/>
      <c r="BA3489" s="204"/>
      <c r="BB3489" s="204"/>
      <c r="BC3489" s="204"/>
      <c r="BD3489" s="204"/>
      <c r="BE3489" s="132"/>
    </row>
    <row r="3490" spans="50:57" x14ac:dyDescent="0.2">
      <c r="AX3490" s="204"/>
      <c r="AY3490" s="204"/>
      <c r="AZ3490" s="204"/>
      <c r="BA3490" s="204"/>
      <c r="BB3490" s="204"/>
      <c r="BC3490" s="204"/>
      <c r="BD3490" s="204"/>
      <c r="BE3490" s="132"/>
    </row>
    <row r="3491" spans="50:57" x14ac:dyDescent="0.2">
      <c r="AX3491" s="204"/>
      <c r="AY3491" s="204"/>
      <c r="AZ3491" s="204"/>
      <c r="BA3491" s="204"/>
      <c r="BB3491" s="204"/>
      <c r="BC3491" s="204"/>
      <c r="BD3491" s="204"/>
      <c r="BE3491" s="132"/>
    </row>
    <row r="3492" spans="50:57" x14ac:dyDescent="0.2">
      <c r="AX3492" s="204"/>
      <c r="AY3492" s="204"/>
      <c r="AZ3492" s="204"/>
      <c r="BA3492" s="204"/>
      <c r="BB3492" s="204"/>
      <c r="BC3492" s="204"/>
      <c r="BD3492" s="204"/>
      <c r="BE3492" s="132"/>
    </row>
    <row r="3493" spans="50:57" x14ac:dyDescent="0.2">
      <c r="AX3493" s="204"/>
      <c r="AY3493" s="204"/>
      <c r="AZ3493" s="204"/>
      <c r="BA3493" s="204"/>
      <c r="BB3493" s="204"/>
      <c r="BC3493" s="204"/>
      <c r="BD3493" s="204"/>
      <c r="BE3493" s="132"/>
    </row>
    <row r="3494" spans="50:57" x14ac:dyDescent="0.2">
      <c r="AX3494" s="204"/>
      <c r="AY3494" s="204"/>
      <c r="AZ3494" s="204"/>
      <c r="BA3494" s="204"/>
      <c r="BB3494" s="204"/>
      <c r="BC3494" s="204"/>
      <c r="BD3494" s="204"/>
      <c r="BE3494" s="132"/>
    </row>
    <row r="3495" spans="50:57" x14ac:dyDescent="0.2">
      <c r="AX3495" s="204"/>
      <c r="AY3495" s="204"/>
      <c r="AZ3495" s="204"/>
      <c r="BA3495" s="204"/>
      <c r="BB3495" s="204"/>
      <c r="BC3495" s="204"/>
      <c r="BD3495" s="204"/>
      <c r="BE3495" s="132"/>
    </row>
    <row r="3496" spans="50:57" x14ac:dyDescent="0.2">
      <c r="AX3496" s="204"/>
      <c r="AY3496" s="204"/>
      <c r="AZ3496" s="204"/>
      <c r="BA3496" s="204"/>
      <c r="BB3496" s="204"/>
      <c r="BC3496" s="204"/>
      <c r="BD3496" s="204"/>
      <c r="BE3496" s="132"/>
    </row>
    <row r="3497" spans="50:57" x14ac:dyDescent="0.2">
      <c r="AX3497" s="204"/>
      <c r="AY3497" s="204"/>
      <c r="AZ3497" s="204"/>
      <c r="BA3497" s="204"/>
      <c r="BB3497" s="204"/>
      <c r="BC3497" s="204"/>
      <c r="BD3497" s="204"/>
      <c r="BE3497" s="132"/>
    </row>
    <row r="3498" spans="50:57" x14ac:dyDescent="0.2">
      <c r="AX3498" s="204"/>
      <c r="AY3498" s="204"/>
      <c r="AZ3498" s="204"/>
      <c r="BA3498" s="204"/>
      <c r="BB3498" s="204"/>
      <c r="BC3498" s="204"/>
      <c r="BD3498" s="204"/>
      <c r="BE3498" s="132"/>
    </row>
    <row r="3499" spans="50:57" x14ac:dyDescent="0.2">
      <c r="AX3499" s="204"/>
      <c r="AY3499" s="204"/>
      <c r="AZ3499" s="204"/>
      <c r="BA3499" s="204"/>
      <c r="BB3499" s="204"/>
      <c r="BC3499" s="204"/>
      <c r="BD3499" s="204"/>
      <c r="BE3499" s="132"/>
    </row>
    <row r="3500" spans="50:57" x14ac:dyDescent="0.2">
      <c r="AX3500" s="204"/>
      <c r="AY3500" s="204"/>
      <c r="AZ3500" s="204"/>
      <c r="BA3500" s="204"/>
      <c r="BB3500" s="204"/>
      <c r="BC3500" s="204"/>
      <c r="BD3500" s="204"/>
      <c r="BE3500" s="132"/>
    </row>
    <row r="3501" spans="50:57" x14ac:dyDescent="0.2">
      <c r="AX3501" s="204"/>
      <c r="AY3501" s="204"/>
      <c r="AZ3501" s="204"/>
      <c r="BA3501" s="204"/>
      <c r="BB3501" s="204"/>
      <c r="BC3501" s="204"/>
      <c r="BD3501" s="204"/>
      <c r="BE3501" s="132"/>
    </row>
    <row r="3502" spans="50:57" x14ac:dyDescent="0.2">
      <c r="AX3502" s="204"/>
      <c r="AY3502" s="204"/>
      <c r="AZ3502" s="204"/>
      <c r="BA3502" s="204"/>
      <c r="BB3502" s="204"/>
      <c r="BC3502" s="204"/>
      <c r="BD3502" s="204"/>
      <c r="BE3502" s="132"/>
    </row>
    <row r="3503" spans="50:57" x14ac:dyDescent="0.2">
      <c r="AX3503" s="204"/>
      <c r="AY3503" s="204"/>
      <c r="AZ3503" s="204"/>
      <c r="BA3503" s="204"/>
      <c r="BB3503" s="204"/>
      <c r="BC3503" s="204"/>
      <c r="BD3503" s="204"/>
      <c r="BE3503" s="132"/>
    </row>
    <row r="3504" spans="50:57" x14ac:dyDescent="0.2">
      <c r="AX3504" s="204"/>
      <c r="AY3504" s="204"/>
      <c r="AZ3504" s="204"/>
      <c r="BA3504" s="204"/>
      <c r="BB3504" s="204"/>
      <c r="BC3504" s="204"/>
      <c r="BD3504" s="204"/>
      <c r="BE3504" s="132"/>
    </row>
    <row r="3505" spans="50:57" x14ac:dyDescent="0.2">
      <c r="AX3505" s="204"/>
      <c r="AY3505" s="204"/>
      <c r="AZ3505" s="204"/>
      <c r="BA3505" s="204"/>
      <c r="BB3505" s="204"/>
      <c r="BC3505" s="204"/>
      <c r="BD3505" s="204"/>
      <c r="BE3505" s="132"/>
    </row>
    <row r="3506" spans="50:57" x14ac:dyDescent="0.2">
      <c r="AX3506" s="204"/>
      <c r="AY3506" s="204"/>
      <c r="AZ3506" s="204"/>
      <c r="BA3506" s="204"/>
      <c r="BB3506" s="204"/>
      <c r="BC3506" s="204"/>
      <c r="BD3506" s="204"/>
      <c r="BE3506" s="132"/>
    </row>
    <row r="3507" spans="50:57" x14ac:dyDescent="0.2">
      <c r="AX3507" s="204"/>
      <c r="AY3507" s="204"/>
      <c r="AZ3507" s="204"/>
      <c r="BA3507" s="204"/>
      <c r="BB3507" s="204"/>
      <c r="BC3507" s="204"/>
      <c r="BD3507" s="204"/>
      <c r="BE3507" s="132"/>
    </row>
    <row r="3508" spans="50:57" x14ac:dyDescent="0.2">
      <c r="AX3508" s="204"/>
      <c r="AY3508" s="204"/>
      <c r="AZ3508" s="204"/>
      <c r="BA3508" s="204"/>
      <c r="BB3508" s="204"/>
      <c r="BC3508" s="204"/>
      <c r="BD3508" s="204"/>
      <c r="BE3508" s="132"/>
    </row>
    <row r="3509" spans="50:57" x14ac:dyDescent="0.2">
      <c r="AX3509" s="204"/>
      <c r="AY3509" s="204"/>
      <c r="AZ3509" s="204"/>
      <c r="BA3509" s="204"/>
      <c r="BB3509" s="204"/>
      <c r="BC3509" s="204"/>
      <c r="BD3509" s="204"/>
      <c r="BE3509" s="132"/>
    </row>
    <row r="3510" spans="50:57" x14ac:dyDescent="0.2">
      <c r="AX3510" s="204"/>
      <c r="AY3510" s="204"/>
      <c r="AZ3510" s="204"/>
      <c r="BA3510" s="204"/>
      <c r="BB3510" s="204"/>
      <c r="BC3510" s="204"/>
      <c r="BD3510" s="204"/>
      <c r="BE3510" s="132"/>
    </row>
    <row r="3511" spans="50:57" x14ac:dyDescent="0.2">
      <c r="AX3511" s="204"/>
      <c r="AY3511" s="204"/>
      <c r="AZ3511" s="204"/>
      <c r="BA3511" s="204"/>
      <c r="BB3511" s="204"/>
      <c r="BC3511" s="204"/>
      <c r="BD3511" s="204"/>
      <c r="BE3511" s="132"/>
    </row>
    <row r="3512" spans="50:57" x14ac:dyDescent="0.2">
      <c r="AX3512" s="204"/>
      <c r="AY3512" s="204"/>
      <c r="AZ3512" s="204"/>
      <c r="BA3512" s="204"/>
      <c r="BB3512" s="204"/>
      <c r="BC3512" s="204"/>
      <c r="BD3512" s="204"/>
      <c r="BE3512" s="132"/>
    </row>
    <row r="3513" spans="50:57" x14ac:dyDescent="0.2">
      <c r="AX3513" s="204"/>
      <c r="AY3513" s="204"/>
      <c r="AZ3513" s="204"/>
      <c r="BA3513" s="204"/>
      <c r="BB3513" s="204"/>
      <c r="BC3513" s="204"/>
      <c r="BD3513" s="204"/>
      <c r="BE3513" s="132"/>
    </row>
    <row r="3514" spans="50:57" x14ac:dyDescent="0.2">
      <c r="AX3514" s="204"/>
      <c r="AY3514" s="204"/>
      <c r="AZ3514" s="204"/>
      <c r="BA3514" s="204"/>
      <c r="BB3514" s="204"/>
      <c r="BC3514" s="204"/>
      <c r="BD3514" s="204"/>
      <c r="BE3514" s="132"/>
    </row>
    <row r="3515" spans="50:57" x14ac:dyDescent="0.2">
      <c r="AX3515" s="204"/>
      <c r="AY3515" s="204"/>
      <c r="AZ3515" s="204"/>
      <c r="BA3515" s="204"/>
      <c r="BB3515" s="204"/>
      <c r="BC3515" s="204"/>
      <c r="BD3515" s="204"/>
      <c r="BE3515" s="132"/>
    </row>
    <row r="3516" spans="50:57" x14ac:dyDescent="0.2">
      <c r="AX3516" s="204"/>
      <c r="AY3516" s="204"/>
      <c r="AZ3516" s="204"/>
      <c r="BA3516" s="204"/>
      <c r="BB3516" s="204"/>
      <c r="BC3516" s="204"/>
      <c r="BD3516" s="204"/>
      <c r="BE3516" s="132"/>
    </row>
    <row r="3517" spans="50:57" x14ac:dyDescent="0.2">
      <c r="AX3517" s="204"/>
      <c r="AY3517" s="204"/>
      <c r="AZ3517" s="204"/>
      <c r="BA3517" s="204"/>
      <c r="BB3517" s="204"/>
      <c r="BC3517" s="204"/>
      <c r="BD3517" s="204"/>
      <c r="BE3517" s="132"/>
    </row>
    <row r="3518" spans="50:57" x14ac:dyDescent="0.2">
      <c r="AX3518" s="204"/>
      <c r="AY3518" s="204"/>
      <c r="AZ3518" s="204"/>
      <c r="BA3518" s="204"/>
      <c r="BB3518" s="204"/>
      <c r="BC3518" s="204"/>
      <c r="BD3518" s="204"/>
      <c r="BE3518" s="132"/>
    </row>
    <row r="3519" spans="50:57" x14ac:dyDescent="0.2">
      <c r="AX3519" s="204"/>
      <c r="AY3519" s="204"/>
      <c r="AZ3519" s="204"/>
      <c r="BA3519" s="204"/>
      <c r="BB3519" s="204"/>
      <c r="BC3519" s="204"/>
      <c r="BD3519" s="204"/>
      <c r="BE3519" s="132"/>
    </row>
    <row r="3520" spans="50:57" x14ac:dyDescent="0.2">
      <c r="AX3520" s="204"/>
      <c r="AY3520" s="204"/>
      <c r="AZ3520" s="204"/>
      <c r="BA3520" s="204"/>
      <c r="BB3520" s="204"/>
      <c r="BC3520" s="204"/>
      <c r="BD3520" s="204"/>
      <c r="BE3520" s="132"/>
    </row>
    <row r="3521" spans="50:57" x14ac:dyDescent="0.2">
      <c r="AX3521" s="204"/>
      <c r="AY3521" s="204"/>
      <c r="AZ3521" s="204"/>
      <c r="BA3521" s="204"/>
      <c r="BB3521" s="204"/>
      <c r="BC3521" s="204"/>
      <c r="BD3521" s="204"/>
      <c r="BE3521" s="132"/>
    </row>
    <row r="3522" spans="50:57" x14ac:dyDescent="0.2">
      <c r="AX3522" s="204"/>
      <c r="AY3522" s="204"/>
      <c r="AZ3522" s="204"/>
      <c r="BA3522" s="204"/>
      <c r="BB3522" s="204"/>
      <c r="BC3522" s="204"/>
      <c r="BD3522" s="204"/>
      <c r="BE3522" s="132"/>
    </row>
    <row r="3523" spans="50:57" x14ac:dyDescent="0.2">
      <c r="AX3523" s="204"/>
      <c r="AY3523" s="204"/>
      <c r="AZ3523" s="204"/>
      <c r="BA3523" s="204"/>
      <c r="BB3523" s="204"/>
      <c r="BC3523" s="204"/>
      <c r="BD3523" s="204"/>
      <c r="BE3523" s="132"/>
    </row>
    <row r="3524" spans="50:57" x14ac:dyDescent="0.2">
      <c r="AX3524" s="204"/>
      <c r="AY3524" s="204"/>
      <c r="AZ3524" s="204"/>
      <c r="BA3524" s="204"/>
      <c r="BB3524" s="204"/>
      <c r="BC3524" s="204"/>
      <c r="BD3524" s="204"/>
      <c r="BE3524" s="132"/>
    </row>
    <row r="3525" spans="50:57" x14ac:dyDescent="0.2">
      <c r="AX3525" s="204"/>
      <c r="AY3525" s="204"/>
      <c r="AZ3525" s="204"/>
      <c r="BA3525" s="204"/>
      <c r="BB3525" s="204"/>
      <c r="BC3525" s="204"/>
      <c r="BD3525" s="204"/>
      <c r="BE3525" s="132"/>
    </row>
    <row r="3526" spans="50:57" x14ac:dyDescent="0.2">
      <c r="AX3526" s="204"/>
      <c r="AY3526" s="204"/>
      <c r="AZ3526" s="204"/>
      <c r="BA3526" s="204"/>
      <c r="BB3526" s="204"/>
      <c r="BC3526" s="204"/>
      <c r="BD3526" s="204"/>
      <c r="BE3526" s="132"/>
    </row>
    <row r="3527" spans="50:57" x14ac:dyDescent="0.2">
      <c r="AX3527" s="204"/>
      <c r="AY3527" s="204"/>
      <c r="AZ3527" s="204"/>
      <c r="BA3527" s="204"/>
      <c r="BB3527" s="204"/>
      <c r="BC3527" s="204"/>
      <c r="BD3527" s="204"/>
      <c r="BE3527" s="132"/>
    </row>
    <row r="3528" spans="50:57" x14ac:dyDescent="0.2">
      <c r="AX3528" s="204"/>
      <c r="AY3528" s="204"/>
      <c r="AZ3528" s="204"/>
      <c r="BA3528" s="204"/>
      <c r="BB3528" s="204"/>
      <c r="BC3528" s="204"/>
      <c r="BD3528" s="204"/>
      <c r="BE3528" s="132"/>
    </row>
    <row r="3529" spans="50:57" x14ac:dyDescent="0.2">
      <c r="AX3529" s="204"/>
      <c r="AY3529" s="204"/>
      <c r="AZ3529" s="204"/>
      <c r="BA3529" s="204"/>
      <c r="BB3529" s="204"/>
      <c r="BC3529" s="204"/>
      <c r="BD3529" s="204"/>
      <c r="BE3529" s="132"/>
    </row>
    <row r="3530" spans="50:57" x14ac:dyDescent="0.2">
      <c r="AX3530" s="204"/>
      <c r="AY3530" s="204"/>
      <c r="AZ3530" s="204"/>
      <c r="BA3530" s="204"/>
      <c r="BB3530" s="204"/>
      <c r="BC3530" s="204"/>
      <c r="BD3530" s="204"/>
      <c r="BE3530" s="132"/>
    </row>
    <row r="3531" spans="50:57" x14ac:dyDescent="0.2">
      <c r="AX3531" s="204"/>
      <c r="AY3531" s="204"/>
      <c r="AZ3531" s="204"/>
      <c r="BA3531" s="204"/>
      <c r="BB3531" s="204"/>
      <c r="BC3531" s="204"/>
      <c r="BD3531" s="204"/>
      <c r="BE3531" s="132"/>
    </row>
    <row r="3532" spans="50:57" x14ac:dyDescent="0.2">
      <c r="AX3532" s="204"/>
      <c r="AY3532" s="204"/>
      <c r="AZ3532" s="204"/>
      <c r="BA3532" s="204"/>
      <c r="BB3532" s="204"/>
      <c r="BC3532" s="204"/>
      <c r="BD3532" s="204"/>
      <c r="BE3532" s="132"/>
    </row>
    <row r="3533" spans="50:57" x14ac:dyDescent="0.2">
      <c r="AX3533" s="204"/>
      <c r="AY3533" s="204"/>
      <c r="AZ3533" s="204"/>
      <c r="BA3533" s="204"/>
      <c r="BB3533" s="204"/>
      <c r="BC3533" s="204"/>
      <c r="BD3533" s="204"/>
      <c r="BE3533" s="132"/>
    </row>
    <row r="3534" spans="50:57" x14ac:dyDescent="0.2">
      <c r="AX3534" s="204"/>
      <c r="AY3534" s="204"/>
      <c r="AZ3534" s="204"/>
      <c r="BA3534" s="204"/>
      <c r="BB3534" s="204"/>
      <c r="BC3534" s="204"/>
      <c r="BD3534" s="204"/>
      <c r="BE3534" s="132"/>
    </row>
    <row r="3535" spans="50:57" x14ac:dyDescent="0.2">
      <c r="AX3535" s="204"/>
      <c r="AY3535" s="204"/>
      <c r="AZ3535" s="204"/>
      <c r="BA3535" s="204"/>
      <c r="BB3535" s="204"/>
      <c r="BC3535" s="204"/>
      <c r="BD3535" s="204"/>
      <c r="BE3535" s="132"/>
    </row>
    <row r="3536" spans="50:57" x14ac:dyDescent="0.2">
      <c r="AX3536" s="204"/>
      <c r="AY3536" s="204"/>
      <c r="AZ3536" s="204"/>
      <c r="BA3536" s="204"/>
      <c r="BB3536" s="204"/>
      <c r="BC3536" s="204"/>
      <c r="BD3536" s="204"/>
      <c r="BE3536" s="132"/>
    </row>
    <row r="3537" spans="50:57" x14ac:dyDescent="0.2">
      <c r="AX3537" s="204"/>
      <c r="AY3537" s="204"/>
      <c r="AZ3537" s="204"/>
      <c r="BA3537" s="204"/>
      <c r="BB3537" s="204"/>
      <c r="BC3537" s="204"/>
      <c r="BD3537" s="204"/>
      <c r="BE3537" s="132"/>
    </row>
    <row r="3538" spans="50:57" x14ac:dyDescent="0.2">
      <c r="AX3538" s="204"/>
      <c r="AY3538" s="204"/>
      <c r="AZ3538" s="204"/>
      <c r="BA3538" s="204"/>
      <c r="BB3538" s="204"/>
      <c r="BC3538" s="204"/>
      <c r="BD3538" s="204"/>
      <c r="BE3538" s="132"/>
    </row>
    <row r="3539" spans="50:57" x14ac:dyDescent="0.2">
      <c r="AX3539" s="204"/>
      <c r="AY3539" s="204"/>
      <c r="AZ3539" s="204"/>
      <c r="BA3539" s="204"/>
      <c r="BB3539" s="204"/>
      <c r="BC3539" s="204"/>
      <c r="BD3539" s="204"/>
      <c r="BE3539" s="132"/>
    </row>
    <row r="3540" spans="50:57" x14ac:dyDescent="0.2">
      <c r="AX3540" s="204"/>
      <c r="AY3540" s="204"/>
      <c r="AZ3540" s="204"/>
      <c r="BA3540" s="204"/>
      <c r="BB3540" s="204"/>
      <c r="BC3540" s="204"/>
      <c r="BD3540" s="204"/>
      <c r="BE3540" s="132"/>
    </row>
    <row r="3541" spans="50:57" x14ac:dyDescent="0.2">
      <c r="AX3541" s="204"/>
      <c r="AY3541" s="204"/>
      <c r="AZ3541" s="204"/>
      <c r="BA3541" s="204"/>
      <c r="BB3541" s="204"/>
      <c r="BC3541" s="204"/>
      <c r="BD3541" s="204"/>
      <c r="BE3541" s="132"/>
    </row>
    <row r="3542" spans="50:57" x14ac:dyDescent="0.2">
      <c r="AX3542" s="204"/>
      <c r="AY3542" s="204"/>
      <c r="AZ3542" s="204"/>
      <c r="BA3542" s="204"/>
      <c r="BB3542" s="204"/>
      <c r="BC3542" s="204"/>
      <c r="BD3542" s="204"/>
      <c r="BE3542" s="132"/>
    </row>
    <row r="3543" spans="50:57" x14ac:dyDescent="0.2">
      <c r="AX3543" s="204"/>
      <c r="AY3543" s="204"/>
      <c r="AZ3543" s="204"/>
      <c r="BA3543" s="204"/>
      <c r="BB3543" s="204"/>
      <c r="BC3543" s="204"/>
      <c r="BD3543" s="204"/>
      <c r="BE3543" s="132"/>
    </row>
    <row r="3544" spans="50:57" x14ac:dyDescent="0.2">
      <c r="AX3544" s="204"/>
      <c r="AY3544" s="204"/>
      <c r="AZ3544" s="204"/>
      <c r="BA3544" s="204"/>
      <c r="BB3544" s="204"/>
      <c r="BC3544" s="204"/>
      <c r="BD3544" s="204"/>
      <c r="BE3544" s="132"/>
    </row>
    <row r="3545" spans="50:57" x14ac:dyDescent="0.2">
      <c r="AX3545" s="204"/>
      <c r="AY3545" s="204"/>
      <c r="AZ3545" s="204"/>
      <c r="BA3545" s="204"/>
      <c r="BB3545" s="204"/>
      <c r="BC3545" s="204"/>
      <c r="BD3545" s="204"/>
      <c r="BE3545" s="132"/>
    </row>
    <row r="3546" spans="50:57" x14ac:dyDescent="0.2">
      <c r="AX3546" s="204"/>
      <c r="AY3546" s="204"/>
      <c r="AZ3546" s="204"/>
      <c r="BA3546" s="204"/>
      <c r="BB3546" s="204"/>
      <c r="BC3546" s="204"/>
      <c r="BD3546" s="204"/>
      <c r="BE3546" s="132"/>
    </row>
    <row r="3547" spans="50:57" x14ac:dyDescent="0.2">
      <c r="AX3547" s="204"/>
      <c r="AY3547" s="204"/>
      <c r="AZ3547" s="204"/>
      <c r="BA3547" s="204"/>
      <c r="BB3547" s="204"/>
      <c r="BC3547" s="204"/>
      <c r="BD3547" s="204"/>
      <c r="BE3547" s="132"/>
    </row>
    <row r="3548" spans="50:57" x14ac:dyDescent="0.2">
      <c r="AX3548" s="204"/>
      <c r="AY3548" s="204"/>
      <c r="AZ3548" s="204"/>
      <c r="BA3548" s="204"/>
      <c r="BB3548" s="204"/>
      <c r="BC3548" s="204"/>
      <c r="BD3548" s="204"/>
      <c r="BE3548" s="132"/>
    </row>
    <row r="3549" spans="50:57" x14ac:dyDescent="0.2">
      <c r="AX3549" s="204"/>
      <c r="AY3549" s="204"/>
      <c r="AZ3549" s="204"/>
      <c r="BA3549" s="204"/>
      <c r="BB3549" s="204"/>
      <c r="BC3549" s="204"/>
      <c r="BD3549" s="204"/>
      <c r="BE3549" s="132"/>
    </row>
    <row r="3550" spans="50:57" x14ac:dyDescent="0.2">
      <c r="AX3550" s="204"/>
      <c r="AY3550" s="204"/>
      <c r="AZ3550" s="204"/>
      <c r="BA3550" s="204"/>
      <c r="BB3550" s="204"/>
      <c r="BC3550" s="204"/>
      <c r="BD3550" s="204"/>
      <c r="BE3550" s="132"/>
    </row>
    <row r="3551" spans="50:57" x14ac:dyDescent="0.2">
      <c r="AX3551" s="204"/>
      <c r="AY3551" s="204"/>
      <c r="AZ3551" s="204"/>
      <c r="BA3551" s="204"/>
      <c r="BB3551" s="204"/>
      <c r="BC3551" s="204"/>
      <c r="BD3551" s="204"/>
      <c r="BE3551" s="132"/>
    </row>
    <row r="3552" spans="50:57" x14ac:dyDescent="0.2">
      <c r="AX3552" s="204"/>
      <c r="AY3552" s="204"/>
      <c r="AZ3552" s="204"/>
      <c r="BA3552" s="204"/>
      <c r="BB3552" s="204"/>
      <c r="BC3552" s="204"/>
      <c r="BD3552" s="204"/>
      <c r="BE3552" s="132"/>
    </row>
    <row r="3553" spans="50:57" x14ac:dyDescent="0.2">
      <c r="AX3553" s="204"/>
      <c r="AY3553" s="204"/>
      <c r="AZ3553" s="204"/>
      <c r="BA3553" s="204"/>
      <c r="BB3553" s="204"/>
      <c r="BC3553" s="204"/>
      <c r="BD3553" s="204"/>
      <c r="BE3553" s="132"/>
    </row>
    <row r="3554" spans="50:57" x14ac:dyDescent="0.2">
      <c r="AX3554" s="204"/>
      <c r="AY3554" s="204"/>
      <c r="AZ3554" s="204"/>
      <c r="BA3554" s="204"/>
      <c r="BB3554" s="204"/>
      <c r="BC3554" s="204"/>
      <c r="BD3554" s="204"/>
      <c r="BE3554" s="132"/>
    </row>
    <row r="3555" spans="50:57" x14ac:dyDescent="0.2">
      <c r="AX3555" s="204"/>
      <c r="AY3555" s="204"/>
      <c r="AZ3555" s="204"/>
      <c r="BA3555" s="204"/>
      <c r="BB3555" s="204"/>
      <c r="BC3555" s="204"/>
      <c r="BD3555" s="204"/>
      <c r="BE3555" s="132"/>
    </row>
    <row r="3556" spans="50:57" x14ac:dyDescent="0.2">
      <c r="AX3556" s="204"/>
      <c r="AY3556" s="204"/>
      <c r="AZ3556" s="204"/>
      <c r="BA3556" s="204"/>
      <c r="BB3556" s="204"/>
      <c r="BC3556" s="204"/>
      <c r="BD3556" s="204"/>
      <c r="BE3556" s="132"/>
    </row>
    <row r="3557" spans="50:57" x14ac:dyDescent="0.2">
      <c r="AX3557" s="204"/>
      <c r="AY3557" s="204"/>
      <c r="AZ3557" s="204"/>
      <c r="BA3557" s="204"/>
      <c r="BB3557" s="204"/>
      <c r="BC3557" s="204"/>
      <c r="BD3557" s="204"/>
      <c r="BE3557" s="132"/>
    </row>
    <row r="3558" spans="50:57" x14ac:dyDescent="0.2">
      <c r="AX3558" s="204"/>
      <c r="AY3558" s="204"/>
      <c r="AZ3558" s="204"/>
      <c r="BA3558" s="204"/>
      <c r="BB3558" s="204"/>
      <c r="BC3558" s="204"/>
      <c r="BD3558" s="204"/>
      <c r="BE3558" s="132"/>
    </row>
    <row r="3559" spans="50:57" x14ac:dyDescent="0.2">
      <c r="AX3559" s="204"/>
      <c r="AY3559" s="204"/>
      <c r="AZ3559" s="204"/>
      <c r="BA3559" s="204"/>
      <c r="BB3559" s="204"/>
      <c r="BC3559" s="204"/>
      <c r="BD3559" s="204"/>
      <c r="BE3559" s="132"/>
    </row>
    <row r="3560" spans="50:57" x14ac:dyDescent="0.2">
      <c r="AX3560" s="204"/>
      <c r="AY3560" s="204"/>
      <c r="AZ3560" s="204"/>
      <c r="BA3560" s="204"/>
      <c r="BB3560" s="204"/>
      <c r="BC3560" s="204"/>
      <c r="BD3560" s="204"/>
      <c r="BE3560" s="132"/>
    </row>
    <row r="3561" spans="50:57" x14ac:dyDescent="0.2">
      <c r="AX3561" s="204"/>
      <c r="AY3561" s="204"/>
      <c r="AZ3561" s="204"/>
      <c r="BA3561" s="204"/>
      <c r="BB3561" s="204"/>
      <c r="BC3561" s="204"/>
      <c r="BD3561" s="204"/>
      <c r="BE3561" s="132"/>
    </row>
    <row r="3562" spans="50:57" x14ac:dyDescent="0.2">
      <c r="AX3562" s="204"/>
      <c r="AY3562" s="204"/>
      <c r="AZ3562" s="204"/>
      <c r="BA3562" s="204"/>
      <c r="BB3562" s="204"/>
      <c r="BC3562" s="204"/>
      <c r="BD3562" s="204"/>
      <c r="BE3562" s="132"/>
    </row>
    <row r="3563" spans="50:57" x14ac:dyDescent="0.2">
      <c r="AX3563" s="204"/>
      <c r="AY3563" s="204"/>
      <c r="AZ3563" s="204"/>
      <c r="BA3563" s="204"/>
      <c r="BB3563" s="204"/>
      <c r="BC3563" s="204"/>
      <c r="BD3563" s="204"/>
      <c r="BE3563" s="132"/>
    </row>
    <row r="3564" spans="50:57" x14ac:dyDescent="0.2">
      <c r="AX3564" s="204"/>
      <c r="AY3564" s="204"/>
      <c r="AZ3564" s="204"/>
      <c r="BA3564" s="204"/>
      <c r="BB3564" s="204"/>
      <c r="BC3564" s="204"/>
      <c r="BD3564" s="204"/>
      <c r="BE3564" s="132"/>
    </row>
    <row r="3565" spans="50:57" x14ac:dyDescent="0.2">
      <c r="AX3565" s="204"/>
      <c r="AY3565" s="204"/>
      <c r="AZ3565" s="204"/>
      <c r="BA3565" s="204"/>
      <c r="BB3565" s="204"/>
      <c r="BC3565" s="204"/>
      <c r="BD3565" s="204"/>
      <c r="BE3565" s="132"/>
    </row>
    <row r="3566" spans="50:57" x14ac:dyDescent="0.2">
      <c r="AX3566" s="204"/>
      <c r="AY3566" s="204"/>
      <c r="AZ3566" s="204"/>
      <c r="BA3566" s="204"/>
      <c r="BB3566" s="204"/>
      <c r="BC3566" s="204"/>
      <c r="BD3566" s="204"/>
      <c r="BE3566" s="132"/>
    </row>
    <row r="3567" spans="50:57" x14ac:dyDescent="0.2">
      <c r="AX3567" s="204"/>
      <c r="AY3567" s="204"/>
      <c r="AZ3567" s="204"/>
      <c r="BA3567" s="204"/>
      <c r="BB3567" s="204"/>
      <c r="BC3567" s="204"/>
      <c r="BD3567" s="204"/>
      <c r="BE3567" s="132"/>
    </row>
    <row r="3568" spans="50:57" x14ac:dyDescent="0.2">
      <c r="AX3568" s="204"/>
      <c r="AY3568" s="204"/>
      <c r="AZ3568" s="204"/>
      <c r="BA3568" s="204"/>
      <c r="BB3568" s="204"/>
      <c r="BC3568" s="204"/>
      <c r="BD3568" s="204"/>
      <c r="BE3568" s="132"/>
    </row>
    <row r="3569" spans="50:57" x14ac:dyDescent="0.2">
      <c r="AX3569" s="204"/>
      <c r="AY3569" s="204"/>
      <c r="AZ3569" s="204"/>
      <c r="BA3569" s="204"/>
      <c r="BB3569" s="204"/>
      <c r="BC3569" s="204"/>
      <c r="BD3569" s="204"/>
      <c r="BE3569" s="132"/>
    </row>
    <row r="3570" spans="50:57" x14ac:dyDescent="0.2">
      <c r="AX3570" s="204"/>
      <c r="AY3570" s="204"/>
      <c r="AZ3570" s="204"/>
      <c r="BA3570" s="204"/>
      <c r="BB3570" s="204"/>
      <c r="BC3570" s="204"/>
      <c r="BD3570" s="204"/>
      <c r="BE3570" s="132"/>
    </row>
    <row r="3571" spans="50:57" x14ac:dyDescent="0.2">
      <c r="AX3571" s="204"/>
      <c r="AY3571" s="204"/>
      <c r="AZ3571" s="204"/>
      <c r="BA3571" s="204"/>
      <c r="BB3571" s="204"/>
      <c r="BC3571" s="204"/>
      <c r="BD3571" s="204"/>
      <c r="BE3571" s="132"/>
    </row>
    <row r="3572" spans="50:57" x14ac:dyDescent="0.2">
      <c r="AX3572" s="204"/>
      <c r="AY3572" s="204"/>
      <c r="AZ3572" s="204"/>
      <c r="BA3572" s="204"/>
      <c r="BB3572" s="204"/>
      <c r="BC3572" s="204"/>
      <c r="BD3572" s="204"/>
      <c r="BE3572" s="132"/>
    </row>
    <row r="3573" spans="50:57" x14ac:dyDescent="0.2">
      <c r="AX3573" s="204"/>
      <c r="AY3573" s="204"/>
      <c r="AZ3573" s="204"/>
      <c r="BA3573" s="204"/>
      <c r="BB3573" s="204"/>
      <c r="BC3573" s="204"/>
      <c r="BD3573" s="204"/>
      <c r="BE3573" s="132"/>
    </row>
    <row r="3574" spans="50:57" x14ac:dyDescent="0.2">
      <c r="AX3574" s="204"/>
      <c r="AY3574" s="204"/>
      <c r="AZ3574" s="204"/>
      <c r="BA3574" s="204"/>
      <c r="BB3574" s="204"/>
      <c r="BC3574" s="204"/>
      <c r="BD3574" s="204"/>
      <c r="BE3574" s="132"/>
    </row>
    <row r="3575" spans="50:57" x14ac:dyDescent="0.2">
      <c r="AX3575" s="204"/>
      <c r="AY3575" s="204"/>
      <c r="AZ3575" s="204"/>
      <c r="BA3575" s="204"/>
      <c r="BB3575" s="204"/>
      <c r="BC3575" s="204"/>
      <c r="BD3575" s="204"/>
      <c r="BE3575" s="132"/>
    </row>
    <row r="3576" spans="50:57" x14ac:dyDescent="0.2">
      <c r="AX3576" s="204"/>
      <c r="AY3576" s="204"/>
      <c r="AZ3576" s="204"/>
      <c r="BA3576" s="204"/>
      <c r="BB3576" s="204"/>
      <c r="BC3576" s="204"/>
      <c r="BD3576" s="204"/>
      <c r="BE3576" s="132"/>
    </row>
    <row r="3577" spans="50:57" x14ac:dyDescent="0.2">
      <c r="AX3577" s="204"/>
      <c r="AY3577" s="204"/>
      <c r="AZ3577" s="204"/>
      <c r="BA3577" s="204"/>
      <c r="BB3577" s="204"/>
      <c r="BC3577" s="204"/>
      <c r="BD3577" s="204"/>
      <c r="BE3577" s="132"/>
    </row>
    <row r="3578" spans="50:57" x14ac:dyDescent="0.2">
      <c r="AX3578" s="204"/>
      <c r="AY3578" s="204"/>
      <c r="AZ3578" s="204"/>
      <c r="BA3578" s="204"/>
      <c r="BB3578" s="204"/>
      <c r="BC3578" s="204"/>
      <c r="BD3578" s="204"/>
      <c r="BE3578" s="132"/>
    </row>
    <row r="3579" spans="50:57" x14ac:dyDescent="0.2">
      <c r="AX3579" s="204"/>
      <c r="AY3579" s="204"/>
      <c r="AZ3579" s="204"/>
      <c r="BA3579" s="204"/>
      <c r="BB3579" s="204"/>
      <c r="BC3579" s="204"/>
      <c r="BD3579" s="204"/>
      <c r="BE3579" s="132"/>
    </row>
    <row r="3580" spans="50:57" x14ac:dyDescent="0.2">
      <c r="AX3580" s="204"/>
      <c r="AY3580" s="204"/>
      <c r="AZ3580" s="204"/>
      <c r="BA3580" s="204"/>
      <c r="BB3580" s="204"/>
      <c r="BC3580" s="204"/>
      <c r="BD3580" s="204"/>
      <c r="BE3580" s="132"/>
    </row>
    <row r="3581" spans="50:57" x14ac:dyDescent="0.2">
      <c r="AX3581" s="204"/>
      <c r="AY3581" s="204"/>
      <c r="AZ3581" s="204"/>
      <c r="BA3581" s="204"/>
      <c r="BB3581" s="204"/>
      <c r="BC3581" s="204"/>
      <c r="BD3581" s="204"/>
      <c r="BE3581" s="132"/>
    </row>
    <row r="3582" spans="50:57" x14ac:dyDescent="0.2">
      <c r="AX3582" s="204"/>
      <c r="AY3582" s="204"/>
      <c r="AZ3582" s="204"/>
      <c r="BA3582" s="204"/>
      <c r="BB3582" s="204"/>
      <c r="BC3582" s="204"/>
      <c r="BD3582" s="204"/>
      <c r="BE3582" s="132"/>
    </row>
    <row r="3583" spans="50:57" x14ac:dyDescent="0.2">
      <c r="AX3583" s="204"/>
      <c r="AY3583" s="204"/>
      <c r="AZ3583" s="204"/>
      <c r="BA3583" s="204"/>
      <c r="BB3583" s="204"/>
      <c r="BC3583" s="204"/>
      <c r="BD3583" s="204"/>
      <c r="BE3583" s="132"/>
    </row>
    <row r="3584" spans="50:57" x14ac:dyDescent="0.2">
      <c r="AX3584" s="204"/>
      <c r="AY3584" s="204"/>
      <c r="AZ3584" s="204"/>
      <c r="BA3584" s="204"/>
      <c r="BB3584" s="204"/>
      <c r="BC3584" s="204"/>
      <c r="BD3584" s="204"/>
      <c r="BE3584" s="132"/>
    </row>
    <row r="3585" spans="50:57" x14ac:dyDescent="0.2">
      <c r="AX3585" s="204"/>
      <c r="AY3585" s="204"/>
      <c r="AZ3585" s="204"/>
      <c r="BA3585" s="204"/>
      <c r="BB3585" s="204"/>
      <c r="BC3585" s="204"/>
      <c r="BD3585" s="204"/>
      <c r="BE3585" s="132"/>
    </row>
    <row r="3586" spans="50:57" x14ac:dyDescent="0.2">
      <c r="AX3586" s="204"/>
      <c r="AY3586" s="204"/>
      <c r="AZ3586" s="204"/>
      <c r="BA3586" s="204"/>
      <c r="BB3586" s="204"/>
      <c r="BC3586" s="204"/>
      <c r="BD3586" s="204"/>
      <c r="BE3586" s="132"/>
    </row>
    <row r="3587" spans="50:57" x14ac:dyDescent="0.2">
      <c r="AX3587" s="204"/>
      <c r="AY3587" s="204"/>
      <c r="AZ3587" s="204"/>
      <c r="BA3587" s="204"/>
      <c r="BB3587" s="204"/>
      <c r="BC3587" s="204"/>
      <c r="BD3587" s="204"/>
      <c r="BE3587" s="132"/>
    </row>
    <row r="3588" spans="50:57" x14ac:dyDescent="0.2">
      <c r="AX3588" s="204"/>
      <c r="AY3588" s="204"/>
      <c r="AZ3588" s="204"/>
      <c r="BA3588" s="204"/>
      <c r="BB3588" s="204"/>
      <c r="BC3588" s="204"/>
      <c r="BD3588" s="204"/>
      <c r="BE3588" s="132"/>
    </row>
    <row r="3589" spans="50:57" x14ac:dyDescent="0.2">
      <c r="AX3589" s="204"/>
      <c r="AY3589" s="204"/>
      <c r="AZ3589" s="204"/>
      <c r="BA3589" s="204"/>
      <c r="BB3589" s="204"/>
      <c r="BC3589" s="204"/>
      <c r="BD3589" s="204"/>
      <c r="BE3589" s="132"/>
    </row>
    <row r="3590" spans="50:57" x14ac:dyDescent="0.2">
      <c r="AX3590" s="204"/>
      <c r="AY3590" s="204"/>
      <c r="AZ3590" s="204"/>
      <c r="BA3590" s="204"/>
      <c r="BB3590" s="204"/>
      <c r="BC3590" s="204"/>
      <c r="BD3590" s="204"/>
      <c r="BE3590" s="132"/>
    </row>
    <row r="3591" spans="50:57" x14ac:dyDescent="0.2">
      <c r="AX3591" s="204"/>
      <c r="AY3591" s="204"/>
      <c r="AZ3591" s="204"/>
      <c r="BA3591" s="204"/>
      <c r="BB3591" s="204"/>
      <c r="BC3591" s="204"/>
      <c r="BD3591" s="204"/>
      <c r="BE3591" s="132"/>
    </row>
    <row r="3592" spans="50:57" x14ac:dyDescent="0.2">
      <c r="AX3592" s="204"/>
      <c r="AY3592" s="204"/>
      <c r="AZ3592" s="204"/>
      <c r="BA3592" s="204"/>
      <c r="BB3592" s="204"/>
      <c r="BC3592" s="204"/>
      <c r="BD3592" s="204"/>
      <c r="BE3592" s="132"/>
    </row>
    <row r="3593" spans="50:57" x14ac:dyDescent="0.2">
      <c r="AX3593" s="204"/>
      <c r="AY3593" s="204"/>
      <c r="AZ3593" s="204"/>
      <c r="BA3593" s="204"/>
      <c r="BB3593" s="204"/>
      <c r="BC3593" s="204"/>
      <c r="BD3593" s="204"/>
      <c r="BE3593" s="132"/>
    </row>
    <row r="3594" spans="50:57" x14ac:dyDescent="0.2">
      <c r="AX3594" s="204"/>
      <c r="AY3594" s="204"/>
      <c r="AZ3594" s="204"/>
      <c r="BA3594" s="204"/>
      <c r="BB3594" s="204"/>
      <c r="BC3594" s="204"/>
      <c r="BD3594" s="204"/>
      <c r="BE3594" s="132"/>
    </row>
    <row r="3595" spans="50:57" x14ac:dyDescent="0.2">
      <c r="AX3595" s="204"/>
      <c r="AY3595" s="204"/>
      <c r="AZ3595" s="204"/>
      <c r="BA3595" s="204"/>
      <c r="BB3595" s="204"/>
      <c r="BC3595" s="204"/>
      <c r="BD3595" s="204"/>
      <c r="BE3595" s="132"/>
    </row>
    <row r="3596" spans="50:57" x14ac:dyDescent="0.2">
      <c r="AX3596" s="204"/>
      <c r="AY3596" s="204"/>
      <c r="AZ3596" s="204"/>
      <c r="BA3596" s="204"/>
      <c r="BB3596" s="204"/>
      <c r="BC3596" s="204"/>
      <c r="BD3596" s="204"/>
      <c r="BE3596" s="132"/>
    </row>
    <row r="3597" spans="50:57" x14ac:dyDescent="0.2">
      <c r="AX3597" s="204"/>
      <c r="AY3597" s="204"/>
      <c r="AZ3597" s="204"/>
      <c r="BA3597" s="204"/>
      <c r="BB3597" s="204"/>
      <c r="BC3597" s="204"/>
      <c r="BD3597" s="204"/>
      <c r="BE3597" s="132"/>
    </row>
    <row r="3598" spans="50:57" x14ac:dyDescent="0.2">
      <c r="AX3598" s="204"/>
      <c r="AY3598" s="204"/>
      <c r="AZ3598" s="204"/>
      <c r="BA3598" s="204"/>
      <c r="BB3598" s="204"/>
      <c r="BC3598" s="204"/>
      <c r="BD3598" s="204"/>
      <c r="BE3598" s="132"/>
    </row>
    <row r="3599" spans="50:57" x14ac:dyDescent="0.2">
      <c r="AX3599" s="204"/>
      <c r="AY3599" s="204"/>
      <c r="AZ3599" s="204"/>
      <c r="BA3599" s="204"/>
      <c r="BB3599" s="204"/>
      <c r="BC3599" s="204"/>
      <c r="BD3599" s="204"/>
      <c r="BE3599" s="132"/>
    </row>
    <row r="3600" spans="50:57" x14ac:dyDescent="0.2">
      <c r="AX3600" s="204"/>
      <c r="AY3600" s="204"/>
      <c r="AZ3600" s="204"/>
      <c r="BA3600" s="204"/>
      <c r="BB3600" s="204"/>
      <c r="BC3600" s="204"/>
      <c r="BD3600" s="204"/>
      <c r="BE3600" s="132"/>
    </row>
    <row r="3601" spans="50:57" x14ac:dyDescent="0.2">
      <c r="AX3601" s="204"/>
      <c r="AY3601" s="204"/>
      <c r="AZ3601" s="204"/>
      <c r="BA3601" s="204"/>
      <c r="BB3601" s="204"/>
      <c r="BC3601" s="204"/>
      <c r="BD3601" s="204"/>
      <c r="BE3601" s="132"/>
    </row>
    <row r="3602" spans="50:57" x14ac:dyDescent="0.2">
      <c r="AX3602" s="204"/>
      <c r="AY3602" s="204"/>
      <c r="AZ3602" s="204"/>
      <c r="BA3602" s="204"/>
      <c r="BB3602" s="204"/>
      <c r="BC3602" s="204"/>
      <c r="BD3602" s="204"/>
      <c r="BE3602" s="132"/>
    </row>
    <row r="3603" spans="50:57" x14ac:dyDescent="0.2">
      <c r="AX3603" s="204"/>
      <c r="AY3603" s="204"/>
      <c r="AZ3603" s="204"/>
      <c r="BA3603" s="204"/>
      <c r="BB3603" s="204"/>
      <c r="BC3603" s="204"/>
      <c r="BD3603" s="204"/>
      <c r="BE3603" s="132"/>
    </row>
    <row r="3604" spans="50:57" x14ac:dyDescent="0.2">
      <c r="AX3604" s="204"/>
      <c r="AY3604" s="204"/>
      <c r="AZ3604" s="204"/>
      <c r="BA3604" s="204"/>
      <c r="BB3604" s="204"/>
      <c r="BC3604" s="204"/>
      <c r="BD3604" s="204"/>
      <c r="BE3604" s="132"/>
    </row>
    <row r="3605" spans="50:57" x14ac:dyDescent="0.2">
      <c r="AX3605" s="204"/>
      <c r="AY3605" s="204"/>
      <c r="AZ3605" s="204"/>
      <c r="BA3605" s="204"/>
      <c r="BB3605" s="204"/>
      <c r="BC3605" s="204"/>
      <c r="BD3605" s="204"/>
      <c r="BE3605" s="132"/>
    </row>
    <row r="3606" spans="50:57" x14ac:dyDescent="0.2">
      <c r="AX3606" s="204"/>
      <c r="AY3606" s="204"/>
      <c r="AZ3606" s="204"/>
      <c r="BA3606" s="204"/>
      <c r="BB3606" s="204"/>
      <c r="BC3606" s="204"/>
      <c r="BD3606" s="204"/>
      <c r="BE3606" s="132"/>
    </row>
    <row r="3607" spans="50:57" x14ac:dyDescent="0.2">
      <c r="AX3607" s="204"/>
      <c r="AY3607" s="204"/>
      <c r="AZ3607" s="204"/>
      <c r="BA3607" s="204"/>
      <c r="BB3607" s="204"/>
      <c r="BC3607" s="204"/>
      <c r="BD3607" s="204"/>
      <c r="BE3607" s="132"/>
    </row>
    <row r="3608" spans="50:57" x14ac:dyDescent="0.2">
      <c r="AX3608" s="204"/>
      <c r="AY3608" s="204"/>
      <c r="AZ3608" s="204"/>
      <c r="BA3608" s="204"/>
      <c r="BB3608" s="204"/>
      <c r="BC3608" s="204"/>
      <c r="BD3608" s="204"/>
      <c r="BE3608" s="132"/>
    </row>
    <row r="3609" spans="50:57" x14ac:dyDescent="0.2">
      <c r="AX3609" s="204"/>
      <c r="AY3609" s="204"/>
      <c r="AZ3609" s="204"/>
      <c r="BA3609" s="204"/>
      <c r="BB3609" s="204"/>
      <c r="BC3609" s="204"/>
      <c r="BD3609" s="204"/>
      <c r="BE3609" s="132"/>
    </row>
    <row r="3610" spans="50:57" x14ac:dyDescent="0.2">
      <c r="AX3610" s="204"/>
      <c r="AY3610" s="204"/>
      <c r="AZ3610" s="204"/>
      <c r="BA3610" s="204"/>
      <c r="BB3610" s="204"/>
      <c r="BC3610" s="204"/>
      <c r="BD3610" s="204"/>
      <c r="BE3610" s="132"/>
    </row>
    <row r="3611" spans="50:57" x14ac:dyDescent="0.2">
      <c r="AX3611" s="204"/>
      <c r="AY3611" s="204"/>
      <c r="AZ3611" s="204"/>
      <c r="BA3611" s="204"/>
      <c r="BB3611" s="204"/>
      <c r="BC3611" s="204"/>
      <c r="BD3611" s="204"/>
      <c r="BE3611" s="132"/>
    </row>
    <row r="3612" spans="50:57" x14ac:dyDescent="0.2">
      <c r="AX3612" s="204"/>
      <c r="AY3612" s="204"/>
      <c r="AZ3612" s="204"/>
      <c r="BA3612" s="204"/>
      <c r="BB3612" s="204"/>
      <c r="BC3612" s="204"/>
      <c r="BD3612" s="204"/>
      <c r="BE3612" s="132"/>
    </row>
    <row r="3613" spans="50:57" x14ac:dyDescent="0.2">
      <c r="AX3613" s="204"/>
      <c r="AY3613" s="204"/>
      <c r="AZ3613" s="204"/>
      <c r="BA3613" s="204"/>
      <c r="BB3613" s="204"/>
      <c r="BC3613" s="204"/>
      <c r="BD3613" s="204"/>
      <c r="BE3613" s="132"/>
    </row>
    <row r="3614" spans="50:57" x14ac:dyDescent="0.2">
      <c r="AX3614" s="204"/>
      <c r="AY3614" s="204"/>
      <c r="AZ3614" s="204"/>
      <c r="BA3614" s="204"/>
      <c r="BB3614" s="204"/>
      <c r="BC3614" s="204"/>
      <c r="BD3614" s="204"/>
      <c r="BE3614" s="132"/>
    </row>
    <row r="3615" spans="50:57" x14ac:dyDescent="0.2">
      <c r="AX3615" s="204"/>
      <c r="AY3615" s="204"/>
      <c r="AZ3615" s="204"/>
      <c r="BA3615" s="204"/>
      <c r="BB3615" s="204"/>
      <c r="BC3615" s="204"/>
      <c r="BD3615" s="204"/>
      <c r="BE3615" s="132"/>
    </row>
    <row r="3616" spans="50:57" x14ac:dyDescent="0.2">
      <c r="AX3616" s="204"/>
      <c r="AY3616" s="204"/>
      <c r="AZ3616" s="204"/>
      <c r="BA3616" s="204"/>
      <c r="BB3616" s="204"/>
      <c r="BC3616" s="204"/>
      <c r="BD3616" s="204"/>
      <c r="BE3616" s="132"/>
    </row>
    <row r="3617" spans="50:57" x14ac:dyDescent="0.2">
      <c r="AX3617" s="204"/>
      <c r="AY3617" s="204"/>
      <c r="AZ3617" s="204"/>
      <c r="BA3617" s="204"/>
      <c r="BB3617" s="204"/>
      <c r="BC3617" s="204"/>
      <c r="BD3617" s="204"/>
      <c r="BE3617" s="132"/>
    </row>
    <row r="3618" spans="50:57" x14ac:dyDescent="0.2">
      <c r="AX3618" s="204"/>
      <c r="AY3618" s="204"/>
      <c r="AZ3618" s="204"/>
      <c r="BA3618" s="204"/>
      <c r="BB3618" s="204"/>
      <c r="BC3618" s="204"/>
      <c r="BD3618" s="204"/>
      <c r="BE3618" s="132"/>
    </row>
    <row r="3619" spans="50:57" x14ac:dyDescent="0.2">
      <c r="AX3619" s="204"/>
      <c r="AY3619" s="204"/>
      <c r="AZ3619" s="204"/>
      <c r="BA3619" s="204"/>
      <c r="BB3619" s="204"/>
      <c r="BC3619" s="204"/>
      <c r="BD3619" s="204"/>
      <c r="BE3619" s="132"/>
    </row>
    <row r="3620" spans="50:57" x14ac:dyDescent="0.2">
      <c r="AX3620" s="204"/>
      <c r="AY3620" s="204"/>
      <c r="AZ3620" s="204"/>
      <c r="BA3620" s="204"/>
      <c r="BB3620" s="204"/>
      <c r="BC3620" s="204"/>
      <c r="BD3620" s="204"/>
      <c r="BE3620" s="132"/>
    </row>
    <row r="3621" spans="50:57" x14ac:dyDescent="0.2">
      <c r="AX3621" s="204"/>
      <c r="AY3621" s="204"/>
      <c r="AZ3621" s="204"/>
      <c r="BA3621" s="204"/>
      <c r="BB3621" s="204"/>
      <c r="BC3621" s="204"/>
      <c r="BD3621" s="204"/>
      <c r="BE3621" s="132"/>
    </row>
    <row r="3622" spans="50:57" x14ac:dyDescent="0.2">
      <c r="AX3622" s="204"/>
      <c r="AY3622" s="204"/>
      <c r="AZ3622" s="204"/>
      <c r="BA3622" s="204"/>
      <c r="BB3622" s="204"/>
      <c r="BC3622" s="204"/>
      <c r="BD3622" s="204"/>
      <c r="BE3622" s="132"/>
    </row>
    <row r="3623" spans="50:57" x14ac:dyDescent="0.2">
      <c r="AX3623" s="204"/>
      <c r="AY3623" s="204"/>
      <c r="AZ3623" s="204"/>
      <c r="BA3623" s="204"/>
      <c r="BB3623" s="204"/>
      <c r="BC3623" s="204"/>
      <c r="BD3623" s="204"/>
      <c r="BE3623" s="132"/>
    </row>
    <row r="3624" spans="50:57" x14ac:dyDescent="0.2">
      <c r="AX3624" s="204"/>
      <c r="AY3624" s="204"/>
      <c r="AZ3624" s="204"/>
      <c r="BA3624" s="204"/>
      <c r="BB3624" s="204"/>
      <c r="BC3624" s="204"/>
      <c r="BD3624" s="204"/>
      <c r="BE3624" s="132"/>
    </row>
    <row r="3625" spans="50:57" x14ac:dyDescent="0.2">
      <c r="AX3625" s="204"/>
      <c r="AY3625" s="204"/>
      <c r="AZ3625" s="204"/>
      <c r="BA3625" s="204"/>
      <c r="BB3625" s="204"/>
      <c r="BC3625" s="204"/>
      <c r="BD3625" s="204"/>
      <c r="BE3625" s="132"/>
    </row>
    <row r="3626" spans="50:57" x14ac:dyDescent="0.2">
      <c r="AX3626" s="204"/>
      <c r="AY3626" s="204"/>
      <c r="AZ3626" s="204"/>
      <c r="BA3626" s="204"/>
      <c r="BB3626" s="204"/>
      <c r="BC3626" s="204"/>
      <c r="BD3626" s="204"/>
      <c r="BE3626" s="132"/>
    </row>
    <row r="3627" spans="50:57" x14ac:dyDescent="0.2">
      <c r="AX3627" s="204"/>
      <c r="AY3627" s="204"/>
      <c r="AZ3627" s="204"/>
      <c r="BA3627" s="204"/>
      <c r="BB3627" s="204"/>
      <c r="BC3627" s="204"/>
      <c r="BD3627" s="204"/>
      <c r="BE3627" s="132"/>
    </row>
    <row r="3628" spans="50:57" x14ac:dyDescent="0.2">
      <c r="AX3628" s="204"/>
      <c r="AY3628" s="204"/>
      <c r="AZ3628" s="204"/>
      <c r="BA3628" s="204"/>
      <c r="BB3628" s="204"/>
      <c r="BC3628" s="204"/>
      <c r="BD3628" s="204"/>
      <c r="BE3628" s="132"/>
    </row>
    <row r="3629" spans="50:57" x14ac:dyDescent="0.2">
      <c r="AX3629" s="204"/>
      <c r="AY3629" s="204"/>
      <c r="AZ3629" s="204"/>
      <c r="BA3629" s="204"/>
      <c r="BB3629" s="204"/>
      <c r="BC3629" s="204"/>
      <c r="BD3629" s="204"/>
      <c r="BE3629" s="132"/>
    </row>
    <row r="3630" spans="50:57" x14ac:dyDescent="0.2">
      <c r="AX3630" s="204"/>
      <c r="AY3630" s="204"/>
      <c r="AZ3630" s="204"/>
      <c r="BA3630" s="204"/>
      <c r="BB3630" s="204"/>
      <c r="BC3630" s="204"/>
      <c r="BD3630" s="204"/>
      <c r="BE3630" s="132"/>
    </row>
    <row r="3631" spans="50:57" x14ac:dyDescent="0.2">
      <c r="AX3631" s="204"/>
      <c r="AY3631" s="204"/>
      <c r="AZ3631" s="204"/>
      <c r="BA3631" s="204"/>
      <c r="BB3631" s="204"/>
      <c r="BC3631" s="204"/>
      <c r="BD3631" s="204"/>
      <c r="BE3631" s="132"/>
    </row>
    <row r="3632" spans="50:57" x14ac:dyDescent="0.2">
      <c r="AX3632" s="204"/>
      <c r="AY3632" s="204"/>
      <c r="AZ3632" s="204"/>
      <c r="BA3632" s="204"/>
      <c r="BB3632" s="204"/>
      <c r="BC3632" s="204"/>
      <c r="BD3632" s="204"/>
      <c r="BE3632" s="132"/>
    </row>
    <row r="3633" spans="50:57" x14ac:dyDescent="0.2">
      <c r="AX3633" s="204"/>
      <c r="AY3633" s="204"/>
      <c r="AZ3633" s="204"/>
      <c r="BA3633" s="204"/>
      <c r="BB3633" s="204"/>
      <c r="BC3633" s="204"/>
      <c r="BD3633" s="204"/>
      <c r="BE3633" s="132"/>
    </row>
    <row r="3634" spans="50:57" x14ac:dyDescent="0.2">
      <c r="AX3634" s="204"/>
      <c r="AY3634" s="204"/>
      <c r="AZ3634" s="204"/>
      <c r="BA3634" s="204"/>
      <c r="BB3634" s="204"/>
      <c r="BC3634" s="204"/>
      <c r="BD3634" s="204"/>
      <c r="BE3634" s="132"/>
    </row>
    <row r="3635" spans="50:57" x14ac:dyDescent="0.2">
      <c r="AX3635" s="204"/>
      <c r="AY3635" s="204"/>
      <c r="AZ3635" s="204"/>
      <c r="BA3635" s="204"/>
      <c r="BB3635" s="204"/>
      <c r="BC3635" s="204"/>
      <c r="BD3635" s="204"/>
      <c r="BE3635" s="132"/>
    </row>
  </sheetData>
  <sheetProtection sheet="1" objects="1" scenarios="1" autoFilter="0"/>
  <mergeCells count="23">
    <mergeCell ref="U7:U8"/>
    <mergeCell ref="A65:T65"/>
    <mergeCell ref="A63:T63"/>
    <mergeCell ref="A8:B8"/>
    <mergeCell ref="P6:T7"/>
    <mergeCell ref="A7:B7"/>
    <mergeCell ref="C8:E8"/>
    <mergeCell ref="J13:K13"/>
    <mergeCell ref="A9:B9"/>
    <mergeCell ref="N6:N7"/>
    <mergeCell ref="A57:A58"/>
    <mergeCell ref="A64:T64"/>
    <mergeCell ref="C9:E10"/>
    <mergeCell ref="J10:K12"/>
    <mergeCell ref="A45:A46"/>
    <mergeCell ref="A51:A52"/>
    <mergeCell ref="A66:T66"/>
    <mergeCell ref="A67:T67"/>
    <mergeCell ref="A15:A16"/>
    <mergeCell ref="A21:A22"/>
    <mergeCell ref="A27:A28"/>
    <mergeCell ref="A33:A34"/>
    <mergeCell ref="A39:A40"/>
  </mergeCells>
  <conditionalFormatting sqref="M15:M19 M21:M25 M27:M31 M33:M37 M39:M43 M45:M49 M51:M55 M57:M61">
    <cfRule type="cellIs" dxfId="33" priority="1" operator="between">
      <formula>0</formula>
      <formula>0.999999999</formula>
    </cfRule>
  </conditionalFormatting>
  <pageMargins left="0.43307086614173229" right="0.43307086614173229" top="0.47244094488188981" bottom="0.59055118110236227" header="0.27559055118110237" footer="0.39370078740157483"/>
  <pageSetup paperSize="9" scale="68" fitToHeight="0" orientation="portrait" r:id="rId1"/>
  <headerFooter>
    <oddFooter>&amp;L&amp;"Arial,Standard"&amp;9&amp;F (&amp;A)&amp;R&amp;"Arial,Standard"&amp;9Seite &amp;P/&amp;N</oddFooter>
  </headerFooter>
  <rowBreaks count="1" manualBreakCount="1">
    <brk id="50"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95C1"/>
    <pageSetUpPr fitToPage="1"/>
  </sheetPr>
  <dimension ref="A1:F675"/>
  <sheetViews>
    <sheetView workbookViewId="0">
      <pane ySplit="6" topLeftCell="A7" activePane="bottomLeft" state="frozen"/>
      <selection pane="bottomLeft" activeCell="B7" sqref="B7:C620"/>
    </sheetView>
  </sheetViews>
  <sheetFormatPr baseColWidth="10" defaultRowHeight="12.75" x14ac:dyDescent="0.2"/>
  <cols>
    <col min="1" max="1" width="11.28515625" style="24" customWidth="1"/>
    <col min="2" max="2" width="15.28515625" style="24" bestFit="1" customWidth="1"/>
    <col min="3" max="3" width="54" style="24" customWidth="1"/>
    <col min="4" max="4" width="11.140625" style="24" customWidth="1"/>
    <col min="5" max="5" width="15.28515625" style="24" bestFit="1" customWidth="1"/>
    <col min="6" max="6" width="50.140625" style="24" customWidth="1"/>
    <col min="7" max="16384" width="11.42578125" style="24"/>
  </cols>
  <sheetData>
    <row r="1" spans="1:6" x14ac:dyDescent="0.2">
      <c r="A1" s="437" t="s">
        <v>1332</v>
      </c>
    </row>
    <row r="2" spans="1:6" x14ac:dyDescent="0.2">
      <c r="A2" s="436"/>
    </row>
    <row r="3" spans="1:6" x14ac:dyDescent="0.2">
      <c r="A3" s="548">
        <v>43104</v>
      </c>
      <c r="B3" s="548"/>
    </row>
    <row r="5" spans="1:6" x14ac:dyDescent="0.2">
      <c r="A5" s="251" t="s">
        <v>1328</v>
      </c>
      <c r="B5" s="233"/>
      <c r="C5" s="233"/>
      <c r="D5" s="549" t="s">
        <v>1330</v>
      </c>
      <c r="E5" s="549"/>
      <c r="F5" s="549"/>
    </row>
    <row r="6" spans="1:6" s="49" customFormat="1" ht="15.75" customHeight="1" x14ac:dyDescent="0.25">
      <c r="A6" s="252" t="s">
        <v>366</v>
      </c>
      <c r="B6" s="232" t="s">
        <v>367</v>
      </c>
      <c r="C6" s="232" t="s">
        <v>368</v>
      </c>
      <c r="D6" s="235" t="s">
        <v>366</v>
      </c>
      <c r="E6" s="235" t="s">
        <v>367</v>
      </c>
      <c r="F6" s="235" t="s">
        <v>368</v>
      </c>
    </row>
    <row r="7" spans="1:6" s="49" customFormat="1" ht="15.75" customHeight="1" x14ac:dyDescent="0.2">
      <c r="A7" s="287">
        <v>11</v>
      </c>
      <c r="B7" s="287" t="s">
        <v>41</v>
      </c>
      <c r="C7" s="287" t="s">
        <v>369</v>
      </c>
      <c r="D7" s="287">
        <v>11</v>
      </c>
      <c r="E7" s="287" t="s">
        <v>41</v>
      </c>
      <c r="F7" s="287" t="s">
        <v>369</v>
      </c>
    </row>
    <row r="8" spans="1:6" s="49" customFormat="1" ht="15.75" customHeight="1" x14ac:dyDescent="0.2">
      <c r="A8" s="287">
        <v>12</v>
      </c>
      <c r="B8" s="287" t="s">
        <v>370</v>
      </c>
      <c r="C8" s="287" t="s">
        <v>371</v>
      </c>
      <c r="D8" s="287">
        <v>11</v>
      </c>
      <c r="E8" s="287" t="s">
        <v>41</v>
      </c>
      <c r="F8" s="287" t="s">
        <v>369</v>
      </c>
    </row>
    <row r="9" spans="1:6" s="49" customFormat="1" ht="15.75" customHeight="1" x14ac:dyDescent="0.2">
      <c r="A9" s="287">
        <v>13</v>
      </c>
      <c r="B9" s="287" t="s">
        <v>372</v>
      </c>
      <c r="C9" s="287" t="s">
        <v>373</v>
      </c>
      <c r="D9" s="287">
        <v>11</v>
      </c>
      <c r="E9" s="287" t="s">
        <v>41</v>
      </c>
      <c r="F9" s="287" t="s">
        <v>369</v>
      </c>
    </row>
    <row r="10" spans="1:6" s="49" customFormat="1" ht="15.75" customHeight="1" x14ac:dyDescent="0.2">
      <c r="A10" s="287">
        <v>22</v>
      </c>
      <c r="B10" s="287" t="s">
        <v>42</v>
      </c>
      <c r="C10" s="287" t="s">
        <v>374</v>
      </c>
      <c r="D10" s="287">
        <v>22</v>
      </c>
      <c r="E10" s="287" t="s">
        <v>42</v>
      </c>
      <c r="F10" s="287" t="s">
        <v>374</v>
      </c>
    </row>
    <row r="11" spans="1:6" s="49" customFormat="1" ht="15.75" customHeight="1" x14ac:dyDescent="0.2">
      <c r="A11" s="287">
        <v>23</v>
      </c>
      <c r="B11" s="287" t="s">
        <v>43</v>
      </c>
      <c r="C11" s="287" t="s">
        <v>375</v>
      </c>
      <c r="D11" s="287">
        <v>23</v>
      </c>
      <c r="E11" s="287" t="s">
        <v>43</v>
      </c>
      <c r="F11" s="287" t="s">
        <v>375</v>
      </c>
    </row>
    <row r="12" spans="1:6" s="49" customFormat="1" ht="15.75" customHeight="1" x14ac:dyDescent="0.2">
      <c r="A12" s="287">
        <v>24</v>
      </c>
      <c r="B12" s="287" t="s">
        <v>44</v>
      </c>
      <c r="C12" s="287" t="s">
        <v>376</v>
      </c>
      <c r="D12" s="287">
        <v>23</v>
      </c>
      <c r="E12" s="287" t="s">
        <v>43</v>
      </c>
      <c r="F12" s="287" t="s">
        <v>375</v>
      </c>
    </row>
    <row r="13" spans="1:6" s="49" customFormat="1" ht="15.75" customHeight="1" x14ac:dyDescent="0.2">
      <c r="A13" s="287">
        <v>27</v>
      </c>
      <c r="B13" s="287" t="s">
        <v>45</v>
      </c>
      <c r="C13" s="287" t="s">
        <v>377</v>
      </c>
      <c r="D13" s="287">
        <v>23</v>
      </c>
      <c r="E13" s="287" t="s">
        <v>43</v>
      </c>
      <c r="F13" s="287" t="s">
        <v>375</v>
      </c>
    </row>
    <row r="14" spans="1:6" s="49" customFormat="1" ht="15.75" customHeight="1" x14ac:dyDescent="0.2">
      <c r="A14" s="287">
        <v>29</v>
      </c>
      <c r="B14" s="287" t="s">
        <v>46</v>
      </c>
      <c r="C14" s="287" t="s">
        <v>378</v>
      </c>
      <c r="D14" s="287">
        <v>29</v>
      </c>
      <c r="E14" s="287" t="s">
        <v>46</v>
      </c>
      <c r="F14" s="287" t="s">
        <v>378</v>
      </c>
    </row>
    <row r="15" spans="1:6" s="49" customFormat="1" ht="15.75" customHeight="1" x14ac:dyDescent="0.2">
      <c r="A15" s="287">
        <v>31</v>
      </c>
      <c r="B15" s="287" t="s">
        <v>47</v>
      </c>
      <c r="C15" s="287" t="s">
        <v>379</v>
      </c>
      <c r="D15" s="287">
        <v>31</v>
      </c>
      <c r="E15" s="287" t="s">
        <v>47</v>
      </c>
      <c r="F15" s="287" t="s">
        <v>379</v>
      </c>
    </row>
    <row r="16" spans="1:6" s="49" customFormat="1" ht="15.75" customHeight="1" x14ac:dyDescent="0.2">
      <c r="A16" s="287">
        <v>32</v>
      </c>
      <c r="B16" s="287" t="s">
        <v>48</v>
      </c>
      <c r="C16" s="287" t="s">
        <v>380</v>
      </c>
      <c r="D16" s="287">
        <v>35</v>
      </c>
      <c r="E16" s="287" t="s">
        <v>50</v>
      </c>
      <c r="F16" s="287" t="s">
        <v>381</v>
      </c>
    </row>
    <row r="17" spans="1:6" s="49" customFormat="1" ht="15.75" customHeight="1" x14ac:dyDescent="0.2">
      <c r="A17" s="287">
        <v>33</v>
      </c>
      <c r="B17" s="287" t="s">
        <v>382</v>
      </c>
      <c r="C17" s="287" t="s">
        <v>383</v>
      </c>
      <c r="D17" s="287">
        <v>33</v>
      </c>
      <c r="E17" s="287" t="s">
        <v>382</v>
      </c>
      <c r="F17" s="287" t="s">
        <v>383</v>
      </c>
    </row>
    <row r="18" spans="1:6" s="49" customFormat="1" ht="15.75" customHeight="1" x14ac:dyDescent="0.2">
      <c r="A18" s="287">
        <v>34</v>
      </c>
      <c r="B18" s="287" t="s">
        <v>49</v>
      </c>
      <c r="C18" s="287" t="s">
        <v>384</v>
      </c>
      <c r="D18" s="287">
        <v>33</v>
      </c>
      <c r="E18" s="287" t="s">
        <v>382</v>
      </c>
      <c r="F18" s="287" t="s">
        <v>383</v>
      </c>
    </row>
    <row r="19" spans="1:6" s="49" customFormat="1" ht="15.75" customHeight="1" x14ac:dyDescent="0.2">
      <c r="A19" s="287">
        <v>35</v>
      </c>
      <c r="B19" s="287" t="s">
        <v>50</v>
      </c>
      <c r="C19" s="287" t="s">
        <v>381</v>
      </c>
      <c r="D19" s="287">
        <v>35</v>
      </c>
      <c r="E19" s="287" t="s">
        <v>50</v>
      </c>
      <c r="F19" s="287" t="s">
        <v>381</v>
      </c>
    </row>
    <row r="20" spans="1:6" s="49" customFormat="1" ht="15.75" customHeight="1" x14ac:dyDescent="0.2">
      <c r="A20" s="287">
        <v>36</v>
      </c>
      <c r="B20" s="287" t="s">
        <v>51</v>
      </c>
      <c r="C20" s="287" t="s">
        <v>385</v>
      </c>
      <c r="D20" s="287">
        <v>36</v>
      </c>
      <c r="E20" s="287" t="s">
        <v>51</v>
      </c>
      <c r="F20" s="287" t="s">
        <v>385</v>
      </c>
    </row>
    <row r="21" spans="1:6" s="49" customFormat="1" ht="15.75" customHeight="1" x14ac:dyDescent="0.2">
      <c r="A21" s="287">
        <v>37</v>
      </c>
      <c r="B21" s="287" t="s">
        <v>52</v>
      </c>
      <c r="C21" s="287" t="s">
        <v>386</v>
      </c>
      <c r="D21" s="287">
        <v>37</v>
      </c>
      <c r="E21" s="287" t="s">
        <v>52</v>
      </c>
      <c r="F21" s="287" t="s">
        <v>386</v>
      </c>
    </row>
    <row r="22" spans="1:6" s="49" customFormat="1" ht="15.75" customHeight="1" x14ac:dyDescent="0.2">
      <c r="A22" s="287">
        <v>38</v>
      </c>
      <c r="B22" s="287" t="s">
        <v>53</v>
      </c>
      <c r="C22" s="287" t="s">
        <v>387</v>
      </c>
      <c r="D22" s="287">
        <v>38</v>
      </c>
      <c r="E22" s="287" t="s">
        <v>53</v>
      </c>
      <c r="F22" s="287" t="s">
        <v>387</v>
      </c>
    </row>
    <row r="23" spans="1:6" s="49" customFormat="1" ht="15.75" customHeight="1" x14ac:dyDescent="0.2">
      <c r="A23" s="287">
        <v>39</v>
      </c>
      <c r="B23" s="287" t="s">
        <v>54</v>
      </c>
      <c r="C23" s="287" t="s">
        <v>388</v>
      </c>
      <c r="D23" s="287">
        <v>23</v>
      </c>
      <c r="E23" s="287" t="s">
        <v>43</v>
      </c>
      <c r="F23" s="287" t="s">
        <v>375</v>
      </c>
    </row>
    <row r="24" spans="1:6" s="49" customFormat="1" ht="15.75" customHeight="1" x14ac:dyDescent="0.2">
      <c r="A24" s="287">
        <v>42</v>
      </c>
      <c r="B24" s="287" t="s">
        <v>55</v>
      </c>
      <c r="C24" s="287" t="s">
        <v>389</v>
      </c>
      <c r="D24" s="287">
        <v>64</v>
      </c>
      <c r="E24" s="287" t="s">
        <v>70</v>
      </c>
      <c r="F24" s="287" t="s">
        <v>390</v>
      </c>
    </row>
    <row r="25" spans="1:6" s="49" customFormat="1" ht="15.75" customHeight="1" x14ac:dyDescent="0.2">
      <c r="A25" s="287">
        <v>43</v>
      </c>
      <c r="B25" s="287" t="s">
        <v>56</v>
      </c>
      <c r="C25" s="287" t="s">
        <v>391</v>
      </c>
      <c r="D25" s="287">
        <v>43</v>
      </c>
      <c r="E25" s="287" t="s">
        <v>56</v>
      </c>
      <c r="F25" s="287" t="s">
        <v>391</v>
      </c>
    </row>
    <row r="26" spans="1:6" s="49" customFormat="1" ht="15.75" customHeight="1" x14ac:dyDescent="0.2">
      <c r="A26" s="287">
        <v>44</v>
      </c>
      <c r="B26" s="287" t="s">
        <v>57</v>
      </c>
      <c r="C26" s="287" t="s">
        <v>392</v>
      </c>
      <c r="D26" s="287">
        <v>73</v>
      </c>
      <c r="E26" s="287" t="s">
        <v>77</v>
      </c>
      <c r="F26" s="287" t="s">
        <v>393</v>
      </c>
    </row>
    <row r="27" spans="1:6" s="49" customFormat="1" ht="15.75" customHeight="1" x14ac:dyDescent="0.2">
      <c r="A27" s="287">
        <v>45</v>
      </c>
      <c r="B27" s="287" t="s">
        <v>58</v>
      </c>
      <c r="C27" s="287" t="s">
        <v>394</v>
      </c>
      <c r="D27" s="287">
        <v>33</v>
      </c>
      <c r="E27" s="287" t="s">
        <v>382</v>
      </c>
      <c r="F27" s="287" t="s">
        <v>383</v>
      </c>
    </row>
    <row r="28" spans="1:6" s="49" customFormat="1" ht="15.75" customHeight="1" x14ac:dyDescent="0.2">
      <c r="A28" s="287">
        <v>46</v>
      </c>
      <c r="B28" s="287" t="s">
        <v>59</v>
      </c>
      <c r="C28" s="287" t="s">
        <v>395</v>
      </c>
      <c r="D28" s="287">
        <v>490</v>
      </c>
      <c r="E28" s="287" t="s">
        <v>153</v>
      </c>
      <c r="F28" s="287" t="s">
        <v>396</v>
      </c>
    </row>
    <row r="29" spans="1:6" s="49" customFormat="1" ht="15.75" customHeight="1" x14ac:dyDescent="0.2">
      <c r="A29" s="287">
        <v>47</v>
      </c>
      <c r="B29" s="287" t="s">
        <v>60</v>
      </c>
      <c r="C29" s="287" t="s">
        <v>397</v>
      </c>
      <c r="D29" s="287">
        <v>47</v>
      </c>
      <c r="E29" s="287" t="s">
        <v>60</v>
      </c>
      <c r="F29" s="287" t="s">
        <v>397</v>
      </c>
    </row>
    <row r="30" spans="1:6" s="49" customFormat="1" ht="15.75" customHeight="1" x14ac:dyDescent="0.2">
      <c r="A30" s="287">
        <v>48</v>
      </c>
      <c r="B30" s="287" t="s">
        <v>61</v>
      </c>
      <c r="C30" s="287" t="s">
        <v>398</v>
      </c>
      <c r="D30" s="287">
        <v>93</v>
      </c>
      <c r="E30" s="287" t="s">
        <v>87</v>
      </c>
      <c r="F30" s="287" t="s">
        <v>399</v>
      </c>
    </row>
    <row r="31" spans="1:6" s="49" customFormat="1" ht="15.75" customHeight="1" x14ac:dyDescent="0.2">
      <c r="A31" s="287">
        <v>49</v>
      </c>
      <c r="B31" s="287" t="s">
        <v>62</v>
      </c>
      <c r="C31" s="287" t="s">
        <v>400</v>
      </c>
      <c r="D31" s="287">
        <v>49</v>
      </c>
      <c r="E31" s="287" t="s">
        <v>62</v>
      </c>
      <c r="F31" s="287" t="s">
        <v>400</v>
      </c>
    </row>
    <row r="32" spans="1:6" s="49" customFormat="1" ht="15.75" customHeight="1" x14ac:dyDescent="0.2">
      <c r="A32" s="287">
        <v>51</v>
      </c>
      <c r="B32" s="287" t="s">
        <v>63</v>
      </c>
      <c r="C32" s="287" t="s">
        <v>401</v>
      </c>
      <c r="D32" s="287">
        <v>22</v>
      </c>
      <c r="E32" s="287" t="s">
        <v>42</v>
      </c>
      <c r="F32" s="287" t="s">
        <v>374</v>
      </c>
    </row>
    <row r="33" spans="1:6" s="49" customFormat="1" ht="15.75" customHeight="1" x14ac:dyDescent="0.2">
      <c r="A33" s="287">
        <v>52</v>
      </c>
      <c r="B33" s="287" t="s">
        <v>64</v>
      </c>
      <c r="C33" s="287" t="s">
        <v>402</v>
      </c>
      <c r="D33" s="287">
        <v>33</v>
      </c>
      <c r="E33" s="287" t="s">
        <v>382</v>
      </c>
      <c r="F33" s="287" t="s">
        <v>383</v>
      </c>
    </row>
    <row r="34" spans="1:6" s="49" customFormat="1" ht="15.75" customHeight="1" x14ac:dyDescent="0.2">
      <c r="A34" s="287">
        <v>53</v>
      </c>
      <c r="B34" s="287" t="s">
        <v>65</v>
      </c>
      <c r="C34" s="287" t="s">
        <v>403</v>
      </c>
      <c r="D34" s="287">
        <v>53</v>
      </c>
      <c r="E34" s="287" t="s">
        <v>65</v>
      </c>
      <c r="F34" s="287" t="s">
        <v>403</v>
      </c>
    </row>
    <row r="35" spans="1:6" s="49" customFormat="1" ht="15.75" customHeight="1" x14ac:dyDescent="0.2">
      <c r="A35" s="287">
        <v>55</v>
      </c>
      <c r="B35" s="287" t="s">
        <v>66</v>
      </c>
      <c r="C35" s="287" t="s">
        <v>404</v>
      </c>
      <c r="D35" s="287">
        <v>64</v>
      </c>
      <c r="E35" s="287" t="s">
        <v>70</v>
      </c>
      <c r="F35" s="287" t="s">
        <v>390</v>
      </c>
    </row>
    <row r="36" spans="1:6" s="49" customFormat="1" ht="15.75" customHeight="1" x14ac:dyDescent="0.2">
      <c r="A36" s="287">
        <v>56</v>
      </c>
      <c r="B36" s="287" t="s">
        <v>67</v>
      </c>
      <c r="C36" s="287" t="s">
        <v>405</v>
      </c>
      <c r="D36" s="287">
        <v>38</v>
      </c>
      <c r="E36" s="287" t="s">
        <v>53</v>
      </c>
      <c r="F36" s="287" t="s">
        <v>387</v>
      </c>
    </row>
    <row r="37" spans="1:6" s="49" customFormat="1" ht="15.75" customHeight="1" x14ac:dyDescent="0.2">
      <c r="A37" s="287">
        <v>59</v>
      </c>
      <c r="B37" s="287" t="s">
        <v>406</v>
      </c>
      <c r="C37" s="287" t="s">
        <v>407</v>
      </c>
      <c r="D37" s="287">
        <v>59</v>
      </c>
      <c r="E37" s="287" t="s">
        <v>406</v>
      </c>
      <c r="F37" s="287" t="s">
        <v>407</v>
      </c>
    </row>
    <row r="38" spans="1:6" s="49" customFormat="1" ht="15.75" customHeight="1" x14ac:dyDescent="0.2">
      <c r="A38" s="287">
        <v>60</v>
      </c>
      <c r="B38" s="287" t="s">
        <v>408</v>
      </c>
      <c r="C38" s="287" t="s">
        <v>409</v>
      </c>
      <c r="D38" s="287">
        <v>65</v>
      </c>
      <c r="E38" s="287" t="s">
        <v>71</v>
      </c>
      <c r="F38" s="287" t="s">
        <v>71</v>
      </c>
    </row>
    <row r="39" spans="1:6" s="49" customFormat="1" ht="15.75" customHeight="1" x14ac:dyDescent="0.2">
      <c r="A39" s="287">
        <v>61</v>
      </c>
      <c r="B39" s="287" t="s">
        <v>68</v>
      </c>
      <c r="C39" s="287" t="s">
        <v>410</v>
      </c>
      <c r="D39" s="287">
        <v>61</v>
      </c>
      <c r="E39" s="287" t="s">
        <v>68</v>
      </c>
      <c r="F39" s="287" t="s">
        <v>410</v>
      </c>
    </row>
    <row r="40" spans="1:6" s="49" customFormat="1" ht="15.75" customHeight="1" x14ac:dyDescent="0.2">
      <c r="A40" s="287">
        <v>62</v>
      </c>
      <c r="B40" s="287" t="s">
        <v>69</v>
      </c>
      <c r="C40" s="287" t="s">
        <v>411</v>
      </c>
      <c r="D40" s="287">
        <v>33</v>
      </c>
      <c r="E40" s="287" t="s">
        <v>382</v>
      </c>
      <c r="F40" s="287" t="s">
        <v>383</v>
      </c>
    </row>
    <row r="41" spans="1:6" s="49" customFormat="1" ht="15.75" customHeight="1" x14ac:dyDescent="0.2">
      <c r="A41" s="287">
        <v>63</v>
      </c>
      <c r="B41" s="287" t="s">
        <v>412</v>
      </c>
      <c r="C41" s="287" t="s">
        <v>413</v>
      </c>
      <c r="D41" s="287">
        <v>61</v>
      </c>
      <c r="E41" s="287" t="s">
        <v>68</v>
      </c>
      <c r="F41" s="287" t="s">
        <v>410</v>
      </c>
    </row>
    <row r="42" spans="1:6" s="49" customFormat="1" ht="15.75" customHeight="1" x14ac:dyDescent="0.2">
      <c r="A42" s="287">
        <v>64</v>
      </c>
      <c r="B42" s="287" t="s">
        <v>70</v>
      </c>
      <c r="C42" s="287" t="s">
        <v>390</v>
      </c>
      <c r="D42" s="287">
        <v>64</v>
      </c>
      <c r="E42" s="287" t="s">
        <v>70</v>
      </c>
      <c r="F42" s="287" t="s">
        <v>390</v>
      </c>
    </row>
    <row r="43" spans="1:6" s="49" customFormat="1" ht="15.75" customHeight="1" x14ac:dyDescent="0.2">
      <c r="A43" s="287">
        <v>65</v>
      </c>
      <c r="B43" s="287" t="s">
        <v>71</v>
      </c>
      <c r="C43" s="287" t="s">
        <v>71</v>
      </c>
      <c r="D43" s="287">
        <v>65</v>
      </c>
      <c r="E43" s="287" t="s">
        <v>71</v>
      </c>
      <c r="F43" s="287" t="s">
        <v>71</v>
      </c>
    </row>
    <row r="44" spans="1:6" s="49" customFormat="1" ht="15.75" customHeight="1" x14ac:dyDescent="0.2">
      <c r="A44" s="287">
        <v>66</v>
      </c>
      <c r="B44" s="287" t="s">
        <v>72</v>
      </c>
      <c r="C44" s="287" t="s">
        <v>414</v>
      </c>
      <c r="D44" s="287">
        <v>66</v>
      </c>
      <c r="E44" s="287" t="s">
        <v>72</v>
      </c>
      <c r="F44" s="287" t="s">
        <v>414</v>
      </c>
    </row>
    <row r="45" spans="1:6" s="49" customFormat="1" ht="15.75" customHeight="1" x14ac:dyDescent="0.2">
      <c r="A45" s="287">
        <v>67</v>
      </c>
      <c r="B45" s="287" t="s">
        <v>73</v>
      </c>
      <c r="C45" s="287" t="s">
        <v>415</v>
      </c>
      <c r="D45" s="287">
        <v>97</v>
      </c>
      <c r="E45" s="287" t="s">
        <v>90</v>
      </c>
      <c r="F45" s="287" t="s">
        <v>416</v>
      </c>
    </row>
    <row r="46" spans="1:6" s="49" customFormat="1" ht="15.75" customHeight="1" x14ac:dyDescent="0.2">
      <c r="A46" s="287">
        <v>68</v>
      </c>
      <c r="B46" s="287" t="s">
        <v>417</v>
      </c>
      <c r="C46" s="287" t="s">
        <v>418</v>
      </c>
      <c r="D46" s="287">
        <v>68</v>
      </c>
      <c r="E46" s="287" t="s">
        <v>417</v>
      </c>
      <c r="F46" s="287" t="s">
        <v>418</v>
      </c>
    </row>
    <row r="47" spans="1:6" s="49" customFormat="1" ht="15.75" customHeight="1" x14ac:dyDescent="0.2">
      <c r="A47" s="287">
        <v>69</v>
      </c>
      <c r="B47" s="287" t="s">
        <v>74</v>
      </c>
      <c r="C47" s="287" t="s">
        <v>419</v>
      </c>
      <c r="D47" s="287">
        <v>97</v>
      </c>
      <c r="E47" s="287" t="s">
        <v>90</v>
      </c>
      <c r="F47" s="287" t="s">
        <v>416</v>
      </c>
    </row>
    <row r="48" spans="1:6" s="49" customFormat="1" ht="15.75" customHeight="1" x14ac:dyDescent="0.2">
      <c r="A48" s="287">
        <v>71</v>
      </c>
      <c r="B48" s="287" t="s">
        <v>75</v>
      </c>
      <c r="C48" s="287" t="s">
        <v>420</v>
      </c>
      <c r="D48" s="287">
        <v>22</v>
      </c>
      <c r="E48" s="287" t="s">
        <v>42</v>
      </c>
      <c r="F48" s="287" t="s">
        <v>374</v>
      </c>
    </row>
    <row r="49" spans="1:6" s="49" customFormat="1" ht="15.75" customHeight="1" x14ac:dyDescent="0.2">
      <c r="A49" s="287">
        <v>72</v>
      </c>
      <c r="B49" s="287" t="s">
        <v>76</v>
      </c>
      <c r="C49" s="287" t="s">
        <v>421</v>
      </c>
      <c r="D49" s="287">
        <v>72</v>
      </c>
      <c r="E49" s="287" t="s">
        <v>76</v>
      </c>
      <c r="F49" s="287" t="s">
        <v>421</v>
      </c>
    </row>
    <row r="50" spans="1:6" s="49" customFormat="1" ht="15.75" customHeight="1" x14ac:dyDescent="0.2">
      <c r="A50" s="287">
        <v>73</v>
      </c>
      <c r="B50" s="287" t="s">
        <v>77</v>
      </c>
      <c r="C50" s="287" t="s">
        <v>393</v>
      </c>
      <c r="D50" s="287">
        <v>73</v>
      </c>
      <c r="E50" s="287" t="s">
        <v>77</v>
      </c>
      <c r="F50" s="287" t="s">
        <v>393</v>
      </c>
    </row>
    <row r="51" spans="1:6" s="49" customFormat="1" ht="15.75" customHeight="1" x14ac:dyDescent="0.2">
      <c r="A51" s="287">
        <v>74</v>
      </c>
      <c r="B51" s="287" t="s">
        <v>78</v>
      </c>
      <c r="C51" s="287" t="s">
        <v>422</v>
      </c>
      <c r="D51" s="287">
        <v>61</v>
      </c>
      <c r="E51" s="287" t="s">
        <v>68</v>
      </c>
      <c r="F51" s="287" t="s">
        <v>410</v>
      </c>
    </row>
    <row r="52" spans="1:6" s="49" customFormat="1" ht="15.75" customHeight="1" x14ac:dyDescent="0.2">
      <c r="A52" s="287">
        <v>76</v>
      </c>
      <c r="B52" s="287" t="s">
        <v>79</v>
      </c>
      <c r="C52" s="287" t="s">
        <v>423</v>
      </c>
      <c r="D52" s="287">
        <v>33</v>
      </c>
      <c r="E52" s="287" t="s">
        <v>382</v>
      </c>
      <c r="F52" s="287" t="s">
        <v>383</v>
      </c>
    </row>
    <row r="53" spans="1:6" s="49" customFormat="1" ht="15.75" customHeight="1" x14ac:dyDescent="0.2">
      <c r="A53" s="287">
        <v>78</v>
      </c>
      <c r="B53" s="287" t="s">
        <v>80</v>
      </c>
      <c r="C53" s="287" t="s">
        <v>424</v>
      </c>
      <c r="D53" s="287">
        <v>490</v>
      </c>
      <c r="E53" s="287" t="s">
        <v>153</v>
      </c>
      <c r="F53" s="287" t="s">
        <v>396</v>
      </c>
    </row>
    <row r="54" spans="1:6" s="49" customFormat="1" ht="15.75" customHeight="1" x14ac:dyDescent="0.2">
      <c r="A54" s="287">
        <v>79</v>
      </c>
      <c r="B54" s="287" t="s">
        <v>425</v>
      </c>
      <c r="C54" s="287" t="s">
        <v>426</v>
      </c>
      <c r="D54" s="287">
        <v>33</v>
      </c>
      <c r="E54" s="287" t="s">
        <v>382</v>
      </c>
      <c r="F54" s="287" t="s">
        <v>383</v>
      </c>
    </row>
    <row r="55" spans="1:6" s="49" customFormat="1" ht="15.75" customHeight="1" x14ac:dyDescent="0.2">
      <c r="A55" s="287">
        <v>81</v>
      </c>
      <c r="B55" s="287" t="s">
        <v>81</v>
      </c>
      <c r="C55" s="287" t="s">
        <v>427</v>
      </c>
      <c r="D55" s="287">
        <v>38</v>
      </c>
      <c r="E55" s="287" t="s">
        <v>53</v>
      </c>
      <c r="F55" s="287" t="s">
        <v>387</v>
      </c>
    </row>
    <row r="56" spans="1:6" s="49" customFormat="1" ht="15.75" customHeight="1" x14ac:dyDescent="0.2">
      <c r="A56" s="287">
        <v>82</v>
      </c>
      <c r="B56" s="287" t="s">
        <v>82</v>
      </c>
      <c r="C56" s="287" t="s">
        <v>428</v>
      </c>
      <c r="D56" s="287">
        <v>36</v>
      </c>
      <c r="E56" s="287" t="s">
        <v>51</v>
      </c>
      <c r="F56" s="287" t="s">
        <v>385</v>
      </c>
    </row>
    <row r="57" spans="1:6" s="49" customFormat="1" ht="15.75" customHeight="1" x14ac:dyDescent="0.2">
      <c r="A57" s="287">
        <v>85</v>
      </c>
      <c r="B57" s="287" t="s">
        <v>429</v>
      </c>
      <c r="C57" s="287" t="s">
        <v>430</v>
      </c>
      <c r="D57" s="287">
        <v>848</v>
      </c>
      <c r="E57" s="287" t="s">
        <v>431</v>
      </c>
      <c r="F57" s="287" t="s">
        <v>432</v>
      </c>
    </row>
    <row r="58" spans="1:6" s="49" customFormat="1" ht="15.75" customHeight="1" x14ac:dyDescent="0.2">
      <c r="A58" s="287">
        <v>86</v>
      </c>
      <c r="B58" s="287" t="s">
        <v>83</v>
      </c>
      <c r="C58" s="287" t="s">
        <v>433</v>
      </c>
      <c r="D58" s="287">
        <v>11</v>
      </c>
      <c r="E58" s="287" t="s">
        <v>41</v>
      </c>
      <c r="F58" s="287" t="s">
        <v>369</v>
      </c>
    </row>
    <row r="59" spans="1:6" s="49" customFormat="1" ht="15.75" customHeight="1" x14ac:dyDescent="0.2">
      <c r="A59" s="287">
        <v>88</v>
      </c>
      <c r="B59" s="287" t="s">
        <v>84</v>
      </c>
      <c r="C59" s="287" t="s">
        <v>434</v>
      </c>
      <c r="D59" s="287">
        <v>88</v>
      </c>
      <c r="E59" s="287" t="s">
        <v>84</v>
      </c>
      <c r="F59" s="287" t="s">
        <v>434</v>
      </c>
    </row>
    <row r="60" spans="1:6" s="49" customFormat="1" ht="15.75" customHeight="1" x14ac:dyDescent="0.2">
      <c r="A60" s="287">
        <v>89</v>
      </c>
      <c r="B60" s="287" t="s">
        <v>85</v>
      </c>
      <c r="C60" s="287" t="s">
        <v>435</v>
      </c>
      <c r="D60" s="287">
        <v>22</v>
      </c>
      <c r="E60" s="287" t="s">
        <v>42</v>
      </c>
      <c r="F60" s="287" t="s">
        <v>374</v>
      </c>
    </row>
    <row r="61" spans="1:6" s="49" customFormat="1" ht="15.75" customHeight="1" x14ac:dyDescent="0.2">
      <c r="A61" s="287">
        <v>92</v>
      </c>
      <c r="B61" s="287" t="s">
        <v>86</v>
      </c>
      <c r="C61" s="287" t="s">
        <v>436</v>
      </c>
      <c r="D61" s="287">
        <v>33</v>
      </c>
      <c r="E61" s="287" t="s">
        <v>382</v>
      </c>
      <c r="F61" s="287" t="s">
        <v>383</v>
      </c>
    </row>
    <row r="62" spans="1:6" s="49" customFormat="1" ht="15.75" customHeight="1" x14ac:dyDescent="0.2">
      <c r="A62" s="287">
        <v>93</v>
      </c>
      <c r="B62" s="287" t="s">
        <v>87</v>
      </c>
      <c r="C62" s="287" t="s">
        <v>399</v>
      </c>
      <c r="D62" s="287">
        <v>93</v>
      </c>
      <c r="E62" s="287" t="s">
        <v>87</v>
      </c>
      <c r="F62" s="287" t="s">
        <v>399</v>
      </c>
    </row>
    <row r="63" spans="1:6" s="49" customFormat="1" ht="15.75" customHeight="1" x14ac:dyDescent="0.2">
      <c r="A63" s="287">
        <v>94</v>
      </c>
      <c r="B63" s="287" t="s">
        <v>88</v>
      </c>
      <c r="C63" s="287" t="s">
        <v>437</v>
      </c>
      <c r="D63" s="287">
        <v>37</v>
      </c>
      <c r="E63" s="287" t="s">
        <v>52</v>
      </c>
      <c r="F63" s="287" t="s">
        <v>386</v>
      </c>
    </row>
    <row r="64" spans="1:6" s="49" customFormat="1" ht="15.75" customHeight="1" x14ac:dyDescent="0.2">
      <c r="A64" s="287">
        <v>96</v>
      </c>
      <c r="B64" s="287" t="s">
        <v>89</v>
      </c>
      <c r="C64" s="287" t="s">
        <v>438</v>
      </c>
      <c r="D64" s="287">
        <v>96</v>
      </c>
      <c r="E64" s="287" t="s">
        <v>89</v>
      </c>
      <c r="F64" s="287" t="s">
        <v>438</v>
      </c>
    </row>
    <row r="65" spans="1:6" s="49" customFormat="1" ht="15.75" customHeight="1" x14ac:dyDescent="0.2">
      <c r="A65" s="287">
        <v>97</v>
      </c>
      <c r="B65" s="287" t="s">
        <v>90</v>
      </c>
      <c r="C65" s="287" t="s">
        <v>416</v>
      </c>
      <c r="D65" s="287">
        <v>97</v>
      </c>
      <c r="E65" s="287" t="s">
        <v>90</v>
      </c>
      <c r="F65" s="287" t="s">
        <v>416</v>
      </c>
    </row>
    <row r="66" spans="1:6" s="49" customFormat="1" ht="15.75" customHeight="1" x14ac:dyDescent="0.2">
      <c r="A66" s="287">
        <v>101</v>
      </c>
      <c r="B66" s="287" t="s">
        <v>336</v>
      </c>
      <c r="C66" s="287" t="s">
        <v>439</v>
      </c>
      <c r="D66" s="287">
        <v>889</v>
      </c>
      <c r="E66" s="287" t="s">
        <v>232</v>
      </c>
      <c r="F66" s="287" t="s">
        <v>440</v>
      </c>
    </row>
    <row r="67" spans="1:6" s="49" customFormat="1" ht="15.75" customHeight="1" x14ac:dyDescent="0.2">
      <c r="A67" s="287">
        <v>103</v>
      </c>
      <c r="B67" s="287" t="s">
        <v>337</v>
      </c>
      <c r="C67" s="287" t="s">
        <v>441</v>
      </c>
      <c r="D67" s="287">
        <v>889</v>
      </c>
      <c r="E67" s="287" t="s">
        <v>232</v>
      </c>
      <c r="F67" s="287" t="s">
        <v>440</v>
      </c>
    </row>
    <row r="68" spans="1:6" s="49" customFormat="1" ht="15.75" customHeight="1" x14ac:dyDescent="0.2">
      <c r="A68" s="287">
        <v>104</v>
      </c>
      <c r="B68" s="287" t="s">
        <v>274</v>
      </c>
      <c r="C68" s="287" t="s">
        <v>442</v>
      </c>
      <c r="D68" s="287">
        <v>104</v>
      </c>
      <c r="E68" s="287" t="s">
        <v>274</v>
      </c>
      <c r="F68" s="287" t="s">
        <v>442</v>
      </c>
    </row>
    <row r="69" spans="1:6" s="49" customFormat="1" ht="15.75" customHeight="1" x14ac:dyDescent="0.2">
      <c r="A69" s="287">
        <v>105</v>
      </c>
      <c r="B69" s="287" t="s">
        <v>91</v>
      </c>
      <c r="C69" s="287" t="s">
        <v>443</v>
      </c>
      <c r="D69" s="287">
        <v>36</v>
      </c>
      <c r="E69" s="287" t="s">
        <v>51</v>
      </c>
      <c r="F69" s="287" t="s">
        <v>385</v>
      </c>
    </row>
    <row r="70" spans="1:6" s="49" customFormat="1" ht="15.75" customHeight="1" x14ac:dyDescent="0.2">
      <c r="A70" s="287">
        <v>106</v>
      </c>
      <c r="B70" s="287" t="s">
        <v>92</v>
      </c>
      <c r="C70" s="287" t="s">
        <v>444</v>
      </c>
      <c r="D70" s="287">
        <v>827</v>
      </c>
      <c r="E70" s="287" t="s">
        <v>198</v>
      </c>
      <c r="F70" s="287" t="s">
        <v>444</v>
      </c>
    </row>
    <row r="71" spans="1:6" s="49" customFormat="1" ht="15.75" customHeight="1" x14ac:dyDescent="0.2">
      <c r="A71" s="287">
        <v>107</v>
      </c>
      <c r="B71" s="287" t="s">
        <v>445</v>
      </c>
      <c r="C71" s="287" t="s">
        <v>446</v>
      </c>
      <c r="D71" s="287">
        <v>185</v>
      </c>
      <c r="E71" s="287" t="s">
        <v>116</v>
      </c>
      <c r="F71" s="287" t="s">
        <v>447</v>
      </c>
    </row>
    <row r="72" spans="1:6" s="49" customFormat="1" ht="15.75" customHeight="1" x14ac:dyDescent="0.2">
      <c r="A72" s="287">
        <v>109</v>
      </c>
      <c r="B72" s="287" t="s">
        <v>448</v>
      </c>
      <c r="C72" s="287" t="s">
        <v>449</v>
      </c>
      <c r="D72" s="287">
        <v>207</v>
      </c>
      <c r="E72" s="287" t="s">
        <v>450</v>
      </c>
      <c r="F72" s="287" t="s">
        <v>451</v>
      </c>
    </row>
    <row r="73" spans="1:6" s="49" customFormat="1" ht="15.75" customHeight="1" x14ac:dyDescent="0.2">
      <c r="A73" s="287">
        <v>112</v>
      </c>
      <c r="B73" s="287" t="s">
        <v>329</v>
      </c>
      <c r="C73" s="287" t="s">
        <v>452</v>
      </c>
      <c r="D73" s="287">
        <v>112</v>
      </c>
      <c r="E73" s="287" t="s">
        <v>329</v>
      </c>
      <c r="F73" s="287" t="s">
        <v>452</v>
      </c>
    </row>
    <row r="74" spans="1:6" s="49" customFormat="1" ht="15.75" customHeight="1" x14ac:dyDescent="0.2">
      <c r="A74" s="287">
        <v>113</v>
      </c>
      <c r="B74" s="287" t="s">
        <v>275</v>
      </c>
      <c r="C74" s="287" t="s">
        <v>453</v>
      </c>
      <c r="D74" s="287">
        <v>113</v>
      </c>
      <c r="E74" s="287" t="s">
        <v>275</v>
      </c>
      <c r="F74" s="287" t="s">
        <v>453</v>
      </c>
    </row>
    <row r="75" spans="1:6" s="49" customFormat="1" ht="15.75" customHeight="1" x14ac:dyDescent="0.2">
      <c r="A75" s="287">
        <v>114</v>
      </c>
      <c r="B75" s="287" t="s">
        <v>276</v>
      </c>
      <c r="C75" s="287" t="s">
        <v>454</v>
      </c>
      <c r="D75" s="287">
        <v>114</v>
      </c>
      <c r="E75" s="287" t="s">
        <v>276</v>
      </c>
      <c r="F75" s="287" t="s">
        <v>454</v>
      </c>
    </row>
    <row r="76" spans="1:6" s="49" customFormat="1" ht="15.75" customHeight="1" x14ac:dyDescent="0.2">
      <c r="A76" s="287">
        <v>116</v>
      </c>
      <c r="B76" s="287" t="s">
        <v>264</v>
      </c>
      <c r="C76" s="287" t="s">
        <v>455</v>
      </c>
      <c r="D76" s="287">
        <v>116</v>
      </c>
      <c r="E76" s="287" t="s">
        <v>264</v>
      </c>
      <c r="F76" s="287" t="s">
        <v>455</v>
      </c>
    </row>
    <row r="77" spans="1:6" s="49" customFormat="1" ht="15.75" customHeight="1" x14ac:dyDescent="0.2">
      <c r="A77" s="287">
        <v>117</v>
      </c>
      <c r="B77" s="287" t="s">
        <v>456</v>
      </c>
      <c r="C77" s="287" t="s">
        <v>457</v>
      </c>
      <c r="D77" s="287">
        <v>11</v>
      </c>
      <c r="E77" s="287" t="s">
        <v>41</v>
      </c>
      <c r="F77" s="287" t="s">
        <v>369</v>
      </c>
    </row>
    <row r="78" spans="1:6" s="49" customFormat="1" ht="15.75" customHeight="1" x14ac:dyDescent="0.2">
      <c r="A78" s="287">
        <v>118</v>
      </c>
      <c r="B78" s="287" t="s">
        <v>458</v>
      </c>
      <c r="C78" s="287" t="s">
        <v>459</v>
      </c>
      <c r="D78" s="287">
        <v>118</v>
      </c>
      <c r="E78" s="287" t="s">
        <v>458</v>
      </c>
      <c r="F78" s="287" t="s">
        <v>459</v>
      </c>
    </row>
    <row r="79" spans="1:6" s="49" customFormat="1" ht="15.75" customHeight="1" x14ac:dyDescent="0.2">
      <c r="A79" s="287">
        <v>119</v>
      </c>
      <c r="B79" s="287" t="s">
        <v>93</v>
      </c>
      <c r="C79" s="287" t="s">
        <v>460</v>
      </c>
      <c r="D79" s="287">
        <v>119</v>
      </c>
      <c r="E79" s="287" t="s">
        <v>93</v>
      </c>
      <c r="F79" s="287" t="s">
        <v>460</v>
      </c>
    </row>
    <row r="80" spans="1:6" s="49" customFormat="1" ht="15.75" customHeight="1" x14ac:dyDescent="0.2">
      <c r="A80" s="287">
        <v>121</v>
      </c>
      <c r="B80" s="287" t="s">
        <v>252</v>
      </c>
      <c r="C80" s="287" t="s">
        <v>461</v>
      </c>
      <c r="D80" s="287">
        <v>93</v>
      </c>
      <c r="E80" s="287" t="s">
        <v>87</v>
      </c>
      <c r="F80" s="287" t="s">
        <v>399</v>
      </c>
    </row>
    <row r="81" spans="1:6" s="49" customFormat="1" ht="15.75" customHeight="1" x14ac:dyDescent="0.2">
      <c r="A81" s="287">
        <v>122</v>
      </c>
      <c r="B81" s="287" t="s">
        <v>94</v>
      </c>
      <c r="C81" s="287" t="s">
        <v>462</v>
      </c>
      <c r="D81" s="287">
        <v>122</v>
      </c>
      <c r="E81" s="287" t="s">
        <v>94</v>
      </c>
      <c r="F81" s="287" t="s">
        <v>462</v>
      </c>
    </row>
    <row r="82" spans="1:6" s="49" customFormat="1" ht="15.75" customHeight="1" x14ac:dyDescent="0.2">
      <c r="A82" s="287">
        <v>123</v>
      </c>
      <c r="B82" s="287" t="s">
        <v>277</v>
      </c>
      <c r="C82" s="287" t="s">
        <v>463</v>
      </c>
      <c r="D82" s="287">
        <v>35</v>
      </c>
      <c r="E82" s="287" t="s">
        <v>50</v>
      </c>
      <c r="F82" s="287" t="s">
        <v>381</v>
      </c>
    </row>
    <row r="83" spans="1:6" s="49" customFormat="1" ht="15.75" customHeight="1" x14ac:dyDescent="0.2">
      <c r="A83" s="287">
        <v>124</v>
      </c>
      <c r="B83" s="287" t="s">
        <v>272</v>
      </c>
      <c r="C83" s="287" t="s">
        <v>464</v>
      </c>
      <c r="D83" s="287">
        <v>35</v>
      </c>
      <c r="E83" s="287" t="s">
        <v>50</v>
      </c>
      <c r="F83" s="287" t="s">
        <v>381</v>
      </c>
    </row>
    <row r="84" spans="1:6" s="49" customFormat="1" ht="15.75" customHeight="1" x14ac:dyDescent="0.2">
      <c r="A84" s="287">
        <v>125</v>
      </c>
      <c r="B84" s="287" t="s">
        <v>250</v>
      </c>
      <c r="C84" s="287" t="s">
        <v>465</v>
      </c>
      <c r="D84" s="287">
        <v>64</v>
      </c>
      <c r="E84" s="287" t="s">
        <v>70</v>
      </c>
      <c r="F84" s="287" t="s">
        <v>390</v>
      </c>
    </row>
    <row r="85" spans="1:6" s="49" customFormat="1" ht="15.75" customHeight="1" x14ac:dyDescent="0.2">
      <c r="A85" s="287">
        <v>127</v>
      </c>
      <c r="B85" s="287" t="s">
        <v>323</v>
      </c>
      <c r="C85" s="287" t="s">
        <v>466</v>
      </c>
      <c r="D85" s="287">
        <v>151</v>
      </c>
      <c r="E85" s="287" t="s">
        <v>102</v>
      </c>
      <c r="F85" s="287" t="s">
        <v>467</v>
      </c>
    </row>
    <row r="86" spans="1:6" s="49" customFormat="1" ht="15.75" customHeight="1" x14ac:dyDescent="0.2">
      <c r="A86" s="287">
        <v>128</v>
      </c>
      <c r="B86" s="287" t="s">
        <v>95</v>
      </c>
      <c r="C86" s="287" t="s">
        <v>468</v>
      </c>
      <c r="D86" s="287">
        <v>38</v>
      </c>
      <c r="E86" s="287" t="s">
        <v>53</v>
      </c>
      <c r="F86" s="287" t="s">
        <v>387</v>
      </c>
    </row>
    <row r="87" spans="1:6" s="49" customFormat="1" ht="15.75" customHeight="1" x14ac:dyDescent="0.2">
      <c r="A87" s="287">
        <v>129</v>
      </c>
      <c r="B87" s="287" t="s">
        <v>278</v>
      </c>
      <c r="C87" s="287" t="s">
        <v>469</v>
      </c>
      <c r="D87" s="287">
        <v>129</v>
      </c>
      <c r="E87" s="287" t="s">
        <v>278</v>
      </c>
      <c r="F87" s="287" t="s">
        <v>469</v>
      </c>
    </row>
    <row r="88" spans="1:6" s="49" customFormat="1" ht="15.75" customHeight="1" x14ac:dyDescent="0.2">
      <c r="A88" s="287">
        <v>130</v>
      </c>
      <c r="B88" s="287" t="s">
        <v>270</v>
      </c>
      <c r="C88" s="287" t="s">
        <v>470</v>
      </c>
      <c r="D88" s="287">
        <v>64</v>
      </c>
      <c r="E88" s="287" t="s">
        <v>70</v>
      </c>
      <c r="F88" s="287" t="s">
        <v>390</v>
      </c>
    </row>
    <row r="89" spans="1:6" s="49" customFormat="1" ht="15.75" customHeight="1" x14ac:dyDescent="0.2">
      <c r="A89" s="287">
        <v>131</v>
      </c>
      <c r="B89" s="287" t="s">
        <v>96</v>
      </c>
      <c r="C89" s="287" t="s">
        <v>471</v>
      </c>
      <c r="D89" s="287">
        <v>64</v>
      </c>
      <c r="E89" s="287" t="s">
        <v>70</v>
      </c>
      <c r="F89" s="287" t="s">
        <v>390</v>
      </c>
    </row>
    <row r="90" spans="1:6" s="49" customFormat="1" ht="15.75" customHeight="1" x14ac:dyDescent="0.2">
      <c r="A90" s="287">
        <v>132</v>
      </c>
      <c r="B90" s="287" t="s">
        <v>472</v>
      </c>
      <c r="C90" s="287" t="s">
        <v>473</v>
      </c>
      <c r="D90" s="287">
        <v>132</v>
      </c>
      <c r="E90" s="287" t="s">
        <v>472</v>
      </c>
      <c r="F90" s="287" t="s">
        <v>473</v>
      </c>
    </row>
    <row r="91" spans="1:6" s="49" customFormat="1" ht="15.75" customHeight="1" x14ac:dyDescent="0.2">
      <c r="A91" s="287">
        <v>134</v>
      </c>
      <c r="B91" s="287" t="s">
        <v>251</v>
      </c>
      <c r="C91" s="287" t="s">
        <v>474</v>
      </c>
      <c r="D91" s="287">
        <v>134</v>
      </c>
      <c r="E91" s="287" t="s">
        <v>251</v>
      </c>
      <c r="F91" s="287" t="s">
        <v>474</v>
      </c>
    </row>
    <row r="92" spans="1:6" s="49" customFormat="1" ht="15.75" customHeight="1" x14ac:dyDescent="0.2">
      <c r="A92" s="287">
        <v>135</v>
      </c>
      <c r="B92" s="287" t="s">
        <v>279</v>
      </c>
      <c r="C92" s="287" t="s">
        <v>475</v>
      </c>
      <c r="D92" s="287">
        <v>135</v>
      </c>
      <c r="E92" s="287" t="s">
        <v>279</v>
      </c>
      <c r="F92" s="287" t="s">
        <v>475</v>
      </c>
    </row>
    <row r="93" spans="1:6" s="49" customFormat="1" ht="15.75" customHeight="1" x14ac:dyDescent="0.2">
      <c r="A93" s="287">
        <v>136</v>
      </c>
      <c r="B93" s="287" t="s">
        <v>253</v>
      </c>
      <c r="C93" s="287" t="s">
        <v>476</v>
      </c>
      <c r="D93" s="287">
        <v>136</v>
      </c>
      <c r="E93" s="287" t="s">
        <v>253</v>
      </c>
      <c r="F93" s="287" t="s">
        <v>476</v>
      </c>
    </row>
    <row r="94" spans="1:6" s="49" customFormat="1" ht="15.75" customHeight="1" x14ac:dyDescent="0.2">
      <c r="A94" s="287">
        <v>137</v>
      </c>
      <c r="B94" s="287" t="s">
        <v>97</v>
      </c>
      <c r="C94" s="287" t="s">
        <v>477</v>
      </c>
      <c r="D94" s="287">
        <v>137</v>
      </c>
      <c r="E94" s="287" t="s">
        <v>97</v>
      </c>
      <c r="F94" s="287" t="s">
        <v>477</v>
      </c>
    </row>
    <row r="95" spans="1:6" s="49" customFormat="1" ht="15.75" customHeight="1" x14ac:dyDescent="0.2">
      <c r="A95" s="287">
        <v>138</v>
      </c>
      <c r="B95" s="287" t="s">
        <v>324</v>
      </c>
      <c r="C95" s="287" t="s">
        <v>478</v>
      </c>
      <c r="D95" s="287">
        <v>138</v>
      </c>
      <c r="E95" s="287" t="s">
        <v>324</v>
      </c>
      <c r="F95" s="287" t="s">
        <v>478</v>
      </c>
    </row>
    <row r="96" spans="1:6" s="49" customFormat="1" ht="15.75" customHeight="1" x14ac:dyDescent="0.2">
      <c r="A96" s="287">
        <v>139</v>
      </c>
      <c r="B96" s="287" t="s">
        <v>98</v>
      </c>
      <c r="C96" s="287" t="s">
        <v>479</v>
      </c>
      <c r="D96" s="287">
        <v>22</v>
      </c>
      <c r="E96" s="287" t="s">
        <v>42</v>
      </c>
      <c r="F96" s="287" t="s">
        <v>374</v>
      </c>
    </row>
    <row r="97" spans="1:6" s="49" customFormat="1" ht="15.75" customHeight="1" x14ac:dyDescent="0.2">
      <c r="A97" s="287">
        <v>140</v>
      </c>
      <c r="B97" s="287" t="s">
        <v>280</v>
      </c>
      <c r="C97" s="287" t="s">
        <v>381</v>
      </c>
      <c r="D97" s="287">
        <v>35</v>
      </c>
      <c r="E97" s="287" t="s">
        <v>50</v>
      </c>
      <c r="F97" s="287" t="s">
        <v>381</v>
      </c>
    </row>
    <row r="98" spans="1:6" s="49" customFormat="1" ht="15.75" customHeight="1" x14ac:dyDescent="0.2">
      <c r="A98" s="287">
        <v>141</v>
      </c>
      <c r="B98" s="287" t="s">
        <v>281</v>
      </c>
      <c r="C98" s="287" t="s">
        <v>480</v>
      </c>
      <c r="D98" s="287">
        <v>256</v>
      </c>
      <c r="E98" s="287" t="s">
        <v>135</v>
      </c>
      <c r="F98" s="287" t="s">
        <v>481</v>
      </c>
    </row>
    <row r="99" spans="1:6" s="49" customFormat="1" ht="15.75" customHeight="1" x14ac:dyDescent="0.2">
      <c r="A99" s="287">
        <v>142</v>
      </c>
      <c r="B99" s="287" t="s">
        <v>99</v>
      </c>
      <c r="C99" s="287" t="s">
        <v>482</v>
      </c>
      <c r="D99" s="287">
        <v>142</v>
      </c>
      <c r="E99" s="287" t="s">
        <v>99</v>
      </c>
      <c r="F99" s="287" t="s">
        <v>482</v>
      </c>
    </row>
    <row r="100" spans="1:6" s="49" customFormat="1" ht="15.75" customHeight="1" x14ac:dyDescent="0.2">
      <c r="A100" s="287">
        <v>143</v>
      </c>
      <c r="B100" s="287" t="s">
        <v>100</v>
      </c>
      <c r="C100" s="287" t="s">
        <v>483</v>
      </c>
      <c r="D100" s="287">
        <v>143</v>
      </c>
      <c r="E100" s="287" t="s">
        <v>100</v>
      </c>
      <c r="F100" s="287" t="s">
        <v>483</v>
      </c>
    </row>
    <row r="101" spans="1:6" s="49" customFormat="1" ht="15.75" customHeight="1" x14ac:dyDescent="0.2">
      <c r="A101" s="287">
        <v>145</v>
      </c>
      <c r="B101" s="287" t="s">
        <v>282</v>
      </c>
      <c r="C101" s="287" t="s">
        <v>484</v>
      </c>
      <c r="D101" s="287">
        <v>145</v>
      </c>
      <c r="E101" s="287" t="s">
        <v>282</v>
      </c>
      <c r="F101" s="287" t="s">
        <v>484</v>
      </c>
    </row>
    <row r="102" spans="1:6" s="49" customFormat="1" ht="15.75" customHeight="1" x14ac:dyDescent="0.2">
      <c r="A102" s="287">
        <v>146</v>
      </c>
      <c r="B102" s="287" t="s">
        <v>101</v>
      </c>
      <c r="C102" s="287" t="s">
        <v>485</v>
      </c>
      <c r="D102" s="287">
        <v>146</v>
      </c>
      <c r="E102" s="287" t="s">
        <v>101</v>
      </c>
      <c r="F102" s="287" t="s">
        <v>485</v>
      </c>
    </row>
    <row r="103" spans="1:6" s="49" customFormat="1" ht="15.75" customHeight="1" x14ac:dyDescent="0.2">
      <c r="A103" s="287">
        <v>149</v>
      </c>
      <c r="B103" s="287" t="s">
        <v>338</v>
      </c>
      <c r="C103" s="287" t="s">
        <v>486</v>
      </c>
      <c r="D103" s="287">
        <v>146</v>
      </c>
      <c r="E103" s="287" t="s">
        <v>101</v>
      </c>
      <c r="F103" s="287" t="s">
        <v>485</v>
      </c>
    </row>
    <row r="104" spans="1:6" s="49" customFormat="1" ht="15.75" customHeight="1" x14ac:dyDescent="0.2">
      <c r="A104" s="287">
        <v>150</v>
      </c>
      <c r="B104" s="287" t="s">
        <v>29</v>
      </c>
      <c r="C104" s="287" t="s">
        <v>487</v>
      </c>
      <c r="D104" s="287">
        <v>35</v>
      </c>
      <c r="E104" s="287" t="s">
        <v>50</v>
      </c>
      <c r="F104" s="287" t="s">
        <v>381</v>
      </c>
    </row>
    <row r="105" spans="1:6" s="49" customFormat="1" ht="15.75" customHeight="1" x14ac:dyDescent="0.2">
      <c r="A105" s="287">
        <v>151</v>
      </c>
      <c r="B105" s="287" t="s">
        <v>102</v>
      </c>
      <c r="C105" s="287" t="s">
        <v>467</v>
      </c>
      <c r="D105" s="287">
        <v>151</v>
      </c>
      <c r="E105" s="287" t="s">
        <v>102</v>
      </c>
      <c r="F105" s="287" t="s">
        <v>467</v>
      </c>
    </row>
    <row r="106" spans="1:6" s="49" customFormat="1" ht="15.75" customHeight="1" x14ac:dyDescent="0.2">
      <c r="A106" s="287">
        <v>153</v>
      </c>
      <c r="B106" s="287" t="s">
        <v>266</v>
      </c>
      <c r="C106" s="287" t="s">
        <v>488</v>
      </c>
      <c r="D106" s="287">
        <v>73</v>
      </c>
      <c r="E106" s="287" t="s">
        <v>77</v>
      </c>
      <c r="F106" s="287" t="s">
        <v>393</v>
      </c>
    </row>
    <row r="107" spans="1:6" s="49" customFormat="1" ht="15.75" customHeight="1" x14ac:dyDescent="0.2">
      <c r="A107" s="287">
        <v>154</v>
      </c>
      <c r="B107" s="287" t="s">
        <v>103</v>
      </c>
      <c r="C107" s="287" t="s">
        <v>489</v>
      </c>
      <c r="D107" s="287">
        <v>154</v>
      </c>
      <c r="E107" s="287" t="s">
        <v>103</v>
      </c>
      <c r="F107" s="287" t="s">
        <v>489</v>
      </c>
    </row>
    <row r="108" spans="1:6" s="49" customFormat="1" ht="15.75" customHeight="1" x14ac:dyDescent="0.2">
      <c r="A108" s="287">
        <v>155</v>
      </c>
      <c r="B108" s="287" t="s">
        <v>104</v>
      </c>
      <c r="C108" s="287" t="s">
        <v>490</v>
      </c>
      <c r="D108" s="287">
        <v>64</v>
      </c>
      <c r="E108" s="287" t="s">
        <v>70</v>
      </c>
      <c r="F108" s="287" t="s">
        <v>390</v>
      </c>
    </row>
    <row r="109" spans="1:6" s="49" customFormat="1" ht="15.75" customHeight="1" x14ac:dyDescent="0.2">
      <c r="A109" s="287">
        <v>156</v>
      </c>
      <c r="B109" s="287" t="s">
        <v>105</v>
      </c>
      <c r="C109" s="287" t="s">
        <v>491</v>
      </c>
      <c r="D109" s="287">
        <v>73</v>
      </c>
      <c r="E109" s="287" t="s">
        <v>77</v>
      </c>
      <c r="F109" s="287" t="s">
        <v>393</v>
      </c>
    </row>
    <row r="110" spans="1:6" s="49" customFormat="1" ht="15.75" customHeight="1" x14ac:dyDescent="0.2">
      <c r="A110" s="287">
        <v>157</v>
      </c>
      <c r="B110" s="287" t="s">
        <v>106</v>
      </c>
      <c r="C110" s="287" t="s">
        <v>492</v>
      </c>
      <c r="D110" s="287">
        <v>35</v>
      </c>
      <c r="E110" s="287" t="s">
        <v>50</v>
      </c>
      <c r="F110" s="287" t="s">
        <v>381</v>
      </c>
    </row>
    <row r="111" spans="1:6" s="49" customFormat="1" ht="15.75" customHeight="1" x14ac:dyDescent="0.2">
      <c r="A111" s="287">
        <v>158</v>
      </c>
      <c r="B111" s="287" t="s">
        <v>107</v>
      </c>
      <c r="C111" s="287" t="s">
        <v>493</v>
      </c>
      <c r="D111" s="287">
        <v>839</v>
      </c>
      <c r="E111" s="287" t="s">
        <v>205</v>
      </c>
      <c r="F111" s="287" t="s">
        <v>494</v>
      </c>
    </row>
    <row r="112" spans="1:6" s="49" customFormat="1" ht="15.75" customHeight="1" x14ac:dyDescent="0.2">
      <c r="A112" s="287">
        <v>159</v>
      </c>
      <c r="B112" s="287" t="s">
        <v>283</v>
      </c>
      <c r="C112" s="287" t="s">
        <v>495</v>
      </c>
      <c r="D112" s="287">
        <v>159</v>
      </c>
      <c r="E112" s="287" t="s">
        <v>283</v>
      </c>
      <c r="F112" s="287" t="s">
        <v>495</v>
      </c>
    </row>
    <row r="113" spans="1:6" s="49" customFormat="1" ht="15.75" customHeight="1" x14ac:dyDescent="0.2">
      <c r="A113" s="287">
        <v>160</v>
      </c>
      <c r="B113" s="287" t="s">
        <v>496</v>
      </c>
      <c r="C113" s="287" t="s">
        <v>497</v>
      </c>
      <c r="D113" s="287">
        <v>160</v>
      </c>
      <c r="E113" s="287" t="s">
        <v>496</v>
      </c>
      <c r="F113" s="287" t="s">
        <v>497</v>
      </c>
    </row>
    <row r="114" spans="1:6" s="49" customFormat="1" ht="15.75" customHeight="1" x14ac:dyDescent="0.2">
      <c r="A114" s="287">
        <v>163</v>
      </c>
      <c r="B114" s="287" t="s">
        <v>498</v>
      </c>
      <c r="C114" s="287" t="s">
        <v>499</v>
      </c>
      <c r="D114" s="287">
        <v>163</v>
      </c>
      <c r="E114" s="287" t="s">
        <v>498</v>
      </c>
      <c r="F114" s="287" t="s">
        <v>499</v>
      </c>
    </row>
    <row r="115" spans="1:6" s="49" customFormat="1" ht="15.75" customHeight="1" x14ac:dyDescent="0.2">
      <c r="A115" s="287">
        <v>179</v>
      </c>
      <c r="B115" s="287" t="s">
        <v>110</v>
      </c>
      <c r="C115" s="287" t="s">
        <v>500</v>
      </c>
      <c r="D115" s="287">
        <v>839</v>
      </c>
      <c r="E115" s="287" t="s">
        <v>205</v>
      </c>
      <c r="F115" s="287" t="s">
        <v>494</v>
      </c>
    </row>
    <row r="116" spans="1:6" s="49" customFormat="1" ht="15.75" customHeight="1" x14ac:dyDescent="0.2">
      <c r="A116" s="287">
        <v>180</v>
      </c>
      <c r="B116" s="287" t="s">
        <v>111</v>
      </c>
      <c r="C116" s="287" t="s">
        <v>501</v>
      </c>
      <c r="D116" s="287">
        <v>180</v>
      </c>
      <c r="E116" s="287" t="s">
        <v>111</v>
      </c>
      <c r="F116" s="287" t="s">
        <v>501</v>
      </c>
    </row>
    <row r="117" spans="1:6" s="49" customFormat="1" ht="15.75" customHeight="1" x14ac:dyDescent="0.2">
      <c r="A117" s="287">
        <v>181</v>
      </c>
      <c r="B117" s="287" t="s">
        <v>112</v>
      </c>
      <c r="C117" s="287" t="s">
        <v>502</v>
      </c>
      <c r="D117" s="287">
        <v>181</v>
      </c>
      <c r="E117" s="287" t="s">
        <v>112</v>
      </c>
      <c r="F117" s="287" t="s">
        <v>502</v>
      </c>
    </row>
    <row r="118" spans="1:6" s="49" customFormat="1" ht="15.75" customHeight="1" x14ac:dyDescent="0.2">
      <c r="A118" s="287">
        <v>182</v>
      </c>
      <c r="B118" s="287" t="s">
        <v>113</v>
      </c>
      <c r="C118" s="287" t="s">
        <v>503</v>
      </c>
      <c r="D118" s="287">
        <v>182</v>
      </c>
      <c r="E118" s="287" t="s">
        <v>113</v>
      </c>
      <c r="F118" s="287" t="s">
        <v>503</v>
      </c>
    </row>
    <row r="119" spans="1:6" s="49" customFormat="1" ht="15.75" customHeight="1" x14ac:dyDescent="0.2">
      <c r="A119" s="287">
        <v>183</v>
      </c>
      <c r="B119" s="287" t="s">
        <v>114</v>
      </c>
      <c r="C119" s="287" t="s">
        <v>504</v>
      </c>
      <c r="D119" s="287">
        <v>33</v>
      </c>
      <c r="E119" s="287" t="s">
        <v>382</v>
      </c>
      <c r="F119" s="287" t="s">
        <v>383</v>
      </c>
    </row>
    <row r="120" spans="1:6" s="49" customFormat="1" ht="15.75" customHeight="1" x14ac:dyDescent="0.2">
      <c r="A120" s="287">
        <v>184</v>
      </c>
      <c r="B120" s="287" t="s">
        <v>115</v>
      </c>
      <c r="C120" s="287" t="s">
        <v>505</v>
      </c>
      <c r="D120" s="287">
        <v>184</v>
      </c>
      <c r="E120" s="287" t="s">
        <v>115</v>
      </c>
      <c r="F120" s="287" t="s">
        <v>505</v>
      </c>
    </row>
    <row r="121" spans="1:6" s="49" customFormat="1" ht="15.75" customHeight="1" x14ac:dyDescent="0.2">
      <c r="A121" s="287">
        <v>185</v>
      </c>
      <c r="B121" s="287" t="s">
        <v>116</v>
      </c>
      <c r="C121" s="287" t="s">
        <v>447</v>
      </c>
      <c r="D121" s="287">
        <v>185</v>
      </c>
      <c r="E121" s="287" t="s">
        <v>116</v>
      </c>
      <c r="F121" s="287" t="s">
        <v>447</v>
      </c>
    </row>
    <row r="122" spans="1:6" s="49" customFormat="1" ht="15.75" customHeight="1" x14ac:dyDescent="0.2">
      <c r="A122" s="287">
        <v>186</v>
      </c>
      <c r="B122" s="287" t="s">
        <v>117</v>
      </c>
      <c r="C122" s="287" t="s">
        <v>506</v>
      </c>
      <c r="D122" s="287">
        <v>839</v>
      </c>
      <c r="E122" s="287" t="s">
        <v>205</v>
      </c>
      <c r="F122" s="287" t="s">
        <v>494</v>
      </c>
    </row>
    <row r="123" spans="1:6" s="49" customFormat="1" ht="15.75" customHeight="1" x14ac:dyDescent="0.2">
      <c r="A123" s="287">
        <v>187</v>
      </c>
      <c r="B123" s="287" t="s">
        <v>507</v>
      </c>
      <c r="C123" s="287" t="s">
        <v>508</v>
      </c>
      <c r="D123" s="287">
        <v>187</v>
      </c>
      <c r="E123" s="287" t="s">
        <v>507</v>
      </c>
      <c r="F123" s="287" t="s">
        <v>508</v>
      </c>
    </row>
    <row r="124" spans="1:6" s="49" customFormat="1" ht="15.75" customHeight="1" x14ac:dyDescent="0.2">
      <c r="A124" s="287">
        <v>188</v>
      </c>
      <c r="B124" s="287" t="s">
        <v>255</v>
      </c>
      <c r="C124" s="287" t="s">
        <v>509</v>
      </c>
      <c r="D124" s="287">
        <v>188</v>
      </c>
      <c r="E124" s="287" t="s">
        <v>255</v>
      </c>
      <c r="F124" s="287" t="s">
        <v>509</v>
      </c>
    </row>
    <row r="125" spans="1:6" s="49" customFormat="1" ht="15.75" customHeight="1" x14ac:dyDescent="0.2">
      <c r="A125" s="287">
        <v>189</v>
      </c>
      <c r="B125" s="287" t="s">
        <v>118</v>
      </c>
      <c r="C125" s="287" t="s">
        <v>510</v>
      </c>
      <c r="D125" s="287">
        <v>189</v>
      </c>
      <c r="E125" s="287" t="s">
        <v>118</v>
      </c>
      <c r="F125" s="287" t="s">
        <v>510</v>
      </c>
    </row>
    <row r="126" spans="1:6" s="49" customFormat="1" ht="15.75" customHeight="1" x14ac:dyDescent="0.2">
      <c r="A126" s="287">
        <v>190</v>
      </c>
      <c r="B126" s="287" t="s">
        <v>334</v>
      </c>
      <c r="C126" s="287" t="s">
        <v>511</v>
      </c>
      <c r="D126" s="287">
        <v>195</v>
      </c>
      <c r="E126" s="287" t="s">
        <v>123</v>
      </c>
      <c r="F126" s="287" t="s">
        <v>512</v>
      </c>
    </row>
    <row r="127" spans="1:6" s="49" customFormat="1" ht="15.75" customHeight="1" x14ac:dyDescent="0.2">
      <c r="A127" s="287">
        <v>191</v>
      </c>
      <c r="B127" s="287" t="s">
        <v>119</v>
      </c>
      <c r="C127" s="287" t="s">
        <v>513</v>
      </c>
      <c r="D127" s="287">
        <v>191</v>
      </c>
      <c r="E127" s="287" t="s">
        <v>119</v>
      </c>
      <c r="F127" s="287" t="s">
        <v>513</v>
      </c>
    </row>
    <row r="128" spans="1:6" s="49" customFormat="1" ht="15.75" customHeight="1" x14ac:dyDescent="0.2">
      <c r="A128" s="287">
        <v>192</v>
      </c>
      <c r="B128" s="287" t="s">
        <v>120</v>
      </c>
      <c r="C128" s="287" t="s">
        <v>514</v>
      </c>
      <c r="D128" s="287">
        <v>33</v>
      </c>
      <c r="E128" s="287" t="s">
        <v>382</v>
      </c>
      <c r="F128" s="287" t="s">
        <v>383</v>
      </c>
    </row>
    <row r="129" spans="1:6" s="49" customFormat="1" ht="15.75" customHeight="1" x14ac:dyDescent="0.2">
      <c r="A129" s="287">
        <v>193</v>
      </c>
      <c r="B129" s="287" t="s">
        <v>121</v>
      </c>
      <c r="C129" s="287" t="s">
        <v>515</v>
      </c>
      <c r="D129" s="287">
        <v>193</v>
      </c>
      <c r="E129" s="287" t="s">
        <v>121</v>
      </c>
      <c r="F129" s="287" t="s">
        <v>515</v>
      </c>
    </row>
    <row r="130" spans="1:6" s="49" customFormat="1" ht="15.75" customHeight="1" x14ac:dyDescent="0.2">
      <c r="A130" s="287">
        <v>194</v>
      </c>
      <c r="B130" s="287" t="s">
        <v>122</v>
      </c>
      <c r="C130" s="287" t="s">
        <v>516</v>
      </c>
      <c r="D130" s="287">
        <v>490</v>
      </c>
      <c r="E130" s="287" t="s">
        <v>153</v>
      </c>
      <c r="F130" s="287" t="s">
        <v>396</v>
      </c>
    </row>
    <row r="131" spans="1:6" s="49" customFormat="1" ht="15.75" customHeight="1" x14ac:dyDescent="0.2">
      <c r="A131" s="287">
        <v>195</v>
      </c>
      <c r="B131" s="287" t="s">
        <v>123</v>
      </c>
      <c r="C131" s="287" t="s">
        <v>512</v>
      </c>
      <c r="D131" s="287">
        <v>195</v>
      </c>
      <c r="E131" s="287" t="s">
        <v>123</v>
      </c>
      <c r="F131" s="287" t="s">
        <v>512</v>
      </c>
    </row>
    <row r="132" spans="1:6" s="49" customFormat="1" ht="15.75" customHeight="1" x14ac:dyDescent="0.2">
      <c r="A132" s="287">
        <v>196</v>
      </c>
      <c r="B132" s="287" t="s">
        <v>124</v>
      </c>
      <c r="C132" s="287" t="s">
        <v>517</v>
      </c>
      <c r="D132" s="287">
        <v>196</v>
      </c>
      <c r="E132" s="287" t="s">
        <v>124</v>
      </c>
      <c r="F132" s="287" t="s">
        <v>517</v>
      </c>
    </row>
    <row r="133" spans="1:6" s="49" customFormat="1" ht="15.75" customHeight="1" x14ac:dyDescent="0.2">
      <c r="A133" s="287">
        <v>197</v>
      </c>
      <c r="B133" s="287" t="s">
        <v>518</v>
      </c>
      <c r="C133" s="287" t="s">
        <v>519</v>
      </c>
      <c r="D133" s="287">
        <v>197</v>
      </c>
      <c r="E133" s="287" t="s">
        <v>518</v>
      </c>
      <c r="F133" s="287" t="s">
        <v>519</v>
      </c>
    </row>
    <row r="134" spans="1:6" s="49" customFormat="1" ht="15.75" customHeight="1" x14ac:dyDescent="0.2">
      <c r="A134" s="287">
        <v>198</v>
      </c>
      <c r="B134" s="287" t="s">
        <v>520</v>
      </c>
      <c r="C134" s="287" t="s">
        <v>521</v>
      </c>
      <c r="D134" s="287">
        <v>11</v>
      </c>
      <c r="E134" s="287" t="s">
        <v>41</v>
      </c>
      <c r="F134" s="287" t="s">
        <v>369</v>
      </c>
    </row>
    <row r="135" spans="1:6" s="49" customFormat="1" ht="15.75" customHeight="1" x14ac:dyDescent="0.2">
      <c r="A135" s="287">
        <v>199</v>
      </c>
      <c r="B135" s="287" t="s">
        <v>125</v>
      </c>
      <c r="C135" s="287" t="s">
        <v>522</v>
      </c>
      <c r="D135" s="287">
        <v>199</v>
      </c>
      <c r="E135" s="287" t="s">
        <v>125</v>
      </c>
      <c r="F135" s="287" t="s">
        <v>522</v>
      </c>
    </row>
    <row r="136" spans="1:6" s="49" customFormat="1" ht="15.75" customHeight="1" x14ac:dyDescent="0.2">
      <c r="A136" s="287">
        <v>201</v>
      </c>
      <c r="B136" s="287" t="s">
        <v>284</v>
      </c>
      <c r="C136" s="287" t="s">
        <v>523</v>
      </c>
      <c r="D136" s="287">
        <v>35</v>
      </c>
      <c r="E136" s="287" t="s">
        <v>50</v>
      </c>
      <c r="F136" s="287" t="s">
        <v>381</v>
      </c>
    </row>
    <row r="137" spans="1:6" s="49" customFormat="1" ht="15.75" customHeight="1" x14ac:dyDescent="0.2">
      <c r="A137" s="287">
        <v>202</v>
      </c>
      <c r="B137" s="287" t="s">
        <v>325</v>
      </c>
      <c r="C137" s="287" t="s">
        <v>524</v>
      </c>
      <c r="D137" s="287">
        <v>202</v>
      </c>
      <c r="E137" s="287" t="s">
        <v>325</v>
      </c>
      <c r="F137" s="287" t="s">
        <v>524</v>
      </c>
    </row>
    <row r="138" spans="1:6" s="49" customFormat="1" ht="15.75" customHeight="1" x14ac:dyDescent="0.2">
      <c r="A138" s="287">
        <v>203</v>
      </c>
      <c r="B138" s="287" t="s">
        <v>256</v>
      </c>
      <c r="C138" s="287" t="s">
        <v>525</v>
      </c>
      <c r="D138" s="287">
        <v>203</v>
      </c>
      <c r="E138" s="287" t="s">
        <v>256</v>
      </c>
      <c r="F138" s="287" t="s">
        <v>525</v>
      </c>
    </row>
    <row r="139" spans="1:6" s="49" customFormat="1" ht="15.75" customHeight="1" x14ac:dyDescent="0.2">
      <c r="A139" s="287">
        <v>204</v>
      </c>
      <c r="B139" s="287" t="s">
        <v>126</v>
      </c>
      <c r="C139" s="287" t="s">
        <v>526</v>
      </c>
      <c r="D139" s="287">
        <v>490</v>
      </c>
      <c r="E139" s="287" t="s">
        <v>153</v>
      </c>
      <c r="F139" s="287" t="s">
        <v>396</v>
      </c>
    </row>
    <row r="140" spans="1:6" s="49" customFormat="1" ht="15.75" customHeight="1" x14ac:dyDescent="0.2">
      <c r="A140" s="287">
        <v>205</v>
      </c>
      <c r="B140" s="287" t="s">
        <v>257</v>
      </c>
      <c r="C140" s="287" t="s">
        <v>527</v>
      </c>
      <c r="D140" s="287">
        <v>205</v>
      </c>
      <c r="E140" s="287" t="s">
        <v>257</v>
      </c>
      <c r="F140" s="287" t="s">
        <v>527</v>
      </c>
    </row>
    <row r="141" spans="1:6" s="49" customFormat="1" ht="15.75" customHeight="1" x14ac:dyDescent="0.2">
      <c r="A141" s="287">
        <v>207</v>
      </c>
      <c r="B141" s="287" t="s">
        <v>450</v>
      </c>
      <c r="C141" s="287" t="s">
        <v>451</v>
      </c>
      <c r="D141" s="287">
        <v>207</v>
      </c>
      <c r="E141" s="287" t="s">
        <v>450</v>
      </c>
      <c r="F141" s="287" t="s">
        <v>451</v>
      </c>
    </row>
    <row r="142" spans="1:6" s="49" customFormat="1" ht="15.75" customHeight="1" x14ac:dyDescent="0.2">
      <c r="A142" s="287">
        <v>208</v>
      </c>
      <c r="B142" s="287" t="s">
        <v>528</v>
      </c>
      <c r="C142" s="287" t="s">
        <v>529</v>
      </c>
      <c r="D142" s="287">
        <v>208</v>
      </c>
      <c r="E142" s="287" t="s">
        <v>528</v>
      </c>
      <c r="F142" s="287" t="s">
        <v>529</v>
      </c>
    </row>
    <row r="143" spans="1:6" s="49" customFormat="1" ht="15.75" customHeight="1" x14ac:dyDescent="0.2">
      <c r="A143" s="287">
        <v>209</v>
      </c>
      <c r="B143" s="287" t="s">
        <v>127</v>
      </c>
      <c r="C143" s="287" t="s">
        <v>530</v>
      </c>
      <c r="D143" s="287">
        <v>209</v>
      </c>
      <c r="E143" s="287" t="s">
        <v>127</v>
      </c>
      <c r="F143" s="287" t="s">
        <v>530</v>
      </c>
    </row>
    <row r="144" spans="1:6" s="49" customFormat="1" ht="15.75" customHeight="1" x14ac:dyDescent="0.2">
      <c r="A144" s="287">
        <v>210</v>
      </c>
      <c r="B144" s="287" t="s">
        <v>531</v>
      </c>
      <c r="C144" s="287" t="s">
        <v>532</v>
      </c>
      <c r="D144" s="287">
        <v>210</v>
      </c>
      <c r="E144" s="287" t="s">
        <v>531</v>
      </c>
      <c r="F144" s="287" t="s">
        <v>532</v>
      </c>
    </row>
    <row r="145" spans="1:6" s="49" customFormat="1" ht="15.75" customHeight="1" x14ac:dyDescent="0.2">
      <c r="A145" s="287">
        <v>211</v>
      </c>
      <c r="B145" s="287" t="s">
        <v>128</v>
      </c>
      <c r="C145" s="287" t="s">
        <v>533</v>
      </c>
      <c r="D145" s="287">
        <v>211</v>
      </c>
      <c r="E145" s="287" t="s">
        <v>128</v>
      </c>
      <c r="F145" s="287" t="s">
        <v>533</v>
      </c>
    </row>
    <row r="146" spans="1:6" s="49" customFormat="1" ht="15.75" customHeight="1" x14ac:dyDescent="0.2">
      <c r="A146" s="287">
        <v>212</v>
      </c>
      <c r="B146" s="287" t="s">
        <v>129</v>
      </c>
      <c r="C146" s="287" t="s">
        <v>534</v>
      </c>
      <c r="D146" s="287">
        <v>212</v>
      </c>
      <c r="E146" s="287" t="s">
        <v>129</v>
      </c>
      <c r="F146" s="287" t="s">
        <v>534</v>
      </c>
    </row>
    <row r="147" spans="1:6" s="49" customFormat="1" ht="15.75" customHeight="1" x14ac:dyDescent="0.2">
      <c r="A147" s="287">
        <v>213</v>
      </c>
      <c r="B147" s="287" t="s">
        <v>254</v>
      </c>
      <c r="C147" s="287" t="s">
        <v>535</v>
      </c>
      <c r="D147" s="287">
        <v>213</v>
      </c>
      <c r="E147" s="287" t="s">
        <v>254</v>
      </c>
      <c r="F147" s="287" t="s">
        <v>535</v>
      </c>
    </row>
    <row r="148" spans="1:6" s="49" customFormat="1" ht="15.75" customHeight="1" x14ac:dyDescent="0.2">
      <c r="A148" s="287">
        <v>214</v>
      </c>
      <c r="B148" s="287" t="s">
        <v>130</v>
      </c>
      <c r="C148" s="287" t="s">
        <v>536</v>
      </c>
      <c r="D148" s="287">
        <v>214</v>
      </c>
      <c r="E148" s="287" t="s">
        <v>130</v>
      </c>
      <c r="F148" s="287" t="s">
        <v>536</v>
      </c>
    </row>
    <row r="149" spans="1:6" s="49" customFormat="1" ht="15.75" customHeight="1" x14ac:dyDescent="0.2">
      <c r="A149" s="287">
        <v>215</v>
      </c>
      <c r="B149" s="287" t="s">
        <v>258</v>
      </c>
      <c r="C149" s="287" t="s">
        <v>537</v>
      </c>
      <c r="D149" s="287">
        <v>215</v>
      </c>
      <c r="E149" s="287" t="s">
        <v>258</v>
      </c>
      <c r="F149" s="287" t="s">
        <v>537</v>
      </c>
    </row>
    <row r="150" spans="1:6" s="49" customFormat="1" ht="15.75" customHeight="1" x14ac:dyDescent="0.2">
      <c r="A150" s="287">
        <v>216</v>
      </c>
      <c r="B150" s="287" t="s">
        <v>285</v>
      </c>
      <c r="C150" s="287" t="s">
        <v>538</v>
      </c>
      <c r="D150" s="287">
        <v>216</v>
      </c>
      <c r="E150" s="287" t="s">
        <v>285</v>
      </c>
      <c r="F150" s="287" t="s">
        <v>538</v>
      </c>
    </row>
    <row r="151" spans="1:6" s="49" customFormat="1" ht="15.75" customHeight="1" x14ac:dyDescent="0.2">
      <c r="A151" s="287">
        <v>217</v>
      </c>
      <c r="B151" s="287" t="s">
        <v>286</v>
      </c>
      <c r="C151" s="287" t="s">
        <v>539</v>
      </c>
      <c r="D151" s="287">
        <v>217</v>
      </c>
      <c r="E151" s="287" t="s">
        <v>286</v>
      </c>
      <c r="F151" s="287" t="s">
        <v>539</v>
      </c>
    </row>
    <row r="152" spans="1:6" s="49" customFormat="1" ht="15.75" customHeight="1" x14ac:dyDescent="0.2">
      <c r="A152" s="287">
        <v>218</v>
      </c>
      <c r="B152" s="287" t="s">
        <v>540</v>
      </c>
      <c r="C152" s="287" t="s">
        <v>541</v>
      </c>
      <c r="D152" s="287">
        <v>218</v>
      </c>
      <c r="E152" s="287" t="s">
        <v>540</v>
      </c>
      <c r="F152" s="287" t="s">
        <v>541</v>
      </c>
    </row>
    <row r="153" spans="1:6" s="49" customFormat="1" ht="15.75" customHeight="1" x14ac:dyDescent="0.2">
      <c r="A153" s="287">
        <v>219</v>
      </c>
      <c r="B153" s="287" t="s">
        <v>542</v>
      </c>
      <c r="C153" s="287" t="s">
        <v>543</v>
      </c>
      <c r="D153" s="287">
        <v>219</v>
      </c>
      <c r="E153" s="287" t="s">
        <v>542</v>
      </c>
      <c r="F153" s="287" t="s">
        <v>543</v>
      </c>
    </row>
    <row r="154" spans="1:6" s="49" customFormat="1" ht="15.75" customHeight="1" x14ac:dyDescent="0.2">
      <c r="A154" s="287">
        <v>220</v>
      </c>
      <c r="B154" s="287" t="s">
        <v>287</v>
      </c>
      <c r="C154" s="287" t="s">
        <v>544</v>
      </c>
      <c r="D154" s="287">
        <v>220</v>
      </c>
      <c r="E154" s="287" t="s">
        <v>287</v>
      </c>
      <c r="F154" s="287" t="s">
        <v>544</v>
      </c>
    </row>
    <row r="155" spans="1:6" s="49" customFormat="1" ht="15.75" customHeight="1" x14ac:dyDescent="0.2">
      <c r="A155" s="287">
        <v>221</v>
      </c>
      <c r="B155" s="287" t="s">
        <v>545</v>
      </c>
      <c r="C155" s="287" t="s">
        <v>546</v>
      </c>
      <c r="D155" s="287">
        <v>221</v>
      </c>
      <c r="E155" s="287" t="s">
        <v>545</v>
      </c>
      <c r="F155" s="287" t="s">
        <v>546</v>
      </c>
    </row>
    <row r="156" spans="1:6" s="49" customFormat="1" ht="15.75" customHeight="1" x14ac:dyDescent="0.2">
      <c r="A156" s="287">
        <v>222</v>
      </c>
      <c r="B156" s="287" t="s">
        <v>271</v>
      </c>
      <c r="C156" s="287" t="s">
        <v>547</v>
      </c>
      <c r="D156" s="287">
        <v>222</v>
      </c>
      <c r="E156" s="287" t="s">
        <v>271</v>
      </c>
      <c r="F156" s="287" t="s">
        <v>547</v>
      </c>
    </row>
    <row r="157" spans="1:6" s="49" customFormat="1" ht="15.75" customHeight="1" x14ac:dyDescent="0.2">
      <c r="A157" s="287">
        <v>223</v>
      </c>
      <c r="B157" s="287" t="s">
        <v>288</v>
      </c>
      <c r="C157" s="287" t="s">
        <v>548</v>
      </c>
      <c r="D157" s="287">
        <v>223</v>
      </c>
      <c r="E157" s="287" t="s">
        <v>288</v>
      </c>
      <c r="F157" s="287" t="s">
        <v>548</v>
      </c>
    </row>
    <row r="158" spans="1:6" s="49" customFormat="1" ht="15.75" customHeight="1" x14ac:dyDescent="0.2">
      <c r="A158" s="287">
        <v>224</v>
      </c>
      <c r="B158" s="287" t="s">
        <v>549</v>
      </c>
      <c r="C158" s="287" t="s">
        <v>550</v>
      </c>
      <c r="D158" s="287">
        <v>207</v>
      </c>
      <c r="E158" s="287" t="s">
        <v>450</v>
      </c>
      <c r="F158" s="287" t="s">
        <v>451</v>
      </c>
    </row>
    <row r="159" spans="1:6" s="49" customFormat="1" ht="15.75" customHeight="1" x14ac:dyDescent="0.2">
      <c r="A159" s="287">
        <v>225</v>
      </c>
      <c r="B159" s="287" t="s">
        <v>289</v>
      </c>
      <c r="C159" s="287" t="s">
        <v>551</v>
      </c>
      <c r="D159" s="287">
        <v>225</v>
      </c>
      <c r="E159" s="287" t="s">
        <v>289</v>
      </c>
      <c r="F159" s="287" t="s">
        <v>551</v>
      </c>
    </row>
    <row r="160" spans="1:6" s="49" customFormat="1" ht="15.75" customHeight="1" x14ac:dyDescent="0.2">
      <c r="A160" s="287">
        <v>226</v>
      </c>
      <c r="B160" s="287" t="s">
        <v>326</v>
      </c>
      <c r="C160" s="287" t="s">
        <v>552</v>
      </c>
      <c r="D160" s="287">
        <v>226</v>
      </c>
      <c r="E160" s="287" t="s">
        <v>326</v>
      </c>
      <c r="F160" s="287" t="s">
        <v>552</v>
      </c>
    </row>
    <row r="161" spans="1:6" s="49" customFormat="1" ht="15.75" customHeight="1" x14ac:dyDescent="0.2">
      <c r="A161" s="287">
        <v>227</v>
      </c>
      <c r="B161" s="287" t="s">
        <v>131</v>
      </c>
      <c r="C161" s="287" t="s">
        <v>553</v>
      </c>
      <c r="D161" s="287">
        <v>227</v>
      </c>
      <c r="E161" s="287" t="s">
        <v>131</v>
      </c>
      <c r="F161" s="287" t="s">
        <v>553</v>
      </c>
    </row>
    <row r="162" spans="1:6" s="49" customFormat="1" ht="15.75" customHeight="1" x14ac:dyDescent="0.2">
      <c r="A162" s="287">
        <v>228</v>
      </c>
      <c r="B162" s="287" t="s">
        <v>290</v>
      </c>
      <c r="C162" s="287" t="s">
        <v>554</v>
      </c>
      <c r="D162" s="287">
        <v>228</v>
      </c>
      <c r="E162" s="287" t="s">
        <v>290</v>
      </c>
      <c r="F162" s="287" t="s">
        <v>554</v>
      </c>
    </row>
    <row r="163" spans="1:6" s="49" customFormat="1" ht="15.75" customHeight="1" x14ac:dyDescent="0.2">
      <c r="A163" s="287">
        <v>229</v>
      </c>
      <c r="B163" s="287" t="s">
        <v>259</v>
      </c>
      <c r="C163" s="287" t="s">
        <v>555</v>
      </c>
      <c r="D163" s="287">
        <v>229</v>
      </c>
      <c r="E163" s="287" t="s">
        <v>259</v>
      </c>
      <c r="F163" s="287" t="s">
        <v>555</v>
      </c>
    </row>
    <row r="164" spans="1:6" s="49" customFormat="1" ht="15.75" customHeight="1" x14ac:dyDescent="0.2">
      <c r="A164" s="287">
        <v>231</v>
      </c>
      <c r="B164" s="287" t="s">
        <v>556</v>
      </c>
      <c r="C164" s="287" t="s">
        <v>557</v>
      </c>
      <c r="D164" s="287">
        <v>64</v>
      </c>
      <c r="E164" s="287" t="s">
        <v>70</v>
      </c>
      <c r="F164" s="287" t="s">
        <v>390</v>
      </c>
    </row>
    <row r="165" spans="1:6" s="49" customFormat="1" ht="15.75" customHeight="1" x14ac:dyDescent="0.2">
      <c r="A165" s="287">
        <v>232</v>
      </c>
      <c r="B165" s="287" t="s">
        <v>132</v>
      </c>
      <c r="C165" s="287" t="s">
        <v>558</v>
      </c>
      <c r="D165" s="287">
        <v>232</v>
      </c>
      <c r="E165" s="287" t="s">
        <v>132</v>
      </c>
      <c r="F165" s="287" t="s">
        <v>558</v>
      </c>
    </row>
    <row r="166" spans="1:6" s="49" customFormat="1" ht="15.75" customHeight="1" x14ac:dyDescent="0.2">
      <c r="A166" s="287">
        <v>233</v>
      </c>
      <c r="B166" s="287" t="s">
        <v>559</v>
      </c>
      <c r="C166" s="287" t="s">
        <v>560</v>
      </c>
      <c r="D166" s="287">
        <v>11</v>
      </c>
      <c r="E166" s="287" t="s">
        <v>41</v>
      </c>
      <c r="F166" s="287" t="s">
        <v>369</v>
      </c>
    </row>
    <row r="167" spans="1:6" s="49" customFormat="1" ht="15.75" customHeight="1" x14ac:dyDescent="0.2">
      <c r="A167" s="287">
        <v>234</v>
      </c>
      <c r="B167" s="287" t="s">
        <v>291</v>
      </c>
      <c r="C167" s="287" t="s">
        <v>561</v>
      </c>
      <c r="D167" s="287">
        <v>234</v>
      </c>
      <c r="E167" s="287" t="s">
        <v>291</v>
      </c>
      <c r="F167" s="287" t="s">
        <v>561</v>
      </c>
    </row>
    <row r="168" spans="1:6" s="49" customFormat="1" ht="15.75" customHeight="1" x14ac:dyDescent="0.2">
      <c r="A168" s="287">
        <v>235</v>
      </c>
      <c r="B168" s="287" t="s">
        <v>334</v>
      </c>
      <c r="C168" s="287" t="s">
        <v>562</v>
      </c>
      <c r="D168" s="287">
        <v>235</v>
      </c>
      <c r="E168" s="287" t="s">
        <v>334</v>
      </c>
      <c r="F168" s="287" t="s">
        <v>562</v>
      </c>
    </row>
    <row r="169" spans="1:6" s="49" customFormat="1" ht="15.75" customHeight="1" x14ac:dyDescent="0.2">
      <c r="A169" s="287">
        <v>236</v>
      </c>
      <c r="B169" s="287" t="s">
        <v>292</v>
      </c>
      <c r="C169" s="287" t="s">
        <v>563</v>
      </c>
      <c r="D169" s="287">
        <v>236</v>
      </c>
      <c r="E169" s="287" t="s">
        <v>292</v>
      </c>
      <c r="F169" s="287" t="s">
        <v>563</v>
      </c>
    </row>
    <row r="170" spans="1:6" s="49" customFormat="1" ht="15.75" customHeight="1" x14ac:dyDescent="0.2">
      <c r="A170" s="287">
        <v>237</v>
      </c>
      <c r="B170" s="287" t="s">
        <v>564</v>
      </c>
      <c r="C170" s="287" t="s">
        <v>565</v>
      </c>
      <c r="D170" s="287">
        <v>237</v>
      </c>
      <c r="E170" s="287" t="s">
        <v>564</v>
      </c>
      <c r="F170" s="287" t="s">
        <v>565</v>
      </c>
    </row>
    <row r="171" spans="1:6" s="49" customFormat="1" ht="15.75" customHeight="1" x14ac:dyDescent="0.2">
      <c r="A171" s="287">
        <v>239</v>
      </c>
      <c r="B171" s="287" t="s">
        <v>339</v>
      </c>
      <c r="C171" s="287" t="s">
        <v>486</v>
      </c>
      <c r="D171" s="287">
        <v>146</v>
      </c>
      <c r="E171" s="287" t="s">
        <v>101</v>
      </c>
      <c r="F171" s="287" t="s">
        <v>485</v>
      </c>
    </row>
    <row r="172" spans="1:6" s="49" customFormat="1" ht="15.75" customHeight="1" x14ac:dyDescent="0.2">
      <c r="A172" s="287">
        <v>240</v>
      </c>
      <c r="B172" s="287" t="s">
        <v>293</v>
      </c>
      <c r="C172" s="287" t="s">
        <v>566</v>
      </c>
      <c r="D172" s="287">
        <v>240</v>
      </c>
      <c r="E172" s="287" t="s">
        <v>293</v>
      </c>
      <c r="F172" s="287" t="s">
        <v>566</v>
      </c>
    </row>
    <row r="173" spans="1:6" s="49" customFormat="1" ht="15.75" customHeight="1" x14ac:dyDescent="0.2">
      <c r="A173" s="287">
        <v>242</v>
      </c>
      <c r="B173" s="287" t="s">
        <v>567</v>
      </c>
      <c r="C173" s="287" t="s">
        <v>568</v>
      </c>
      <c r="D173" s="287">
        <v>64</v>
      </c>
      <c r="E173" s="287" t="s">
        <v>70</v>
      </c>
      <c r="F173" s="287" t="s">
        <v>390</v>
      </c>
    </row>
    <row r="174" spans="1:6" s="49" customFormat="1" ht="15.75" customHeight="1" x14ac:dyDescent="0.2">
      <c r="A174" s="287">
        <v>243</v>
      </c>
      <c r="B174" s="287" t="s">
        <v>569</v>
      </c>
      <c r="C174" s="287" t="s">
        <v>570</v>
      </c>
      <c r="D174" s="287">
        <v>11</v>
      </c>
      <c r="E174" s="287" t="s">
        <v>41</v>
      </c>
      <c r="F174" s="287" t="s">
        <v>369</v>
      </c>
    </row>
    <row r="175" spans="1:6" s="49" customFormat="1" ht="15.75" customHeight="1" x14ac:dyDescent="0.2">
      <c r="A175" s="287">
        <v>244</v>
      </c>
      <c r="B175" s="287" t="s">
        <v>294</v>
      </c>
      <c r="C175" s="287" t="s">
        <v>571</v>
      </c>
      <c r="D175" s="287">
        <v>227</v>
      </c>
      <c r="E175" s="287" t="s">
        <v>131</v>
      </c>
      <c r="F175" s="287" t="s">
        <v>553</v>
      </c>
    </row>
    <row r="176" spans="1:6" s="49" customFormat="1" ht="15.75" customHeight="1" x14ac:dyDescent="0.2">
      <c r="A176" s="287">
        <v>245</v>
      </c>
      <c r="B176" s="287" t="s">
        <v>572</v>
      </c>
      <c r="C176" s="287" t="s">
        <v>573</v>
      </c>
      <c r="D176" s="287">
        <v>245</v>
      </c>
      <c r="E176" s="287" t="s">
        <v>572</v>
      </c>
      <c r="F176" s="287" t="s">
        <v>573</v>
      </c>
    </row>
    <row r="177" spans="1:6" s="49" customFormat="1" ht="15.75" customHeight="1" x14ac:dyDescent="0.2">
      <c r="A177" s="287">
        <v>246</v>
      </c>
      <c r="B177" s="287" t="s">
        <v>574</v>
      </c>
      <c r="C177" s="287" t="s">
        <v>575</v>
      </c>
      <c r="D177" s="287">
        <v>251</v>
      </c>
      <c r="E177" s="287" t="s">
        <v>296</v>
      </c>
      <c r="F177" s="287" t="s">
        <v>576</v>
      </c>
    </row>
    <row r="178" spans="1:6" s="49" customFormat="1" ht="15.75" customHeight="1" x14ac:dyDescent="0.2">
      <c r="A178" s="287">
        <v>248</v>
      </c>
      <c r="B178" s="287" t="s">
        <v>295</v>
      </c>
      <c r="C178" s="287" t="s">
        <v>577</v>
      </c>
      <c r="D178" s="287">
        <v>248</v>
      </c>
      <c r="E178" s="287" t="s">
        <v>295</v>
      </c>
      <c r="F178" s="287" t="s">
        <v>577</v>
      </c>
    </row>
    <row r="179" spans="1:6" s="49" customFormat="1" ht="15.75" customHeight="1" x14ac:dyDescent="0.2">
      <c r="A179" s="287">
        <v>249</v>
      </c>
      <c r="B179" s="287" t="s">
        <v>260</v>
      </c>
      <c r="C179" s="287" t="s">
        <v>578</v>
      </c>
      <c r="D179" s="287">
        <v>249</v>
      </c>
      <c r="E179" s="287" t="s">
        <v>260</v>
      </c>
      <c r="F179" s="287" t="s">
        <v>578</v>
      </c>
    </row>
    <row r="180" spans="1:6" s="49" customFormat="1" ht="15.75" customHeight="1" x14ac:dyDescent="0.2">
      <c r="A180" s="287">
        <v>250</v>
      </c>
      <c r="B180" s="287" t="s">
        <v>133</v>
      </c>
      <c r="C180" s="287" t="s">
        <v>579</v>
      </c>
      <c r="D180" s="287">
        <v>250</v>
      </c>
      <c r="E180" s="287" t="s">
        <v>133</v>
      </c>
      <c r="F180" s="287" t="s">
        <v>579</v>
      </c>
    </row>
    <row r="181" spans="1:6" s="49" customFormat="1" ht="15.75" customHeight="1" x14ac:dyDescent="0.2">
      <c r="A181" s="287">
        <v>251</v>
      </c>
      <c r="B181" s="287" t="s">
        <v>296</v>
      </c>
      <c r="C181" s="287" t="s">
        <v>576</v>
      </c>
      <c r="D181" s="287">
        <v>251</v>
      </c>
      <c r="E181" s="287" t="s">
        <v>296</v>
      </c>
      <c r="F181" s="287" t="s">
        <v>576</v>
      </c>
    </row>
    <row r="182" spans="1:6" s="49" customFormat="1" ht="15.75" customHeight="1" x14ac:dyDescent="0.2">
      <c r="A182" s="287">
        <v>252</v>
      </c>
      <c r="B182" s="287" t="s">
        <v>297</v>
      </c>
      <c r="C182" s="287" t="s">
        <v>580</v>
      </c>
      <c r="D182" s="287">
        <v>252</v>
      </c>
      <c r="E182" s="287" t="s">
        <v>297</v>
      </c>
      <c r="F182" s="287" t="s">
        <v>580</v>
      </c>
    </row>
    <row r="183" spans="1:6" s="49" customFormat="1" ht="15.75" customHeight="1" x14ac:dyDescent="0.2">
      <c r="A183" s="287">
        <v>253</v>
      </c>
      <c r="B183" s="287" t="s">
        <v>261</v>
      </c>
      <c r="C183" s="287" t="s">
        <v>581</v>
      </c>
      <c r="D183" s="287">
        <v>253</v>
      </c>
      <c r="E183" s="287" t="s">
        <v>261</v>
      </c>
      <c r="F183" s="287" t="s">
        <v>581</v>
      </c>
    </row>
    <row r="184" spans="1:6" s="49" customFormat="1" ht="15.75" customHeight="1" x14ac:dyDescent="0.2">
      <c r="A184" s="287">
        <v>254</v>
      </c>
      <c r="B184" s="287" t="s">
        <v>134</v>
      </c>
      <c r="C184" s="287" t="s">
        <v>582</v>
      </c>
      <c r="D184" s="287">
        <v>254</v>
      </c>
      <c r="E184" s="287" t="s">
        <v>134</v>
      </c>
      <c r="F184" s="287" t="s">
        <v>582</v>
      </c>
    </row>
    <row r="185" spans="1:6" s="49" customFormat="1" ht="15.75" customHeight="1" x14ac:dyDescent="0.2">
      <c r="A185" s="287">
        <v>255</v>
      </c>
      <c r="B185" s="287" t="s">
        <v>262</v>
      </c>
      <c r="C185" s="287" t="s">
        <v>583</v>
      </c>
      <c r="D185" s="287">
        <v>255</v>
      </c>
      <c r="E185" s="287" t="s">
        <v>262</v>
      </c>
      <c r="F185" s="287" t="s">
        <v>583</v>
      </c>
    </row>
    <row r="186" spans="1:6" s="49" customFormat="1" ht="15.75" customHeight="1" x14ac:dyDescent="0.2">
      <c r="A186" s="287">
        <v>256</v>
      </c>
      <c r="B186" s="287" t="s">
        <v>135</v>
      </c>
      <c r="C186" s="287" t="s">
        <v>481</v>
      </c>
      <c r="D186" s="287">
        <v>256</v>
      </c>
      <c r="E186" s="287" t="s">
        <v>135</v>
      </c>
      <c r="F186" s="287" t="s">
        <v>481</v>
      </c>
    </row>
    <row r="187" spans="1:6" s="49" customFormat="1" ht="15.75" customHeight="1" x14ac:dyDescent="0.2">
      <c r="A187" s="287">
        <v>257</v>
      </c>
      <c r="B187" s="287" t="s">
        <v>298</v>
      </c>
      <c r="C187" s="287" t="s">
        <v>584</v>
      </c>
      <c r="D187" s="287">
        <v>257</v>
      </c>
      <c r="E187" s="287" t="s">
        <v>298</v>
      </c>
      <c r="F187" s="287" t="s">
        <v>584</v>
      </c>
    </row>
    <row r="188" spans="1:6" s="49" customFormat="1" ht="15.75" customHeight="1" x14ac:dyDescent="0.2">
      <c r="A188" s="287">
        <v>258</v>
      </c>
      <c r="B188" s="287" t="s">
        <v>585</v>
      </c>
      <c r="C188" s="287" t="s">
        <v>586</v>
      </c>
      <c r="D188" s="287">
        <v>258</v>
      </c>
      <c r="E188" s="287" t="s">
        <v>585</v>
      </c>
      <c r="F188" s="287" t="s">
        <v>586</v>
      </c>
    </row>
    <row r="189" spans="1:6" s="49" customFormat="1" ht="15.75" customHeight="1" x14ac:dyDescent="0.2">
      <c r="A189" s="287">
        <v>259</v>
      </c>
      <c r="B189" s="287" t="s">
        <v>299</v>
      </c>
      <c r="C189" s="287" t="s">
        <v>587</v>
      </c>
      <c r="D189" s="287">
        <v>259</v>
      </c>
      <c r="E189" s="287" t="s">
        <v>299</v>
      </c>
      <c r="F189" s="287" t="s">
        <v>587</v>
      </c>
    </row>
    <row r="190" spans="1:6" s="49" customFormat="1" ht="15.75" customHeight="1" x14ac:dyDescent="0.2">
      <c r="A190" s="287">
        <v>260</v>
      </c>
      <c r="B190" s="287" t="s">
        <v>588</v>
      </c>
      <c r="C190" s="287" t="s">
        <v>589</v>
      </c>
      <c r="D190" s="287">
        <v>260</v>
      </c>
      <c r="E190" s="287" t="s">
        <v>588</v>
      </c>
      <c r="F190" s="287" t="s">
        <v>589</v>
      </c>
    </row>
    <row r="191" spans="1:6" s="49" customFormat="1" ht="15.75" customHeight="1" x14ac:dyDescent="0.2">
      <c r="A191" s="287">
        <v>261</v>
      </c>
      <c r="B191" s="287" t="s">
        <v>300</v>
      </c>
      <c r="C191" s="287" t="s">
        <v>590</v>
      </c>
      <c r="D191" s="287">
        <v>261</v>
      </c>
      <c r="E191" s="287" t="s">
        <v>300</v>
      </c>
      <c r="F191" s="287" t="s">
        <v>590</v>
      </c>
    </row>
    <row r="192" spans="1:6" s="49" customFormat="1" ht="15.75" customHeight="1" x14ac:dyDescent="0.2">
      <c r="A192" s="287">
        <v>262</v>
      </c>
      <c r="B192" s="287" t="s">
        <v>136</v>
      </c>
      <c r="C192" s="287" t="s">
        <v>591</v>
      </c>
      <c r="D192" s="287">
        <v>262</v>
      </c>
      <c r="E192" s="287" t="s">
        <v>136</v>
      </c>
      <c r="F192" s="287" t="s">
        <v>591</v>
      </c>
    </row>
    <row r="193" spans="1:6" s="49" customFormat="1" ht="15.75" customHeight="1" x14ac:dyDescent="0.2">
      <c r="A193" s="287">
        <v>263</v>
      </c>
      <c r="B193" s="287" t="s">
        <v>31</v>
      </c>
      <c r="C193" s="287" t="s">
        <v>592</v>
      </c>
      <c r="D193" s="287">
        <v>227</v>
      </c>
      <c r="E193" s="287" t="s">
        <v>131</v>
      </c>
      <c r="F193" s="287" t="s">
        <v>553</v>
      </c>
    </row>
    <row r="194" spans="1:6" s="49" customFormat="1" ht="15.75" customHeight="1" x14ac:dyDescent="0.2">
      <c r="A194" s="287">
        <v>264</v>
      </c>
      <c r="B194" s="287" t="s">
        <v>263</v>
      </c>
      <c r="C194" s="287" t="s">
        <v>593</v>
      </c>
      <c r="D194" s="287">
        <v>264</v>
      </c>
      <c r="E194" s="287" t="s">
        <v>263</v>
      </c>
      <c r="F194" s="287" t="s">
        <v>593</v>
      </c>
    </row>
    <row r="195" spans="1:6" s="49" customFormat="1" ht="15.75" customHeight="1" x14ac:dyDescent="0.2">
      <c r="A195" s="287">
        <v>265</v>
      </c>
      <c r="B195" s="287" t="s">
        <v>301</v>
      </c>
      <c r="C195" s="287" t="s">
        <v>594</v>
      </c>
      <c r="D195" s="287">
        <v>265</v>
      </c>
      <c r="E195" s="287" t="s">
        <v>301</v>
      </c>
      <c r="F195" s="287" t="s">
        <v>594</v>
      </c>
    </row>
    <row r="196" spans="1:6" s="49" customFormat="1" ht="15.75" customHeight="1" x14ac:dyDescent="0.2">
      <c r="A196" s="287">
        <v>266</v>
      </c>
      <c r="B196" s="287" t="s">
        <v>302</v>
      </c>
      <c r="C196" s="287" t="s">
        <v>595</v>
      </c>
      <c r="D196" s="287">
        <v>269</v>
      </c>
      <c r="E196" s="287" t="s">
        <v>137</v>
      </c>
      <c r="F196" s="287" t="s">
        <v>595</v>
      </c>
    </row>
    <row r="197" spans="1:6" s="49" customFormat="1" ht="15.75" customHeight="1" x14ac:dyDescent="0.2">
      <c r="A197" s="287">
        <v>268</v>
      </c>
      <c r="B197" s="287" t="s">
        <v>303</v>
      </c>
      <c r="C197" s="287" t="s">
        <v>596</v>
      </c>
      <c r="D197" s="287">
        <v>256</v>
      </c>
      <c r="E197" s="287" t="s">
        <v>135</v>
      </c>
      <c r="F197" s="287" t="s">
        <v>481</v>
      </c>
    </row>
    <row r="198" spans="1:6" s="49" customFormat="1" ht="15.75" customHeight="1" x14ac:dyDescent="0.2">
      <c r="A198" s="287">
        <v>269</v>
      </c>
      <c r="B198" s="287" t="s">
        <v>137</v>
      </c>
      <c r="C198" s="287" t="s">
        <v>595</v>
      </c>
      <c r="D198" s="287">
        <v>269</v>
      </c>
      <c r="E198" s="287" t="s">
        <v>137</v>
      </c>
      <c r="F198" s="287" t="s">
        <v>595</v>
      </c>
    </row>
    <row r="199" spans="1:6" s="49" customFormat="1" ht="15.75" customHeight="1" x14ac:dyDescent="0.2">
      <c r="A199" s="287">
        <v>270</v>
      </c>
      <c r="B199" s="287" t="s">
        <v>138</v>
      </c>
      <c r="C199" s="287" t="s">
        <v>597</v>
      </c>
      <c r="D199" s="287">
        <v>270</v>
      </c>
      <c r="E199" s="287" t="s">
        <v>138</v>
      </c>
      <c r="F199" s="287" t="s">
        <v>597</v>
      </c>
    </row>
    <row r="200" spans="1:6" s="49" customFormat="1" ht="15.75" customHeight="1" x14ac:dyDescent="0.2">
      <c r="A200" s="287">
        <v>272</v>
      </c>
      <c r="B200" s="287" t="s">
        <v>340</v>
      </c>
      <c r="C200" s="287" t="s">
        <v>598</v>
      </c>
      <c r="D200" s="287">
        <v>272</v>
      </c>
      <c r="E200" s="287" t="s">
        <v>340</v>
      </c>
      <c r="F200" s="287" t="s">
        <v>598</v>
      </c>
    </row>
    <row r="201" spans="1:6" s="49" customFormat="1" ht="15.75" customHeight="1" x14ac:dyDescent="0.2">
      <c r="A201" s="287">
        <v>273</v>
      </c>
      <c r="B201" s="287" t="s">
        <v>304</v>
      </c>
      <c r="C201" s="287" t="s">
        <v>599</v>
      </c>
      <c r="D201" s="287">
        <v>273</v>
      </c>
      <c r="E201" s="287" t="s">
        <v>304</v>
      </c>
      <c r="F201" s="287" t="s">
        <v>599</v>
      </c>
    </row>
    <row r="202" spans="1:6" s="49" customFormat="1" ht="15.75" customHeight="1" x14ac:dyDescent="0.2">
      <c r="A202" s="287">
        <v>274</v>
      </c>
      <c r="B202" s="287" t="s">
        <v>305</v>
      </c>
      <c r="C202" s="287" t="s">
        <v>600</v>
      </c>
      <c r="D202" s="287">
        <v>274</v>
      </c>
      <c r="E202" s="287" t="s">
        <v>305</v>
      </c>
      <c r="F202" s="287" t="s">
        <v>600</v>
      </c>
    </row>
    <row r="203" spans="1:6" s="49" customFormat="1" ht="15.75" customHeight="1" x14ac:dyDescent="0.2">
      <c r="A203" s="287">
        <v>275</v>
      </c>
      <c r="B203" s="287" t="s">
        <v>601</v>
      </c>
      <c r="C203" s="287" t="s">
        <v>602</v>
      </c>
      <c r="D203" s="287">
        <v>275</v>
      </c>
      <c r="E203" s="287" t="s">
        <v>601</v>
      </c>
      <c r="F203" s="287" t="s">
        <v>602</v>
      </c>
    </row>
    <row r="204" spans="1:6" s="49" customFormat="1" ht="15.75" customHeight="1" x14ac:dyDescent="0.2">
      <c r="A204" s="287">
        <v>276</v>
      </c>
      <c r="B204" s="287" t="s">
        <v>306</v>
      </c>
      <c r="C204" s="287" t="s">
        <v>603</v>
      </c>
      <c r="D204" s="287">
        <v>276</v>
      </c>
      <c r="E204" s="287" t="s">
        <v>306</v>
      </c>
      <c r="F204" s="287" t="s">
        <v>603</v>
      </c>
    </row>
    <row r="205" spans="1:6" s="49" customFormat="1" ht="15.75" customHeight="1" x14ac:dyDescent="0.2">
      <c r="A205" s="287">
        <v>277</v>
      </c>
      <c r="B205" s="287" t="s">
        <v>330</v>
      </c>
      <c r="C205" s="287" t="s">
        <v>604</v>
      </c>
      <c r="D205" s="287">
        <v>227</v>
      </c>
      <c r="E205" s="287" t="s">
        <v>131</v>
      </c>
      <c r="F205" s="287" t="s">
        <v>553</v>
      </c>
    </row>
    <row r="206" spans="1:6" s="49" customFormat="1" ht="15.75" customHeight="1" x14ac:dyDescent="0.2">
      <c r="A206" s="287">
        <v>278</v>
      </c>
      <c r="B206" s="287" t="s">
        <v>605</v>
      </c>
      <c r="C206" s="287" t="s">
        <v>606</v>
      </c>
      <c r="D206" s="287">
        <v>49</v>
      </c>
      <c r="E206" s="287" t="s">
        <v>62</v>
      </c>
      <c r="F206" s="287" t="s">
        <v>400</v>
      </c>
    </row>
    <row r="207" spans="1:6" s="49" customFormat="1" ht="15.75" customHeight="1" x14ac:dyDescent="0.2">
      <c r="A207" s="287">
        <v>279</v>
      </c>
      <c r="B207" s="287" t="s">
        <v>607</v>
      </c>
      <c r="C207" s="287" t="s">
        <v>608</v>
      </c>
      <c r="D207" s="287">
        <v>49</v>
      </c>
      <c r="E207" s="287" t="s">
        <v>62</v>
      </c>
      <c r="F207" s="287" t="s">
        <v>400</v>
      </c>
    </row>
    <row r="208" spans="1:6" s="49" customFormat="1" ht="15.75" customHeight="1" x14ac:dyDescent="0.2">
      <c r="A208" s="287">
        <v>280</v>
      </c>
      <c r="B208" s="287" t="s">
        <v>139</v>
      </c>
      <c r="C208" s="287" t="s">
        <v>609</v>
      </c>
      <c r="D208" s="287">
        <v>227</v>
      </c>
      <c r="E208" s="287" t="s">
        <v>131</v>
      </c>
      <c r="F208" s="287" t="s">
        <v>553</v>
      </c>
    </row>
    <row r="209" spans="1:6" s="49" customFormat="1" ht="15.75" customHeight="1" x14ac:dyDescent="0.2">
      <c r="A209" s="287">
        <v>281</v>
      </c>
      <c r="B209" s="287" t="s">
        <v>32</v>
      </c>
      <c r="C209" s="287" t="s">
        <v>610</v>
      </c>
      <c r="D209" s="287">
        <v>281</v>
      </c>
      <c r="E209" s="287" t="s">
        <v>32</v>
      </c>
      <c r="F209" s="287" t="s">
        <v>610</v>
      </c>
    </row>
    <row r="210" spans="1:6" s="49" customFormat="1" ht="15.75" customHeight="1" x14ac:dyDescent="0.2">
      <c r="A210" s="287">
        <v>282</v>
      </c>
      <c r="B210" s="287" t="s">
        <v>307</v>
      </c>
      <c r="C210" s="287" t="s">
        <v>611</v>
      </c>
      <c r="D210" s="287">
        <v>282</v>
      </c>
      <c r="E210" s="287" t="s">
        <v>307</v>
      </c>
      <c r="F210" s="287" t="s">
        <v>611</v>
      </c>
    </row>
    <row r="211" spans="1:6" s="49" customFormat="1" ht="15.75" customHeight="1" x14ac:dyDescent="0.2">
      <c r="A211" s="287">
        <v>283</v>
      </c>
      <c r="B211" s="287" t="s">
        <v>327</v>
      </c>
      <c r="C211" s="287" t="s">
        <v>612</v>
      </c>
      <c r="D211" s="287">
        <v>343</v>
      </c>
      <c r="E211" s="287" t="s">
        <v>1295</v>
      </c>
      <c r="F211" s="287" t="s">
        <v>1296</v>
      </c>
    </row>
    <row r="212" spans="1:6" s="49" customFormat="1" ht="15.75" customHeight="1" x14ac:dyDescent="0.2">
      <c r="A212" s="287">
        <v>285</v>
      </c>
      <c r="B212" s="287" t="s">
        <v>613</v>
      </c>
      <c r="C212" s="287" t="s">
        <v>614</v>
      </c>
      <c r="D212" s="287">
        <v>285</v>
      </c>
      <c r="E212" s="287" t="s">
        <v>613</v>
      </c>
      <c r="F212" s="287" t="s">
        <v>614</v>
      </c>
    </row>
    <row r="213" spans="1:6" s="49" customFormat="1" ht="15.75" customHeight="1" x14ac:dyDescent="0.2">
      <c r="A213" s="287">
        <v>286</v>
      </c>
      <c r="B213" s="287" t="s">
        <v>308</v>
      </c>
      <c r="C213" s="287" t="s">
        <v>615</v>
      </c>
      <c r="D213" s="287">
        <v>286</v>
      </c>
      <c r="E213" s="287" t="s">
        <v>308</v>
      </c>
      <c r="F213" s="287" t="s">
        <v>615</v>
      </c>
    </row>
    <row r="214" spans="1:6" s="49" customFormat="1" ht="15.75" customHeight="1" x14ac:dyDescent="0.2">
      <c r="A214" s="287">
        <v>287</v>
      </c>
      <c r="B214" s="287" t="s">
        <v>309</v>
      </c>
      <c r="C214" s="287" t="s">
        <v>616</v>
      </c>
      <c r="D214" s="287">
        <v>287</v>
      </c>
      <c r="E214" s="287" t="s">
        <v>309</v>
      </c>
      <c r="F214" s="287" t="s">
        <v>616</v>
      </c>
    </row>
    <row r="215" spans="1:6" s="49" customFormat="1" ht="15.75" customHeight="1" x14ac:dyDescent="0.2">
      <c r="A215" s="287">
        <v>288</v>
      </c>
      <c r="B215" s="287" t="s">
        <v>310</v>
      </c>
      <c r="C215" s="287" t="s">
        <v>617</v>
      </c>
      <c r="D215" s="287">
        <v>288</v>
      </c>
      <c r="E215" s="287" t="s">
        <v>310</v>
      </c>
      <c r="F215" s="287" t="s">
        <v>617</v>
      </c>
    </row>
    <row r="216" spans="1:6" s="49" customFormat="1" ht="15.75" customHeight="1" x14ac:dyDescent="0.2">
      <c r="A216" s="287">
        <v>289</v>
      </c>
      <c r="B216" s="287" t="s">
        <v>618</v>
      </c>
      <c r="C216" s="287" t="s">
        <v>619</v>
      </c>
      <c r="D216" s="287">
        <v>289</v>
      </c>
      <c r="E216" s="287" t="s">
        <v>618</v>
      </c>
      <c r="F216" s="287" t="s">
        <v>619</v>
      </c>
    </row>
    <row r="217" spans="1:6" s="49" customFormat="1" ht="15.75" customHeight="1" x14ac:dyDescent="0.2">
      <c r="A217" s="287">
        <v>290</v>
      </c>
      <c r="B217" s="287" t="s">
        <v>140</v>
      </c>
      <c r="C217" s="287" t="s">
        <v>620</v>
      </c>
      <c r="D217" s="287">
        <v>227</v>
      </c>
      <c r="E217" s="287" t="s">
        <v>131</v>
      </c>
      <c r="F217" s="287" t="s">
        <v>553</v>
      </c>
    </row>
    <row r="218" spans="1:6" s="49" customFormat="1" ht="15.75" customHeight="1" x14ac:dyDescent="0.2">
      <c r="A218" s="287">
        <v>292</v>
      </c>
      <c r="B218" s="287" t="s">
        <v>621</v>
      </c>
      <c r="C218" s="287" t="s">
        <v>622</v>
      </c>
      <c r="D218" s="287">
        <v>287</v>
      </c>
      <c r="E218" s="287" t="s">
        <v>309</v>
      </c>
      <c r="F218" s="287" t="s">
        <v>616</v>
      </c>
    </row>
    <row r="219" spans="1:6" s="49" customFormat="1" ht="15.75" customHeight="1" x14ac:dyDescent="0.2">
      <c r="A219" s="287">
        <v>293</v>
      </c>
      <c r="B219" s="287" t="s">
        <v>623</v>
      </c>
      <c r="C219" s="287" t="s">
        <v>624</v>
      </c>
      <c r="D219" s="287">
        <v>207</v>
      </c>
      <c r="E219" s="287" t="s">
        <v>450</v>
      </c>
      <c r="F219" s="287" t="s">
        <v>451</v>
      </c>
    </row>
    <row r="220" spans="1:6" s="49" customFormat="1" ht="15.75" customHeight="1" x14ac:dyDescent="0.2">
      <c r="A220" s="287">
        <v>294</v>
      </c>
      <c r="B220" s="287" t="s">
        <v>311</v>
      </c>
      <c r="C220" s="287" t="s">
        <v>625</v>
      </c>
      <c r="D220" s="287">
        <v>294</v>
      </c>
      <c r="E220" s="287" t="s">
        <v>311</v>
      </c>
      <c r="F220" s="287" t="s">
        <v>625</v>
      </c>
    </row>
    <row r="221" spans="1:6" s="49" customFormat="1" ht="15.75" customHeight="1" x14ac:dyDescent="0.2">
      <c r="A221" s="287">
        <v>297</v>
      </c>
      <c r="B221" s="287" t="s">
        <v>265</v>
      </c>
      <c r="C221" s="287" t="s">
        <v>626</v>
      </c>
      <c r="D221" s="287">
        <v>297</v>
      </c>
      <c r="E221" s="287" t="s">
        <v>265</v>
      </c>
      <c r="F221" s="287" t="s">
        <v>626</v>
      </c>
    </row>
    <row r="222" spans="1:6" s="49" customFormat="1" ht="15.75" customHeight="1" x14ac:dyDescent="0.2">
      <c r="A222" s="287">
        <v>298</v>
      </c>
      <c r="B222" s="287" t="s">
        <v>627</v>
      </c>
      <c r="C222" s="287" t="s">
        <v>628</v>
      </c>
      <c r="D222" s="287">
        <v>298</v>
      </c>
      <c r="E222" s="287" t="s">
        <v>627</v>
      </c>
      <c r="F222" s="287" t="s">
        <v>628</v>
      </c>
    </row>
    <row r="223" spans="1:6" s="49" customFormat="1" ht="15.75" customHeight="1" x14ac:dyDescent="0.2">
      <c r="A223" s="287">
        <v>299</v>
      </c>
      <c r="B223" s="287" t="s">
        <v>312</v>
      </c>
      <c r="C223" s="287" t="s">
        <v>629</v>
      </c>
      <c r="D223" s="287">
        <v>299</v>
      </c>
      <c r="E223" s="287" t="s">
        <v>312</v>
      </c>
      <c r="F223" s="287" t="s">
        <v>629</v>
      </c>
    </row>
    <row r="224" spans="1:6" s="49" customFormat="1" ht="15.75" customHeight="1" x14ac:dyDescent="0.2">
      <c r="A224" s="287">
        <v>303</v>
      </c>
      <c r="B224" s="287" t="s">
        <v>630</v>
      </c>
      <c r="C224" s="287" t="s">
        <v>631</v>
      </c>
      <c r="D224" s="287">
        <v>303</v>
      </c>
      <c r="E224" s="287" t="s">
        <v>630</v>
      </c>
      <c r="F224" s="287" t="s">
        <v>631</v>
      </c>
    </row>
    <row r="225" spans="1:6" s="49" customFormat="1" ht="15.75" customHeight="1" x14ac:dyDescent="0.2">
      <c r="A225" s="287">
        <v>304</v>
      </c>
      <c r="B225" s="287" t="s">
        <v>632</v>
      </c>
      <c r="C225" s="287" t="s">
        <v>633</v>
      </c>
      <c r="D225" s="287">
        <v>304</v>
      </c>
      <c r="E225" s="287" t="s">
        <v>632</v>
      </c>
      <c r="F225" s="287" t="s">
        <v>633</v>
      </c>
    </row>
    <row r="226" spans="1:6" s="49" customFormat="1" ht="15.75" customHeight="1" x14ac:dyDescent="0.2">
      <c r="A226" s="287">
        <v>306</v>
      </c>
      <c r="B226" s="287" t="s">
        <v>313</v>
      </c>
      <c r="C226" s="287" t="s">
        <v>634</v>
      </c>
      <c r="D226" s="287">
        <v>306</v>
      </c>
      <c r="E226" s="287" t="s">
        <v>313</v>
      </c>
      <c r="F226" s="287" t="s">
        <v>634</v>
      </c>
    </row>
    <row r="227" spans="1:6" s="49" customFormat="1" ht="15.75" customHeight="1" x14ac:dyDescent="0.2">
      <c r="A227" s="287">
        <v>307</v>
      </c>
      <c r="B227" s="287" t="s">
        <v>141</v>
      </c>
      <c r="C227" s="287" t="s">
        <v>635</v>
      </c>
      <c r="D227" s="287">
        <v>307</v>
      </c>
      <c r="E227" s="287" t="s">
        <v>141</v>
      </c>
      <c r="F227" s="287" t="s">
        <v>635</v>
      </c>
    </row>
    <row r="228" spans="1:6" s="49" customFormat="1" ht="15.75" customHeight="1" x14ac:dyDescent="0.2">
      <c r="A228" s="287">
        <v>308</v>
      </c>
      <c r="B228" s="287" t="s">
        <v>636</v>
      </c>
      <c r="C228" s="287" t="s">
        <v>637</v>
      </c>
      <c r="D228" s="287">
        <v>11</v>
      </c>
      <c r="E228" s="287" t="s">
        <v>41</v>
      </c>
      <c r="F228" s="287" t="s">
        <v>369</v>
      </c>
    </row>
    <row r="229" spans="1:6" s="49" customFormat="1" ht="15.75" customHeight="1" x14ac:dyDescent="0.2">
      <c r="A229" s="287">
        <v>309</v>
      </c>
      <c r="B229" s="287" t="s">
        <v>638</v>
      </c>
      <c r="C229" s="287" t="s">
        <v>639</v>
      </c>
      <c r="D229" s="287">
        <v>207</v>
      </c>
      <c r="E229" s="287" t="s">
        <v>450</v>
      </c>
      <c r="F229" s="287" t="s">
        <v>451</v>
      </c>
    </row>
    <row r="230" spans="1:6" s="49" customFormat="1" ht="15.75" customHeight="1" x14ac:dyDescent="0.2">
      <c r="A230" s="287">
        <v>310</v>
      </c>
      <c r="B230" s="287" t="s">
        <v>142</v>
      </c>
      <c r="C230" s="287" t="s">
        <v>640</v>
      </c>
      <c r="D230" s="287">
        <v>310</v>
      </c>
      <c r="E230" s="287" t="s">
        <v>142</v>
      </c>
      <c r="F230" s="287" t="s">
        <v>640</v>
      </c>
    </row>
    <row r="231" spans="1:6" s="49" customFormat="1" ht="15.75" customHeight="1" x14ac:dyDescent="0.2">
      <c r="A231" s="287">
        <v>311</v>
      </c>
      <c r="B231" s="287" t="s">
        <v>641</v>
      </c>
      <c r="C231" s="287" t="s">
        <v>642</v>
      </c>
      <c r="D231" s="287">
        <v>311</v>
      </c>
      <c r="E231" s="287" t="s">
        <v>641</v>
      </c>
      <c r="F231" s="287" t="s">
        <v>642</v>
      </c>
    </row>
    <row r="232" spans="1:6" s="49" customFormat="1" ht="15.75" customHeight="1" x14ac:dyDescent="0.2">
      <c r="A232" s="287">
        <v>312</v>
      </c>
      <c r="B232" s="287" t="s">
        <v>314</v>
      </c>
      <c r="C232" s="287" t="s">
        <v>643</v>
      </c>
      <c r="D232" s="287">
        <v>312</v>
      </c>
      <c r="E232" s="287" t="s">
        <v>314</v>
      </c>
      <c r="F232" s="287" t="s">
        <v>643</v>
      </c>
    </row>
    <row r="233" spans="1:6" s="49" customFormat="1" ht="15.75" customHeight="1" x14ac:dyDescent="0.2">
      <c r="A233" s="287">
        <v>313</v>
      </c>
      <c r="B233" s="287" t="s">
        <v>1369</v>
      </c>
      <c r="C233" s="287" t="s">
        <v>1370</v>
      </c>
      <c r="D233" s="287">
        <v>313</v>
      </c>
      <c r="E233" s="287" t="s">
        <v>1369</v>
      </c>
      <c r="F233" s="287" t="s">
        <v>1370</v>
      </c>
    </row>
    <row r="234" spans="1:6" s="49" customFormat="1" ht="15.75" customHeight="1" x14ac:dyDescent="0.2">
      <c r="A234" s="287">
        <v>314</v>
      </c>
      <c r="B234" s="287" t="s">
        <v>644</v>
      </c>
      <c r="C234" s="287" t="s">
        <v>645</v>
      </c>
      <c r="D234" s="287">
        <v>11</v>
      </c>
      <c r="E234" s="287" t="s">
        <v>41</v>
      </c>
      <c r="F234" s="287" t="s">
        <v>369</v>
      </c>
    </row>
    <row r="235" spans="1:6" s="49" customFormat="1" ht="15.75" customHeight="1" x14ac:dyDescent="0.2">
      <c r="A235" s="287">
        <v>315</v>
      </c>
      <c r="B235" s="287" t="s">
        <v>315</v>
      </c>
      <c r="C235" s="287" t="s">
        <v>646</v>
      </c>
      <c r="D235" s="287">
        <v>315</v>
      </c>
      <c r="E235" s="287" t="s">
        <v>315</v>
      </c>
      <c r="F235" s="287" t="s">
        <v>646</v>
      </c>
    </row>
    <row r="236" spans="1:6" s="49" customFormat="1" ht="15.75" customHeight="1" x14ac:dyDescent="0.2">
      <c r="A236" s="287">
        <v>316</v>
      </c>
      <c r="B236" s="287" t="s">
        <v>647</v>
      </c>
      <c r="C236" s="287" t="s">
        <v>648</v>
      </c>
      <c r="D236" s="287">
        <v>11</v>
      </c>
      <c r="E236" s="287" t="s">
        <v>41</v>
      </c>
      <c r="F236" s="287" t="s">
        <v>369</v>
      </c>
    </row>
    <row r="237" spans="1:6" s="49" customFormat="1" ht="15.75" customHeight="1" x14ac:dyDescent="0.2">
      <c r="A237" s="287">
        <v>317</v>
      </c>
      <c r="B237" s="287" t="s">
        <v>649</v>
      </c>
      <c r="C237" s="287" t="s">
        <v>650</v>
      </c>
      <c r="D237" s="287">
        <v>113</v>
      </c>
      <c r="E237" s="287" t="s">
        <v>275</v>
      </c>
      <c r="F237" s="287" t="s">
        <v>453</v>
      </c>
    </row>
    <row r="238" spans="1:6" s="49" customFormat="1" ht="15.75" customHeight="1" x14ac:dyDescent="0.2">
      <c r="A238" s="287">
        <v>319</v>
      </c>
      <c r="B238" s="287" t="s">
        <v>143</v>
      </c>
      <c r="C238" s="287" t="s">
        <v>651</v>
      </c>
      <c r="D238" s="287">
        <v>112</v>
      </c>
      <c r="E238" s="287" t="s">
        <v>329</v>
      </c>
      <c r="F238" s="287" t="s">
        <v>452</v>
      </c>
    </row>
    <row r="239" spans="1:6" s="49" customFormat="1" ht="15.75" customHeight="1" x14ac:dyDescent="0.2">
      <c r="A239" s="287">
        <v>322</v>
      </c>
      <c r="B239" s="287" t="s">
        <v>652</v>
      </c>
      <c r="C239" s="287" t="s">
        <v>653</v>
      </c>
      <c r="D239" s="287">
        <v>322</v>
      </c>
      <c r="E239" s="287" t="s">
        <v>652</v>
      </c>
      <c r="F239" s="287" t="s">
        <v>653</v>
      </c>
    </row>
    <row r="240" spans="1:6" s="49" customFormat="1" ht="15.75" customHeight="1" x14ac:dyDescent="0.2">
      <c r="A240" s="287">
        <v>323</v>
      </c>
      <c r="B240" s="287" t="s">
        <v>316</v>
      </c>
      <c r="C240" s="287" t="s">
        <v>654</v>
      </c>
      <c r="D240" s="287">
        <v>323</v>
      </c>
      <c r="E240" s="287" t="s">
        <v>316</v>
      </c>
      <c r="F240" s="287" t="s">
        <v>654</v>
      </c>
    </row>
    <row r="241" spans="1:6" s="49" customFormat="1" ht="15.75" customHeight="1" x14ac:dyDescent="0.2">
      <c r="A241" s="287">
        <v>329</v>
      </c>
      <c r="B241" s="287" t="s">
        <v>655</v>
      </c>
      <c r="C241" s="287" t="s">
        <v>656</v>
      </c>
      <c r="D241" s="287">
        <v>11</v>
      </c>
      <c r="E241" s="287" t="s">
        <v>41</v>
      </c>
      <c r="F241" s="287" t="s">
        <v>369</v>
      </c>
    </row>
    <row r="242" spans="1:6" s="49" customFormat="1" ht="15.75" customHeight="1" x14ac:dyDescent="0.2">
      <c r="A242" s="287">
        <v>330</v>
      </c>
      <c r="B242" s="287" t="s">
        <v>344</v>
      </c>
      <c r="C242" s="287" t="s">
        <v>657</v>
      </c>
      <c r="D242" s="287">
        <v>330</v>
      </c>
      <c r="E242" s="287" t="s">
        <v>344</v>
      </c>
      <c r="F242" s="287" t="s">
        <v>657</v>
      </c>
    </row>
    <row r="243" spans="1:6" s="49" customFormat="1" ht="15.75" customHeight="1" x14ac:dyDescent="0.2">
      <c r="A243" s="287">
        <v>332</v>
      </c>
      <c r="B243" s="287" t="s">
        <v>144</v>
      </c>
      <c r="C243" s="287" t="s">
        <v>658</v>
      </c>
      <c r="D243" s="287">
        <v>227</v>
      </c>
      <c r="E243" s="287" t="s">
        <v>131</v>
      </c>
      <c r="F243" s="287" t="s">
        <v>553</v>
      </c>
    </row>
    <row r="244" spans="1:6" s="49" customFormat="1" ht="15.75" customHeight="1" x14ac:dyDescent="0.2">
      <c r="A244" s="287">
        <v>333</v>
      </c>
      <c r="B244" s="287" t="s">
        <v>659</v>
      </c>
      <c r="C244" s="287" t="s">
        <v>1297</v>
      </c>
      <c r="D244" s="287">
        <v>251</v>
      </c>
      <c r="E244" s="287" t="s">
        <v>296</v>
      </c>
      <c r="F244" s="287" t="s">
        <v>576</v>
      </c>
    </row>
    <row r="245" spans="1:6" s="49" customFormat="1" ht="15.75" customHeight="1" x14ac:dyDescent="0.2">
      <c r="A245" s="287">
        <v>336</v>
      </c>
      <c r="B245" s="287" t="s">
        <v>660</v>
      </c>
      <c r="C245" s="287" t="s">
        <v>661</v>
      </c>
      <c r="D245" s="287">
        <v>336</v>
      </c>
      <c r="E245" s="287" t="s">
        <v>660</v>
      </c>
      <c r="F245" s="287" t="s">
        <v>661</v>
      </c>
    </row>
    <row r="246" spans="1:6" s="49" customFormat="1" ht="15.75" customHeight="1" x14ac:dyDescent="0.2">
      <c r="A246" s="287">
        <v>337</v>
      </c>
      <c r="B246" s="287" t="s">
        <v>662</v>
      </c>
      <c r="C246" s="287" t="s">
        <v>663</v>
      </c>
      <c r="D246" s="287">
        <v>337</v>
      </c>
      <c r="E246" s="287" t="s">
        <v>662</v>
      </c>
      <c r="F246" s="287" t="s">
        <v>663</v>
      </c>
    </row>
    <row r="247" spans="1:6" s="49" customFormat="1" ht="15.75" customHeight="1" x14ac:dyDescent="0.2">
      <c r="A247" s="287">
        <v>340</v>
      </c>
      <c r="B247" s="287" t="s">
        <v>664</v>
      </c>
      <c r="C247" s="287" t="s">
        <v>665</v>
      </c>
      <c r="D247" s="287">
        <v>252</v>
      </c>
      <c r="E247" s="287" t="s">
        <v>297</v>
      </c>
      <c r="F247" s="287" t="s">
        <v>580</v>
      </c>
    </row>
    <row r="248" spans="1:6" s="49" customFormat="1" ht="15.75" customHeight="1" x14ac:dyDescent="0.2">
      <c r="A248" s="287">
        <v>341</v>
      </c>
      <c r="B248" s="287" t="s">
        <v>666</v>
      </c>
      <c r="C248" s="287" t="s">
        <v>667</v>
      </c>
      <c r="D248" s="287">
        <v>252</v>
      </c>
      <c r="E248" s="287" t="s">
        <v>297</v>
      </c>
      <c r="F248" s="287" t="s">
        <v>580</v>
      </c>
    </row>
    <row r="249" spans="1:6" s="49" customFormat="1" ht="15.75" customHeight="1" x14ac:dyDescent="0.2">
      <c r="A249" s="287">
        <v>342</v>
      </c>
      <c r="B249" s="287" t="s">
        <v>341</v>
      </c>
      <c r="C249" s="287" t="s">
        <v>668</v>
      </c>
      <c r="D249" s="287">
        <v>342</v>
      </c>
      <c r="E249" s="287" t="s">
        <v>341</v>
      </c>
      <c r="F249" s="287" t="s">
        <v>668</v>
      </c>
    </row>
    <row r="250" spans="1:6" s="49" customFormat="1" ht="15.75" customHeight="1" x14ac:dyDescent="0.2">
      <c r="A250" s="287">
        <v>343</v>
      </c>
      <c r="B250" s="287" t="s">
        <v>1295</v>
      </c>
      <c r="C250" s="287" t="s">
        <v>1296</v>
      </c>
      <c r="D250" s="287">
        <v>343</v>
      </c>
      <c r="E250" s="287" t="s">
        <v>1295</v>
      </c>
      <c r="F250" s="287" t="s">
        <v>1296</v>
      </c>
    </row>
    <row r="251" spans="1:6" s="49" customFormat="1" ht="15.75" customHeight="1" x14ac:dyDescent="0.2">
      <c r="A251" s="287">
        <v>344</v>
      </c>
      <c r="B251" s="287" t="s">
        <v>145</v>
      </c>
      <c r="C251" s="287" t="s">
        <v>669</v>
      </c>
      <c r="D251" s="287">
        <v>29</v>
      </c>
      <c r="E251" s="287" t="s">
        <v>46</v>
      </c>
      <c r="F251" s="287" t="s">
        <v>378</v>
      </c>
    </row>
    <row r="252" spans="1:6" s="49" customFormat="1" ht="15.75" customHeight="1" x14ac:dyDescent="0.2">
      <c r="A252" s="287">
        <v>345</v>
      </c>
      <c r="B252" s="287" t="s">
        <v>670</v>
      </c>
      <c r="C252" s="287" t="s">
        <v>671</v>
      </c>
      <c r="D252" s="287">
        <v>251</v>
      </c>
      <c r="E252" s="287" t="s">
        <v>296</v>
      </c>
      <c r="F252" s="287" t="s">
        <v>576</v>
      </c>
    </row>
    <row r="253" spans="1:6" s="49" customFormat="1" ht="15.75" customHeight="1" x14ac:dyDescent="0.2">
      <c r="A253" s="287">
        <v>347</v>
      </c>
      <c r="B253" s="287" t="s">
        <v>146</v>
      </c>
      <c r="C253" s="287" t="s">
        <v>672</v>
      </c>
      <c r="D253" s="287">
        <v>347</v>
      </c>
      <c r="E253" s="287" t="s">
        <v>146</v>
      </c>
      <c r="F253" s="287" t="s">
        <v>672</v>
      </c>
    </row>
    <row r="254" spans="1:6" s="49" customFormat="1" ht="15.75" customHeight="1" x14ac:dyDescent="0.2">
      <c r="A254" s="287">
        <v>348</v>
      </c>
      <c r="B254" s="287" t="s">
        <v>331</v>
      </c>
      <c r="C254" s="287" t="s">
        <v>673</v>
      </c>
      <c r="D254" s="287">
        <v>348</v>
      </c>
      <c r="E254" s="287" t="s">
        <v>331</v>
      </c>
      <c r="F254" s="287" t="s">
        <v>673</v>
      </c>
    </row>
    <row r="255" spans="1:6" s="49" customFormat="1" ht="15.75" customHeight="1" x14ac:dyDescent="0.2">
      <c r="A255" s="287">
        <v>349</v>
      </c>
      <c r="B255" s="287" t="s">
        <v>674</v>
      </c>
      <c r="C255" s="287" t="s">
        <v>675</v>
      </c>
      <c r="D255" s="287">
        <v>349</v>
      </c>
      <c r="E255" s="287" t="s">
        <v>674</v>
      </c>
      <c r="F255" s="287" t="s">
        <v>675</v>
      </c>
    </row>
    <row r="256" spans="1:6" s="49" customFormat="1" ht="15.75" customHeight="1" x14ac:dyDescent="0.2">
      <c r="A256" s="287">
        <v>350</v>
      </c>
      <c r="B256" s="287" t="s">
        <v>676</v>
      </c>
      <c r="C256" s="287" t="s">
        <v>677</v>
      </c>
      <c r="D256" s="287">
        <v>11</v>
      </c>
      <c r="E256" s="287" t="s">
        <v>41</v>
      </c>
      <c r="F256" s="287" t="s">
        <v>369</v>
      </c>
    </row>
    <row r="257" spans="1:6" s="49" customFormat="1" ht="15.75" customHeight="1" x14ac:dyDescent="0.2">
      <c r="A257" s="287">
        <v>351</v>
      </c>
      <c r="B257" s="287" t="s">
        <v>345</v>
      </c>
      <c r="C257" s="287" t="s">
        <v>678</v>
      </c>
      <c r="D257" s="287">
        <v>351</v>
      </c>
      <c r="E257" s="287" t="s">
        <v>345</v>
      </c>
      <c r="F257" s="287" t="s">
        <v>678</v>
      </c>
    </row>
    <row r="258" spans="1:6" s="49" customFormat="1" ht="15.75" customHeight="1" x14ac:dyDescent="0.2">
      <c r="A258" s="287">
        <v>352</v>
      </c>
      <c r="B258" s="287" t="s">
        <v>679</v>
      </c>
      <c r="C258" s="287" t="s">
        <v>680</v>
      </c>
      <c r="D258" s="287">
        <v>11</v>
      </c>
      <c r="E258" s="287" t="s">
        <v>41</v>
      </c>
      <c r="F258" s="287" t="s">
        <v>369</v>
      </c>
    </row>
    <row r="259" spans="1:6" s="49" customFormat="1" ht="15.75" customHeight="1" x14ac:dyDescent="0.2">
      <c r="A259" s="287">
        <v>353</v>
      </c>
      <c r="B259" s="287" t="s">
        <v>147</v>
      </c>
      <c r="C259" s="287" t="s">
        <v>681</v>
      </c>
      <c r="D259" s="287">
        <v>11</v>
      </c>
      <c r="E259" s="287" t="s">
        <v>41</v>
      </c>
      <c r="F259" s="287" t="s">
        <v>369</v>
      </c>
    </row>
    <row r="260" spans="1:6" s="49" customFormat="1" ht="15.75" customHeight="1" x14ac:dyDescent="0.2">
      <c r="A260" s="287">
        <v>354</v>
      </c>
      <c r="B260" s="287" t="s">
        <v>148</v>
      </c>
      <c r="C260" s="287" t="s">
        <v>682</v>
      </c>
      <c r="D260" s="287">
        <v>11</v>
      </c>
      <c r="E260" s="287" t="s">
        <v>41</v>
      </c>
      <c r="F260" s="287" t="s">
        <v>369</v>
      </c>
    </row>
    <row r="261" spans="1:6" s="49" customFormat="1" ht="15.75" customHeight="1" x14ac:dyDescent="0.2">
      <c r="A261" s="287">
        <v>355</v>
      </c>
      <c r="B261" s="287" t="s">
        <v>683</v>
      </c>
      <c r="C261" s="287" t="s">
        <v>684</v>
      </c>
      <c r="D261" s="287">
        <v>11</v>
      </c>
      <c r="E261" s="287" t="s">
        <v>41</v>
      </c>
      <c r="F261" s="287" t="s">
        <v>369</v>
      </c>
    </row>
    <row r="262" spans="1:6" s="49" customFormat="1" ht="15.75" customHeight="1" x14ac:dyDescent="0.2">
      <c r="A262" s="287">
        <v>356</v>
      </c>
      <c r="B262" s="287" t="s">
        <v>685</v>
      </c>
      <c r="C262" s="287" t="s">
        <v>686</v>
      </c>
      <c r="D262" s="287">
        <v>195</v>
      </c>
      <c r="E262" s="287" t="s">
        <v>123</v>
      </c>
      <c r="F262" s="287" t="s">
        <v>512</v>
      </c>
    </row>
    <row r="263" spans="1:6" s="49" customFormat="1" ht="15.75" customHeight="1" x14ac:dyDescent="0.2">
      <c r="A263" s="287">
        <v>357</v>
      </c>
      <c r="B263" s="287" t="s">
        <v>687</v>
      </c>
      <c r="C263" s="287" t="s">
        <v>688</v>
      </c>
      <c r="D263" s="287">
        <v>195</v>
      </c>
      <c r="E263" s="287" t="s">
        <v>123</v>
      </c>
      <c r="F263" s="287" t="s">
        <v>512</v>
      </c>
    </row>
    <row r="264" spans="1:6" s="49" customFormat="1" ht="15.75" customHeight="1" x14ac:dyDescent="0.2">
      <c r="A264" s="287">
        <v>359</v>
      </c>
      <c r="B264" s="287" t="s">
        <v>689</v>
      </c>
      <c r="C264" s="287" t="s">
        <v>690</v>
      </c>
      <c r="D264" s="287">
        <v>195</v>
      </c>
      <c r="E264" s="287" t="s">
        <v>123</v>
      </c>
      <c r="F264" s="287" t="s">
        <v>512</v>
      </c>
    </row>
    <row r="265" spans="1:6" s="49" customFormat="1" ht="15.75" customHeight="1" x14ac:dyDescent="0.2">
      <c r="A265" s="287">
        <v>360</v>
      </c>
      <c r="B265" s="287" t="s">
        <v>34</v>
      </c>
      <c r="C265" s="287" t="s">
        <v>691</v>
      </c>
      <c r="D265" s="287">
        <v>11</v>
      </c>
      <c r="E265" s="287" t="s">
        <v>41</v>
      </c>
      <c r="F265" s="287" t="s">
        <v>369</v>
      </c>
    </row>
    <row r="266" spans="1:6" s="49" customFormat="1" ht="15.75" customHeight="1" x14ac:dyDescent="0.2">
      <c r="A266" s="287">
        <v>361</v>
      </c>
      <c r="B266" s="287" t="s">
        <v>149</v>
      </c>
      <c r="C266" s="287" t="s">
        <v>692</v>
      </c>
      <c r="D266" s="287">
        <v>11</v>
      </c>
      <c r="E266" s="287" t="s">
        <v>41</v>
      </c>
      <c r="F266" s="287" t="s">
        <v>369</v>
      </c>
    </row>
    <row r="267" spans="1:6" s="49" customFormat="1" ht="15.75" customHeight="1" x14ac:dyDescent="0.2">
      <c r="A267" s="287">
        <v>362</v>
      </c>
      <c r="B267" s="287" t="s">
        <v>693</v>
      </c>
      <c r="C267" s="287" t="s">
        <v>694</v>
      </c>
      <c r="D267" s="287">
        <v>11</v>
      </c>
      <c r="E267" s="287" t="s">
        <v>41</v>
      </c>
      <c r="F267" s="287" t="s">
        <v>369</v>
      </c>
    </row>
    <row r="268" spans="1:6" s="49" customFormat="1" ht="15.75" customHeight="1" x14ac:dyDescent="0.2">
      <c r="A268" s="287">
        <v>364</v>
      </c>
      <c r="B268" s="287" t="s">
        <v>695</v>
      </c>
      <c r="C268" s="287" t="s">
        <v>696</v>
      </c>
      <c r="D268" s="287">
        <v>11</v>
      </c>
      <c r="E268" s="287" t="s">
        <v>41</v>
      </c>
      <c r="F268" s="287" t="s">
        <v>369</v>
      </c>
    </row>
    <row r="269" spans="1:6" s="49" customFormat="1" ht="15.75" customHeight="1" x14ac:dyDescent="0.2">
      <c r="A269" s="287">
        <v>365</v>
      </c>
      <c r="B269" s="287" t="s">
        <v>697</v>
      </c>
      <c r="C269" s="287" t="s">
        <v>698</v>
      </c>
      <c r="D269" s="287">
        <v>11</v>
      </c>
      <c r="E269" s="287" t="s">
        <v>41</v>
      </c>
      <c r="F269" s="287" t="s">
        <v>369</v>
      </c>
    </row>
    <row r="270" spans="1:6" s="49" customFormat="1" ht="15.75" customHeight="1" x14ac:dyDescent="0.2">
      <c r="A270" s="287">
        <v>368</v>
      </c>
      <c r="B270" s="287" t="s">
        <v>699</v>
      </c>
      <c r="C270" s="287" t="s">
        <v>700</v>
      </c>
      <c r="D270" s="287">
        <v>11</v>
      </c>
      <c r="E270" s="287" t="s">
        <v>41</v>
      </c>
      <c r="F270" s="287" t="s">
        <v>369</v>
      </c>
    </row>
    <row r="271" spans="1:6" s="49" customFormat="1" ht="15.75" customHeight="1" x14ac:dyDescent="0.2">
      <c r="A271" s="287">
        <v>374</v>
      </c>
      <c r="B271" s="287" t="s">
        <v>701</v>
      </c>
      <c r="C271" s="287" t="s">
        <v>702</v>
      </c>
      <c r="D271" s="287">
        <v>11</v>
      </c>
      <c r="E271" s="287" t="s">
        <v>41</v>
      </c>
      <c r="F271" s="287" t="s">
        <v>369</v>
      </c>
    </row>
    <row r="272" spans="1:6" s="49" customFormat="1" ht="15.75" customHeight="1" x14ac:dyDescent="0.2">
      <c r="A272" s="287">
        <v>402</v>
      </c>
      <c r="B272" s="287" t="s">
        <v>703</v>
      </c>
      <c r="C272" s="287" t="s">
        <v>704</v>
      </c>
      <c r="D272" s="287">
        <v>11</v>
      </c>
      <c r="E272" s="287" t="s">
        <v>41</v>
      </c>
      <c r="F272" s="287" t="s">
        <v>369</v>
      </c>
    </row>
    <row r="273" spans="1:6" s="49" customFormat="1" ht="15.75" customHeight="1" x14ac:dyDescent="0.2">
      <c r="A273" s="287">
        <v>403</v>
      </c>
      <c r="B273" s="287" t="s">
        <v>705</v>
      </c>
      <c r="C273" s="287" t="s">
        <v>706</v>
      </c>
      <c r="D273" s="287">
        <v>11</v>
      </c>
      <c r="E273" s="287" t="s">
        <v>41</v>
      </c>
      <c r="F273" s="287" t="s">
        <v>369</v>
      </c>
    </row>
    <row r="274" spans="1:6" s="49" customFormat="1" ht="15.75" customHeight="1" x14ac:dyDescent="0.2">
      <c r="A274" s="287">
        <v>404</v>
      </c>
      <c r="B274" s="287" t="s">
        <v>707</v>
      </c>
      <c r="C274" s="287" t="s">
        <v>708</v>
      </c>
      <c r="D274" s="287">
        <v>72</v>
      </c>
      <c r="E274" s="287" t="s">
        <v>76</v>
      </c>
      <c r="F274" s="287" t="s">
        <v>421</v>
      </c>
    </row>
    <row r="275" spans="1:6" s="49" customFormat="1" ht="15.75" customHeight="1" x14ac:dyDescent="0.2">
      <c r="A275" s="287">
        <v>405</v>
      </c>
      <c r="B275" s="287" t="s">
        <v>709</v>
      </c>
      <c r="C275" s="287" t="s">
        <v>710</v>
      </c>
      <c r="D275" s="287">
        <v>11</v>
      </c>
      <c r="E275" s="287" t="s">
        <v>41</v>
      </c>
      <c r="F275" s="287" t="s">
        <v>369</v>
      </c>
    </row>
    <row r="276" spans="1:6" s="49" customFormat="1" ht="15.75" customHeight="1" x14ac:dyDescent="0.2">
      <c r="A276" s="287">
        <v>406</v>
      </c>
      <c r="B276" s="287" t="s">
        <v>711</v>
      </c>
      <c r="C276" s="287" t="s">
        <v>712</v>
      </c>
      <c r="D276" s="287">
        <v>11</v>
      </c>
      <c r="E276" s="287" t="s">
        <v>41</v>
      </c>
      <c r="F276" s="287" t="s">
        <v>369</v>
      </c>
    </row>
    <row r="277" spans="1:6" s="49" customFormat="1" ht="15.75" customHeight="1" x14ac:dyDescent="0.2">
      <c r="A277" s="287">
        <v>407</v>
      </c>
      <c r="B277" s="287" t="s">
        <v>713</v>
      </c>
      <c r="C277" s="287" t="s">
        <v>714</v>
      </c>
      <c r="D277" s="287">
        <v>11</v>
      </c>
      <c r="E277" s="287" t="s">
        <v>41</v>
      </c>
      <c r="F277" s="287" t="s">
        <v>369</v>
      </c>
    </row>
    <row r="278" spans="1:6" s="49" customFormat="1" ht="15.75" customHeight="1" x14ac:dyDescent="0.2">
      <c r="A278" s="287">
        <v>408</v>
      </c>
      <c r="B278" s="287" t="s">
        <v>715</v>
      </c>
      <c r="C278" s="287" t="s">
        <v>716</v>
      </c>
      <c r="D278" s="287">
        <v>11</v>
      </c>
      <c r="E278" s="287" t="s">
        <v>41</v>
      </c>
      <c r="F278" s="287" t="s">
        <v>369</v>
      </c>
    </row>
    <row r="279" spans="1:6" s="49" customFormat="1" ht="15.75" customHeight="1" x14ac:dyDescent="0.2">
      <c r="A279" s="287">
        <v>409</v>
      </c>
      <c r="B279" s="287" t="s">
        <v>717</v>
      </c>
      <c r="C279" s="287" t="s">
        <v>718</v>
      </c>
      <c r="D279" s="287">
        <v>11</v>
      </c>
      <c r="E279" s="287" t="s">
        <v>41</v>
      </c>
      <c r="F279" s="287" t="s">
        <v>369</v>
      </c>
    </row>
    <row r="280" spans="1:6" s="49" customFormat="1" ht="15.75" customHeight="1" x14ac:dyDescent="0.2">
      <c r="A280" s="287">
        <v>410</v>
      </c>
      <c r="B280" s="287" t="s">
        <v>719</v>
      </c>
      <c r="C280" s="287" t="s">
        <v>720</v>
      </c>
      <c r="D280" s="287">
        <v>11</v>
      </c>
      <c r="E280" s="287" t="s">
        <v>41</v>
      </c>
      <c r="F280" s="287" t="s">
        <v>369</v>
      </c>
    </row>
    <row r="281" spans="1:6" s="49" customFormat="1" ht="15.75" customHeight="1" x14ac:dyDescent="0.2">
      <c r="A281" s="287">
        <v>422</v>
      </c>
      <c r="B281" s="287" t="s">
        <v>150</v>
      </c>
      <c r="C281" s="287" t="s">
        <v>721</v>
      </c>
      <c r="D281" s="287">
        <v>11</v>
      </c>
      <c r="E281" s="287" t="s">
        <v>41</v>
      </c>
      <c r="F281" s="287" t="s">
        <v>369</v>
      </c>
    </row>
    <row r="282" spans="1:6" s="49" customFormat="1" ht="15.75" customHeight="1" x14ac:dyDescent="0.2">
      <c r="A282" s="287">
        <v>423</v>
      </c>
      <c r="B282" s="287" t="s">
        <v>151</v>
      </c>
      <c r="C282" s="287" t="s">
        <v>722</v>
      </c>
      <c r="D282" s="287">
        <v>11</v>
      </c>
      <c r="E282" s="287" t="s">
        <v>41</v>
      </c>
      <c r="F282" s="287" t="s">
        <v>369</v>
      </c>
    </row>
    <row r="283" spans="1:6" s="49" customFormat="1" ht="15.75" customHeight="1" x14ac:dyDescent="0.2">
      <c r="A283" s="287">
        <v>424</v>
      </c>
      <c r="B283" s="287" t="s">
        <v>152</v>
      </c>
      <c r="C283" s="287" t="s">
        <v>723</v>
      </c>
      <c r="D283" s="287">
        <v>424</v>
      </c>
      <c r="E283" s="287" t="s">
        <v>152</v>
      </c>
      <c r="F283" s="287" t="s">
        <v>723</v>
      </c>
    </row>
    <row r="284" spans="1:6" s="49" customFormat="1" ht="15.75" customHeight="1" x14ac:dyDescent="0.2">
      <c r="A284" s="287">
        <v>425</v>
      </c>
      <c r="B284" s="287" t="s">
        <v>724</v>
      </c>
      <c r="C284" s="287" t="s">
        <v>725</v>
      </c>
      <c r="D284" s="287">
        <v>11</v>
      </c>
      <c r="E284" s="287" t="s">
        <v>41</v>
      </c>
      <c r="F284" s="287" t="s">
        <v>369</v>
      </c>
    </row>
    <row r="285" spans="1:6" s="49" customFormat="1" ht="15.75" customHeight="1" x14ac:dyDescent="0.2">
      <c r="A285" s="287">
        <v>426</v>
      </c>
      <c r="B285" s="287" t="s">
        <v>726</v>
      </c>
      <c r="C285" s="287" t="s">
        <v>727</v>
      </c>
      <c r="D285" s="287">
        <v>11</v>
      </c>
      <c r="E285" s="287" t="s">
        <v>41</v>
      </c>
      <c r="F285" s="287" t="s">
        <v>369</v>
      </c>
    </row>
    <row r="286" spans="1:6" s="49" customFormat="1" ht="15.75" customHeight="1" x14ac:dyDescent="0.2">
      <c r="A286" s="287">
        <v>427</v>
      </c>
      <c r="B286" s="287" t="s">
        <v>728</v>
      </c>
      <c r="C286" s="287" t="s">
        <v>729</v>
      </c>
      <c r="D286" s="287">
        <v>11</v>
      </c>
      <c r="E286" s="287" t="s">
        <v>41</v>
      </c>
      <c r="F286" s="287" t="s">
        <v>369</v>
      </c>
    </row>
    <row r="287" spans="1:6" s="49" customFormat="1" ht="15.75" customHeight="1" x14ac:dyDescent="0.2">
      <c r="A287" s="287">
        <v>428</v>
      </c>
      <c r="B287" s="287" t="s">
        <v>730</v>
      </c>
      <c r="C287" s="287" t="s">
        <v>731</v>
      </c>
      <c r="D287" s="287">
        <v>11</v>
      </c>
      <c r="E287" s="287" t="s">
        <v>41</v>
      </c>
      <c r="F287" s="287" t="s">
        <v>369</v>
      </c>
    </row>
    <row r="288" spans="1:6" s="49" customFormat="1" ht="15.75" customHeight="1" x14ac:dyDescent="0.2">
      <c r="A288" s="287">
        <v>429</v>
      </c>
      <c r="B288" s="287" t="s">
        <v>732</v>
      </c>
      <c r="C288" s="287" t="s">
        <v>733</v>
      </c>
      <c r="D288" s="287">
        <v>11</v>
      </c>
      <c r="E288" s="287" t="s">
        <v>41</v>
      </c>
      <c r="F288" s="287" t="s">
        <v>369</v>
      </c>
    </row>
    <row r="289" spans="1:6" s="49" customFormat="1" ht="15.75" customHeight="1" x14ac:dyDescent="0.2">
      <c r="A289" s="287">
        <v>431</v>
      </c>
      <c r="B289" s="287" t="s">
        <v>346</v>
      </c>
      <c r="C289" s="287" t="s">
        <v>734</v>
      </c>
      <c r="D289" s="287">
        <v>839</v>
      </c>
      <c r="E289" s="287" t="s">
        <v>205</v>
      </c>
      <c r="F289" s="287" t="s">
        <v>494</v>
      </c>
    </row>
    <row r="290" spans="1:6" s="49" customFormat="1" ht="15.75" customHeight="1" x14ac:dyDescent="0.2">
      <c r="A290" s="287">
        <v>432</v>
      </c>
      <c r="B290" s="287" t="s">
        <v>735</v>
      </c>
      <c r="C290" s="287" t="s">
        <v>736</v>
      </c>
      <c r="D290" s="287">
        <v>11</v>
      </c>
      <c r="E290" s="287" t="s">
        <v>41</v>
      </c>
      <c r="F290" s="287" t="s">
        <v>369</v>
      </c>
    </row>
    <row r="291" spans="1:6" s="49" customFormat="1" ht="15.75" customHeight="1" x14ac:dyDescent="0.2">
      <c r="A291" s="287">
        <v>433</v>
      </c>
      <c r="B291" s="287" t="s">
        <v>737</v>
      </c>
      <c r="C291" s="287" t="s">
        <v>738</v>
      </c>
      <c r="D291" s="287">
        <v>11</v>
      </c>
      <c r="E291" s="287" t="s">
        <v>41</v>
      </c>
      <c r="F291" s="287" t="s">
        <v>369</v>
      </c>
    </row>
    <row r="292" spans="1:6" s="49" customFormat="1" ht="15.75" customHeight="1" x14ac:dyDescent="0.2">
      <c r="A292" s="287">
        <v>434</v>
      </c>
      <c r="B292" s="287" t="s">
        <v>739</v>
      </c>
      <c r="C292" s="287" t="s">
        <v>740</v>
      </c>
      <c r="D292" s="287">
        <v>452</v>
      </c>
      <c r="E292" s="287" t="s">
        <v>351</v>
      </c>
      <c r="F292" s="287" t="s">
        <v>741</v>
      </c>
    </row>
    <row r="293" spans="1:6" s="49" customFormat="1" ht="15.75" customHeight="1" x14ac:dyDescent="0.2">
      <c r="A293" s="287">
        <v>435</v>
      </c>
      <c r="B293" s="287" t="s">
        <v>347</v>
      </c>
      <c r="C293" s="287" t="s">
        <v>742</v>
      </c>
      <c r="D293" s="287">
        <v>435</v>
      </c>
      <c r="E293" s="287" t="s">
        <v>347</v>
      </c>
      <c r="F293" s="287" t="s">
        <v>742</v>
      </c>
    </row>
    <row r="294" spans="1:6" s="49" customFormat="1" ht="15.75" customHeight="1" x14ac:dyDescent="0.2">
      <c r="A294" s="287">
        <v>436</v>
      </c>
      <c r="B294" s="287" t="s">
        <v>348</v>
      </c>
      <c r="C294" s="287" t="s">
        <v>743</v>
      </c>
      <c r="D294" s="287">
        <v>73</v>
      </c>
      <c r="E294" s="287" t="s">
        <v>77</v>
      </c>
      <c r="F294" s="287" t="s">
        <v>393</v>
      </c>
    </row>
    <row r="295" spans="1:6" s="49" customFormat="1" ht="15.75" customHeight="1" x14ac:dyDescent="0.2">
      <c r="A295" s="287">
        <v>437</v>
      </c>
      <c r="B295" s="287" t="s">
        <v>744</v>
      </c>
      <c r="C295" s="287" t="s">
        <v>745</v>
      </c>
      <c r="D295" s="287">
        <v>452</v>
      </c>
      <c r="E295" s="287" t="s">
        <v>351</v>
      </c>
      <c r="F295" s="287" t="s">
        <v>741</v>
      </c>
    </row>
    <row r="296" spans="1:6" s="49" customFormat="1" ht="15.75" customHeight="1" x14ac:dyDescent="0.2">
      <c r="A296" s="287">
        <v>438</v>
      </c>
      <c r="B296" s="287" t="s">
        <v>746</v>
      </c>
      <c r="C296" s="287" t="s">
        <v>747</v>
      </c>
      <c r="D296" s="287">
        <v>452</v>
      </c>
      <c r="E296" s="287" t="s">
        <v>351</v>
      </c>
      <c r="F296" s="287" t="s">
        <v>741</v>
      </c>
    </row>
    <row r="297" spans="1:6" s="49" customFormat="1" ht="15.75" customHeight="1" x14ac:dyDescent="0.2">
      <c r="A297" s="287">
        <v>439</v>
      </c>
      <c r="B297" s="287" t="s">
        <v>349</v>
      </c>
      <c r="C297" s="287" t="s">
        <v>748</v>
      </c>
      <c r="D297" s="287">
        <v>881</v>
      </c>
      <c r="E297" s="287" t="s">
        <v>226</v>
      </c>
      <c r="F297" s="287" t="s">
        <v>749</v>
      </c>
    </row>
    <row r="298" spans="1:6" s="49" customFormat="1" ht="15.75" customHeight="1" x14ac:dyDescent="0.2">
      <c r="A298" s="287">
        <v>440</v>
      </c>
      <c r="B298" s="287" t="s">
        <v>750</v>
      </c>
      <c r="C298" s="287" t="s">
        <v>751</v>
      </c>
      <c r="D298" s="287">
        <v>37</v>
      </c>
      <c r="E298" s="287" t="s">
        <v>52</v>
      </c>
      <c r="F298" s="287" t="s">
        <v>386</v>
      </c>
    </row>
    <row r="299" spans="1:6" s="49" customFormat="1" ht="15.75" customHeight="1" x14ac:dyDescent="0.2">
      <c r="A299" s="287">
        <v>441</v>
      </c>
      <c r="B299" s="287" t="s">
        <v>752</v>
      </c>
      <c r="C299" s="287" t="s">
        <v>753</v>
      </c>
      <c r="D299" s="287">
        <v>73</v>
      </c>
      <c r="E299" s="287" t="s">
        <v>77</v>
      </c>
      <c r="F299" s="287" t="s">
        <v>393</v>
      </c>
    </row>
    <row r="300" spans="1:6" s="49" customFormat="1" ht="15.75" customHeight="1" x14ac:dyDescent="0.2">
      <c r="A300" s="287">
        <v>442</v>
      </c>
      <c r="B300" s="287" t="s">
        <v>754</v>
      </c>
      <c r="C300" s="287" t="s">
        <v>755</v>
      </c>
      <c r="D300" s="287">
        <v>442</v>
      </c>
      <c r="E300" s="287" t="s">
        <v>754</v>
      </c>
      <c r="F300" s="287" t="s">
        <v>755</v>
      </c>
    </row>
    <row r="301" spans="1:6" s="49" customFormat="1" ht="15.75" customHeight="1" x14ac:dyDescent="0.2">
      <c r="A301" s="287">
        <v>443</v>
      </c>
      <c r="B301" s="287" t="s">
        <v>756</v>
      </c>
      <c r="C301" s="287" t="s">
        <v>757</v>
      </c>
      <c r="D301" s="287">
        <v>442</v>
      </c>
      <c r="E301" s="287" t="s">
        <v>754</v>
      </c>
      <c r="F301" s="287" t="s">
        <v>755</v>
      </c>
    </row>
    <row r="302" spans="1:6" s="49" customFormat="1" ht="15.75" customHeight="1" x14ac:dyDescent="0.2">
      <c r="A302" s="287">
        <v>444</v>
      </c>
      <c r="B302" s="287" t="s">
        <v>758</v>
      </c>
      <c r="C302" s="287" t="s">
        <v>759</v>
      </c>
      <c r="D302" s="287">
        <v>435</v>
      </c>
      <c r="E302" s="287" t="s">
        <v>347</v>
      </c>
      <c r="F302" s="287" t="s">
        <v>742</v>
      </c>
    </row>
    <row r="303" spans="1:6" s="49" customFormat="1" ht="15.75" customHeight="1" x14ac:dyDescent="0.2">
      <c r="A303" s="287">
        <v>445</v>
      </c>
      <c r="B303" s="287" t="s">
        <v>760</v>
      </c>
      <c r="C303" s="287" t="s">
        <v>761</v>
      </c>
      <c r="D303" s="287">
        <v>151</v>
      </c>
      <c r="E303" s="287" t="s">
        <v>102</v>
      </c>
      <c r="F303" s="287" t="s">
        <v>467</v>
      </c>
    </row>
    <row r="304" spans="1:6" s="49" customFormat="1" ht="15.75" customHeight="1" x14ac:dyDescent="0.2">
      <c r="A304" s="287">
        <v>446</v>
      </c>
      <c r="B304" s="287" t="s">
        <v>762</v>
      </c>
      <c r="C304" s="287" t="s">
        <v>763</v>
      </c>
      <c r="D304" s="287">
        <v>33</v>
      </c>
      <c r="E304" s="287" t="s">
        <v>382</v>
      </c>
      <c r="F304" s="287" t="s">
        <v>383</v>
      </c>
    </row>
    <row r="305" spans="1:6" s="49" customFormat="1" ht="15.75" customHeight="1" x14ac:dyDescent="0.2">
      <c r="A305" s="287">
        <v>447</v>
      </c>
      <c r="B305" s="287" t="s">
        <v>764</v>
      </c>
      <c r="C305" s="287" t="s">
        <v>765</v>
      </c>
      <c r="D305" s="287">
        <v>881</v>
      </c>
      <c r="E305" s="287" t="s">
        <v>226</v>
      </c>
      <c r="F305" s="287" t="s">
        <v>749</v>
      </c>
    </row>
    <row r="306" spans="1:6" s="49" customFormat="1" ht="15.75" customHeight="1" x14ac:dyDescent="0.2">
      <c r="A306" s="287">
        <v>448</v>
      </c>
      <c r="B306" s="287" t="s">
        <v>766</v>
      </c>
      <c r="C306" s="287" t="s">
        <v>767</v>
      </c>
      <c r="D306" s="287">
        <v>590</v>
      </c>
      <c r="E306" s="287" t="s">
        <v>768</v>
      </c>
      <c r="F306" s="287" t="s">
        <v>769</v>
      </c>
    </row>
    <row r="307" spans="1:6" s="49" customFormat="1" ht="15.75" customHeight="1" x14ac:dyDescent="0.2">
      <c r="A307" s="287">
        <v>449</v>
      </c>
      <c r="B307" s="287" t="s">
        <v>350</v>
      </c>
      <c r="C307" s="287" t="s">
        <v>770</v>
      </c>
      <c r="D307" s="287">
        <v>151</v>
      </c>
      <c r="E307" s="287" t="s">
        <v>102</v>
      </c>
      <c r="F307" s="287" t="s">
        <v>467</v>
      </c>
    </row>
    <row r="308" spans="1:6" s="49" customFormat="1" ht="15.75" customHeight="1" x14ac:dyDescent="0.2">
      <c r="A308" s="287">
        <v>450</v>
      </c>
      <c r="B308" s="287" t="s">
        <v>771</v>
      </c>
      <c r="C308" s="287" t="s">
        <v>772</v>
      </c>
      <c r="D308" s="287">
        <v>151</v>
      </c>
      <c r="E308" s="287" t="s">
        <v>102</v>
      </c>
      <c r="F308" s="287" t="s">
        <v>467</v>
      </c>
    </row>
    <row r="309" spans="1:6" s="49" customFormat="1" ht="15.75" customHeight="1" x14ac:dyDescent="0.2">
      <c r="A309" s="287">
        <v>451</v>
      </c>
      <c r="B309" s="287" t="s">
        <v>317</v>
      </c>
      <c r="C309" s="287" t="s">
        <v>773</v>
      </c>
      <c r="D309" s="287">
        <v>839</v>
      </c>
      <c r="E309" s="287" t="s">
        <v>205</v>
      </c>
      <c r="F309" s="287" t="s">
        <v>494</v>
      </c>
    </row>
    <row r="310" spans="1:6" s="49" customFormat="1" ht="15.75" customHeight="1" x14ac:dyDescent="0.2">
      <c r="A310" s="287">
        <v>452</v>
      </c>
      <c r="B310" s="287" t="s">
        <v>351</v>
      </c>
      <c r="C310" s="287" t="s">
        <v>741</v>
      </c>
      <c r="D310" s="287">
        <v>452</v>
      </c>
      <c r="E310" s="287" t="s">
        <v>351</v>
      </c>
      <c r="F310" s="287" t="s">
        <v>741</v>
      </c>
    </row>
    <row r="311" spans="1:6" s="49" customFormat="1" ht="15.75" customHeight="1" x14ac:dyDescent="0.2">
      <c r="A311" s="287">
        <v>453</v>
      </c>
      <c r="B311" s="287" t="s">
        <v>774</v>
      </c>
      <c r="C311" s="287" t="s">
        <v>775</v>
      </c>
      <c r="D311" s="287">
        <v>452</v>
      </c>
      <c r="E311" s="287" t="s">
        <v>351</v>
      </c>
      <c r="F311" s="287" t="s">
        <v>741</v>
      </c>
    </row>
    <row r="312" spans="1:6" s="49" customFormat="1" ht="15.75" customHeight="1" x14ac:dyDescent="0.2">
      <c r="A312" s="287">
        <v>454</v>
      </c>
      <c r="B312" s="287" t="s">
        <v>776</v>
      </c>
      <c r="C312" s="287" t="s">
        <v>777</v>
      </c>
      <c r="D312" s="287">
        <v>590</v>
      </c>
      <c r="E312" s="287" t="s">
        <v>768</v>
      </c>
      <c r="F312" s="287" t="s">
        <v>769</v>
      </c>
    </row>
    <row r="313" spans="1:6" s="49" customFormat="1" ht="15.75" customHeight="1" x14ac:dyDescent="0.2">
      <c r="A313" s="287">
        <v>455</v>
      </c>
      <c r="B313" s="287" t="s">
        <v>778</v>
      </c>
      <c r="C313" s="287" t="s">
        <v>779</v>
      </c>
      <c r="D313" s="287">
        <v>590</v>
      </c>
      <c r="E313" s="287" t="s">
        <v>768</v>
      </c>
      <c r="F313" s="287" t="s">
        <v>769</v>
      </c>
    </row>
    <row r="314" spans="1:6" s="49" customFormat="1" ht="15.75" customHeight="1" x14ac:dyDescent="0.2">
      <c r="A314" s="287">
        <v>456</v>
      </c>
      <c r="B314" s="287" t="s">
        <v>780</v>
      </c>
      <c r="C314" s="287" t="s">
        <v>781</v>
      </c>
      <c r="D314" s="287">
        <v>590</v>
      </c>
      <c r="E314" s="287" t="s">
        <v>768</v>
      </c>
      <c r="F314" s="287" t="s">
        <v>769</v>
      </c>
    </row>
    <row r="315" spans="1:6" s="49" customFormat="1" ht="15.75" customHeight="1" x14ac:dyDescent="0.2">
      <c r="A315" s="287">
        <v>457</v>
      </c>
      <c r="B315" s="287" t="s">
        <v>782</v>
      </c>
      <c r="C315" s="287" t="s">
        <v>783</v>
      </c>
      <c r="D315" s="287">
        <v>590</v>
      </c>
      <c r="E315" s="287" t="s">
        <v>768</v>
      </c>
      <c r="F315" s="287" t="s">
        <v>769</v>
      </c>
    </row>
    <row r="316" spans="1:6" s="49" customFormat="1" ht="15.75" customHeight="1" x14ac:dyDescent="0.2">
      <c r="A316" s="287">
        <v>458</v>
      </c>
      <c r="B316" s="287" t="s">
        <v>784</v>
      </c>
      <c r="C316" s="287" t="s">
        <v>785</v>
      </c>
      <c r="D316" s="287">
        <v>435</v>
      </c>
      <c r="E316" s="287" t="s">
        <v>347</v>
      </c>
      <c r="F316" s="287" t="s">
        <v>742</v>
      </c>
    </row>
    <row r="317" spans="1:6" s="49" customFormat="1" ht="15.75" customHeight="1" x14ac:dyDescent="0.2">
      <c r="A317" s="287">
        <v>459</v>
      </c>
      <c r="B317" s="287" t="s">
        <v>786</v>
      </c>
      <c r="C317" s="287" t="s">
        <v>787</v>
      </c>
      <c r="D317" s="287">
        <v>33</v>
      </c>
      <c r="E317" s="287" t="s">
        <v>382</v>
      </c>
      <c r="F317" s="287" t="s">
        <v>383</v>
      </c>
    </row>
    <row r="318" spans="1:6" s="49" customFormat="1" ht="15.75" customHeight="1" x14ac:dyDescent="0.2">
      <c r="A318" s="287">
        <v>460</v>
      </c>
      <c r="B318" s="287" t="s">
        <v>318</v>
      </c>
      <c r="C318" s="287" t="s">
        <v>788</v>
      </c>
      <c r="D318" s="287">
        <v>37</v>
      </c>
      <c r="E318" s="287" t="s">
        <v>52</v>
      </c>
      <c r="F318" s="287" t="s">
        <v>386</v>
      </c>
    </row>
    <row r="319" spans="1:6" s="49" customFormat="1" ht="15.75" customHeight="1" x14ac:dyDescent="0.2">
      <c r="A319" s="287">
        <v>461</v>
      </c>
      <c r="B319" s="287" t="s">
        <v>789</v>
      </c>
      <c r="C319" s="287" t="s">
        <v>790</v>
      </c>
      <c r="D319" s="287">
        <v>836</v>
      </c>
      <c r="E319" s="287" t="s">
        <v>203</v>
      </c>
      <c r="F319" s="287" t="s">
        <v>791</v>
      </c>
    </row>
    <row r="320" spans="1:6" s="49" customFormat="1" ht="15.75" customHeight="1" x14ac:dyDescent="0.2">
      <c r="A320" s="287">
        <v>462</v>
      </c>
      <c r="B320" s="287" t="s">
        <v>792</v>
      </c>
      <c r="C320" s="287" t="s">
        <v>793</v>
      </c>
      <c r="D320" s="287">
        <v>839</v>
      </c>
      <c r="E320" s="287" t="s">
        <v>205</v>
      </c>
      <c r="F320" s="287" t="s">
        <v>494</v>
      </c>
    </row>
    <row r="321" spans="1:6" s="49" customFormat="1" ht="15.75" customHeight="1" x14ac:dyDescent="0.2">
      <c r="A321" s="287">
        <v>463</v>
      </c>
      <c r="B321" s="287" t="s">
        <v>322</v>
      </c>
      <c r="C321" s="287" t="s">
        <v>794</v>
      </c>
      <c r="D321" s="287">
        <v>11</v>
      </c>
      <c r="E321" s="287" t="s">
        <v>41</v>
      </c>
      <c r="F321" s="287" t="s">
        <v>369</v>
      </c>
    </row>
    <row r="322" spans="1:6" s="49" customFormat="1" ht="15.75" customHeight="1" x14ac:dyDescent="0.2">
      <c r="A322" s="287">
        <v>464</v>
      </c>
      <c r="B322" s="287" t="s">
        <v>795</v>
      </c>
      <c r="C322" s="287" t="s">
        <v>796</v>
      </c>
      <c r="D322" s="287">
        <v>11</v>
      </c>
      <c r="E322" s="287" t="s">
        <v>41</v>
      </c>
      <c r="F322" s="287" t="s">
        <v>369</v>
      </c>
    </row>
    <row r="323" spans="1:6" s="49" customFormat="1" ht="15.75" customHeight="1" x14ac:dyDescent="0.2">
      <c r="A323" s="287">
        <v>465</v>
      </c>
      <c r="B323" s="287" t="s">
        <v>797</v>
      </c>
      <c r="C323" s="287" t="s">
        <v>798</v>
      </c>
      <c r="D323" s="287">
        <v>889</v>
      </c>
      <c r="E323" s="287" t="s">
        <v>232</v>
      </c>
      <c r="F323" s="287" t="s">
        <v>440</v>
      </c>
    </row>
    <row r="324" spans="1:6" s="49" customFormat="1" ht="15.75" customHeight="1" x14ac:dyDescent="0.2">
      <c r="A324" s="287">
        <v>466</v>
      </c>
      <c r="B324" s="287" t="s">
        <v>352</v>
      </c>
      <c r="C324" s="287" t="s">
        <v>799</v>
      </c>
      <c r="D324" s="287">
        <v>590</v>
      </c>
      <c r="E324" s="287" t="s">
        <v>768</v>
      </c>
      <c r="F324" s="287" t="s">
        <v>769</v>
      </c>
    </row>
    <row r="325" spans="1:6" s="49" customFormat="1" ht="15.75" customHeight="1" x14ac:dyDescent="0.2">
      <c r="A325" s="287">
        <v>467</v>
      </c>
      <c r="B325" s="287" t="s">
        <v>353</v>
      </c>
      <c r="C325" s="287" t="s">
        <v>800</v>
      </c>
      <c r="D325" s="287">
        <v>590</v>
      </c>
      <c r="E325" s="287" t="s">
        <v>768</v>
      </c>
      <c r="F325" s="287" t="s">
        <v>769</v>
      </c>
    </row>
    <row r="326" spans="1:6" s="49" customFormat="1" ht="15.75" customHeight="1" x14ac:dyDescent="0.2">
      <c r="A326" s="287">
        <v>468</v>
      </c>
      <c r="B326" s="287" t="s">
        <v>354</v>
      </c>
      <c r="C326" s="287" t="s">
        <v>801</v>
      </c>
      <c r="D326" s="287">
        <v>590</v>
      </c>
      <c r="E326" s="287" t="s">
        <v>768</v>
      </c>
      <c r="F326" s="287" t="s">
        <v>769</v>
      </c>
    </row>
    <row r="327" spans="1:6" s="49" customFormat="1" ht="15.75" customHeight="1" x14ac:dyDescent="0.2">
      <c r="A327" s="287">
        <v>469</v>
      </c>
      <c r="B327" s="287" t="s">
        <v>355</v>
      </c>
      <c r="C327" s="287" t="s">
        <v>802</v>
      </c>
      <c r="D327" s="287">
        <v>590</v>
      </c>
      <c r="E327" s="287" t="s">
        <v>768</v>
      </c>
      <c r="F327" s="287" t="s">
        <v>769</v>
      </c>
    </row>
    <row r="328" spans="1:6" s="49" customFormat="1" ht="15.75" customHeight="1" x14ac:dyDescent="0.2">
      <c r="A328" s="287">
        <v>470</v>
      </c>
      <c r="B328" s="287" t="s">
        <v>356</v>
      </c>
      <c r="C328" s="287" t="s">
        <v>803</v>
      </c>
      <c r="D328" s="287">
        <v>33</v>
      </c>
      <c r="E328" s="287" t="s">
        <v>382</v>
      </c>
      <c r="F328" s="287" t="s">
        <v>383</v>
      </c>
    </row>
    <row r="329" spans="1:6" s="49" customFormat="1" ht="15.75" customHeight="1" x14ac:dyDescent="0.2">
      <c r="A329" s="287">
        <v>471</v>
      </c>
      <c r="B329" s="287" t="s">
        <v>804</v>
      </c>
      <c r="C329" s="287" t="s">
        <v>805</v>
      </c>
      <c r="D329" s="287">
        <v>442</v>
      </c>
      <c r="E329" s="287" t="s">
        <v>754</v>
      </c>
      <c r="F329" s="287" t="s">
        <v>755</v>
      </c>
    </row>
    <row r="330" spans="1:6" s="49" customFormat="1" ht="15.75" customHeight="1" x14ac:dyDescent="0.2">
      <c r="A330" s="287">
        <v>472</v>
      </c>
      <c r="B330" s="287" t="s">
        <v>806</v>
      </c>
      <c r="C330" s="287" t="s">
        <v>807</v>
      </c>
      <c r="D330" s="287">
        <v>11</v>
      </c>
      <c r="E330" s="287" t="s">
        <v>41</v>
      </c>
      <c r="F330" s="287" t="s">
        <v>369</v>
      </c>
    </row>
    <row r="331" spans="1:6" s="49" customFormat="1" ht="15.75" customHeight="1" x14ac:dyDescent="0.2">
      <c r="A331" s="287">
        <v>473</v>
      </c>
      <c r="B331" s="287" t="s">
        <v>335</v>
      </c>
      <c r="C331" s="287" t="s">
        <v>808</v>
      </c>
      <c r="D331" s="287">
        <v>442</v>
      </c>
      <c r="E331" s="287" t="s">
        <v>754</v>
      </c>
      <c r="F331" s="287" t="s">
        <v>755</v>
      </c>
    </row>
    <row r="332" spans="1:6" s="49" customFormat="1" ht="15.75" customHeight="1" x14ac:dyDescent="0.2">
      <c r="A332" s="287">
        <v>474</v>
      </c>
      <c r="B332" s="287" t="s">
        <v>809</v>
      </c>
      <c r="C332" s="287" t="s">
        <v>810</v>
      </c>
      <c r="D332" s="287">
        <v>442</v>
      </c>
      <c r="E332" s="287" t="s">
        <v>754</v>
      </c>
      <c r="F332" s="287" t="s">
        <v>755</v>
      </c>
    </row>
    <row r="333" spans="1:6" s="49" customFormat="1" ht="15.75" customHeight="1" x14ac:dyDescent="0.2">
      <c r="A333" s="287">
        <v>475</v>
      </c>
      <c r="B333" s="287" t="s">
        <v>319</v>
      </c>
      <c r="C333" s="287" t="s">
        <v>811</v>
      </c>
      <c r="D333" s="287">
        <v>766</v>
      </c>
      <c r="E333" s="287" t="s">
        <v>175</v>
      </c>
      <c r="F333" s="287" t="s">
        <v>812</v>
      </c>
    </row>
    <row r="334" spans="1:6" s="49" customFormat="1" ht="15.75" customHeight="1" x14ac:dyDescent="0.2">
      <c r="A334" s="287">
        <v>476</v>
      </c>
      <c r="B334" s="287" t="s">
        <v>813</v>
      </c>
      <c r="C334" s="287" t="s">
        <v>814</v>
      </c>
      <c r="D334" s="287">
        <v>452</v>
      </c>
      <c r="E334" s="287" t="s">
        <v>351</v>
      </c>
      <c r="F334" s="287" t="s">
        <v>741</v>
      </c>
    </row>
    <row r="335" spans="1:6" s="49" customFormat="1" ht="15.75" customHeight="1" x14ac:dyDescent="0.2">
      <c r="A335" s="287">
        <v>477</v>
      </c>
      <c r="B335" s="287" t="s">
        <v>815</v>
      </c>
      <c r="C335" s="287" t="s">
        <v>816</v>
      </c>
      <c r="D335" s="287">
        <v>33</v>
      </c>
      <c r="E335" s="287" t="s">
        <v>382</v>
      </c>
      <c r="F335" s="287" t="s">
        <v>383</v>
      </c>
    </row>
    <row r="336" spans="1:6" s="49" customFormat="1" ht="15.75" customHeight="1" x14ac:dyDescent="0.2">
      <c r="A336" s="287">
        <v>478</v>
      </c>
      <c r="B336" s="287" t="s">
        <v>817</v>
      </c>
      <c r="C336" s="287" t="s">
        <v>818</v>
      </c>
      <c r="D336" s="287">
        <v>53</v>
      </c>
      <c r="E336" s="287" t="s">
        <v>65</v>
      </c>
      <c r="F336" s="287" t="s">
        <v>403</v>
      </c>
    </row>
    <row r="337" spans="1:6" s="49" customFormat="1" ht="15.75" customHeight="1" x14ac:dyDescent="0.2">
      <c r="A337" s="287">
        <v>479</v>
      </c>
      <c r="B337" s="287" t="s">
        <v>819</v>
      </c>
      <c r="C337" s="287" t="s">
        <v>820</v>
      </c>
      <c r="D337" s="287">
        <v>479</v>
      </c>
      <c r="E337" s="287" t="s">
        <v>819</v>
      </c>
      <c r="F337" s="287" t="s">
        <v>820</v>
      </c>
    </row>
    <row r="338" spans="1:6" s="49" customFormat="1" ht="15.75" customHeight="1" x14ac:dyDescent="0.2">
      <c r="A338" s="287">
        <v>480</v>
      </c>
      <c r="B338" s="287" t="s">
        <v>357</v>
      </c>
      <c r="C338" s="287" t="s">
        <v>821</v>
      </c>
      <c r="D338" s="287">
        <v>836</v>
      </c>
      <c r="E338" s="287" t="s">
        <v>203</v>
      </c>
      <c r="F338" s="287" t="s">
        <v>791</v>
      </c>
    </row>
    <row r="339" spans="1:6" s="49" customFormat="1" ht="15.75" customHeight="1" x14ac:dyDescent="0.2">
      <c r="A339" s="287">
        <v>481</v>
      </c>
      <c r="B339" s="287" t="s">
        <v>822</v>
      </c>
      <c r="C339" s="287" t="s">
        <v>823</v>
      </c>
      <c r="D339" s="287">
        <v>452</v>
      </c>
      <c r="E339" s="287" t="s">
        <v>351</v>
      </c>
      <c r="F339" s="287" t="s">
        <v>741</v>
      </c>
    </row>
    <row r="340" spans="1:6" s="49" customFormat="1" ht="15.75" customHeight="1" x14ac:dyDescent="0.2">
      <c r="A340" s="287">
        <v>482</v>
      </c>
      <c r="B340" s="287" t="s">
        <v>824</v>
      </c>
      <c r="C340" s="287" t="s">
        <v>825</v>
      </c>
      <c r="D340" s="287">
        <v>151</v>
      </c>
      <c r="E340" s="287" t="s">
        <v>102</v>
      </c>
      <c r="F340" s="287" t="s">
        <v>467</v>
      </c>
    </row>
    <row r="341" spans="1:6" s="49" customFormat="1" ht="15.75" customHeight="1" x14ac:dyDescent="0.2">
      <c r="A341" s="287">
        <v>483</v>
      </c>
      <c r="B341" s="287" t="s">
        <v>826</v>
      </c>
      <c r="C341" s="287" t="s">
        <v>827</v>
      </c>
      <c r="D341" s="287">
        <v>73</v>
      </c>
      <c r="E341" s="287" t="s">
        <v>77</v>
      </c>
      <c r="F341" s="287" t="s">
        <v>393</v>
      </c>
    </row>
    <row r="342" spans="1:6" s="49" customFormat="1" ht="15.75" customHeight="1" x14ac:dyDescent="0.2">
      <c r="A342" s="287">
        <v>484</v>
      </c>
      <c r="B342" s="287" t="s">
        <v>320</v>
      </c>
      <c r="C342" s="287" t="s">
        <v>828</v>
      </c>
      <c r="D342" s="287">
        <v>53</v>
      </c>
      <c r="E342" s="287" t="s">
        <v>65</v>
      </c>
      <c r="F342" s="287" t="s">
        <v>403</v>
      </c>
    </row>
    <row r="343" spans="1:6" s="49" customFormat="1" ht="15.75" customHeight="1" x14ac:dyDescent="0.2">
      <c r="A343" s="287">
        <v>485</v>
      </c>
      <c r="B343" s="287" t="s">
        <v>829</v>
      </c>
      <c r="C343" s="287" t="s">
        <v>830</v>
      </c>
      <c r="D343" s="287">
        <v>836</v>
      </c>
      <c r="E343" s="287" t="s">
        <v>203</v>
      </c>
      <c r="F343" s="287" t="s">
        <v>791</v>
      </c>
    </row>
    <row r="344" spans="1:6" s="49" customFormat="1" ht="15.75" customHeight="1" x14ac:dyDescent="0.2">
      <c r="A344" s="287">
        <v>486</v>
      </c>
      <c r="B344" s="287" t="s">
        <v>831</v>
      </c>
      <c r="C344" s="287" t="s">
        <v>832</v>
      </c>
      <c r="D344" s="287">
        <v>33</v>
      </c>
      <c r="E344" s="287" t="s">
        <v>382</v>
      </c>
      <c r="F344" s="287" t="s">
        <v>383</v>
      </c>
    </row>
    <row r="345" spans="1:6" s="49" customFormat="1" ht="15.75" customHeight="1" x14ac:dyDescent="0.2">
      <c r="A345" s="287">
        <v>487</v>
      </c>
      <c r="B345" s="287" t="s">
        <v>833</v>
      </c>
      <c r="C345" s="287" t="s">
        <v>834</v>
      </c>
      <c r="D345" s="287">
        <v>11</v>
      </c>
      <c r="E345" s="287" t="s">
        <v>41</v>
      </c>
      <c r="F345" s="287" t="s">
        <v>369</v>
      </c>
    </row>
    <row r="346" spans="1:6" s="49" customFormat="1" ht="15.75" customHeight="1" x14ac:dyDescent="0.2">
      <c r="A346" s="287">
        <v>488</v>
      </c>
      <c r="B346" s="287" t="s">
        <v>835</v>
      </c>
      <c r="C346" s="287" t="s">
        <v>836</v>
      </c>
      <c r="D346" s="287">
        <v>488</v>
      </c>
      <c r="E346" s="287" t="s">
        <v>835</v>
      </c>
      <c r="F346" s="287" t="s">
        <v>836</v>
      </c>
    </row>
    <row r="347" spans="1:6" s="49" customFormat="1" ht="15.75" customHeight="1" x14ac:dyDescent="0.2">
      <c r="A347" s="287">
        <v>489</v>
      </c>
      <c r="B347" s="287" t="s">
        <v>837</v>
      </c>
      <c r="C347" s="287" t="s">
        <v>838</v>
      </c>
      <c r="D347" s="287">
        <v>33</v>
      </c>
      <c r="E347" s="287" t="s">
        <v>382</v>
      </c>
      <c r="F347" s="287" t="s">
        <v>383</v>
      </c>
    </row>
    <row r="348" spans="1:6" s="49" customFormat="1" ht="15.75" customHeight="1" x14ac:dyDescent="0.2">
      <c r="A348" s="287">
        <v>490</v>
      </c>
      <c r="B348" s="287" t="s">
        <v>153</v>
      </c>
      <c r="C348" s="287" t="s">
        <v>396</v>
      </c>
      <c r="D348" s="287">
        <v>490</v>
      </c>
      <c r="E348" s="287" t="s">
        <v>153</v>
      </c>
      <c r="F348" s="287" t="s">
        <v>396</v>
      </c>
    </row>
    <row r="349" spans="1:6" s="49" customFormat="1" ht="15.75" customHeight="1" x14ac:dyDescent="0.2">
      <c r="A349" s="287">
        <v>491</v>
      </c>
      <c r="B349" s="287" t="s">
        <v>839</v>
      </c>
      <c r="C349" s="287" t="s">
        <v>840</v>
      </c>
      <c r="D349" s="287">
        <v>490</v>
      </c>
      <c r="E349" s="287" t="s">
        <v>153</v>
      </c>
      <c r="F349" s="287" t="s">
        <v>396</v>
      </c>
    </row>
    <row r="350" spans="1:6" s="49" customFormat="1" ht="15.75" customHeight="1" x14ac:dyDescent="0.2">
      <c r="A350" s="287">
        <v>492</v>
      </c>
      <c r="B350" s="287" t="s">
        <v>841</v>
      </c>
      <c r="C350" s="287" t="s">
        <v>842</v>
      </c>
      <c r="D350" s="287">
        <v>11</v>
      </c>
      <c r="E350" s="287" t="s">
        <v>41</v>
      </c>
      <c r="F350" s="287" t="s">
        <v>369</v>
      </c>
    </row>
    <row r="351" spans="1:6" s="49" customFormat="1" ht="15.75" customHeight="1" x14ac:dyDescent="0.2">
      <c r="A351" s="287">
        <v>493</v>
      </c>
      <c r="B351" s="287" t="s">
        <v>843</v>
      </c>
      <c r="C351" s="287" t="s">
        <v>844</v>
      </c>
      <c r="D351" s="287">
        <v>146</v>
      </c>
      <c r="E351" s="287" t="s">
        <v>101</v>
      </c>
      <c r="F351" s="287" t="s">
        <v>485</v>
      </c>
    </row>
    <row r="352" spans="1:6" s="49" customFormat="1" ht="15.75" customHeight="1" x14ac:dyDescent="0.2">
      <c r="A352" s="287">
        <v>494</v>
      </c>
      <c r="B352" s="287" t="s">
        <v>845</v>
      </c>
      <c r="C352" s="287" t="s">
        <v>846</v>
      </c>
      <c r="D352" s="287">
        <v>494</v>
      </c>
      <c r="E352" s="287" t="s">
        <v>845</v>
      </c>
      <c r="F352" s="287" t="s">
        <v>846</v>
      </c>
    </row>
    <row r="353" spans="1:6" s="49" customFormat="1" ht="15.75" customHeight="1" x14ac:dyDescent="0.2">
      <c r="A353" s="287">
        <v>495</v>
      </c>
      <c r="B353" s="287" t="s">
        <v>847</v>
      </c>
      <c r="C353" s="287" t="s">
        <v>847</v>
      </c>
      <c r="D353" s="287">
        <v>11</v>
      </c>
      <c r="E353" s="287" t="s">
        <v>41</v>
      </c>
      <c r="F353" s="287" t="s">
        <v>369</v>
      </c>
    </row>
    <row r="354" spans="1:6" s="49" customFormat="1" ht="15.75" customHeight="1" x14ac:dyDescent="0.2">
      <c r="A354" s="287">
        <v>496</v>
      </c>
      <c r="B354" s="287" t="s">
        <v>848</v>
      </c>
      <c r="C354" s="287" t="s">
        <v>849</v>
      </c>
      <c r="D354" s="287">
        <v>11</v>
      </c>
      <c r="E354" s="287" t="s">
        <v>41</v>
      </c>
      <c r="F354" s="287" t="s">
        <v>369</v>
      </c>
    </row>
    <row r="355" spans="1:6" s="49" customFormat="1" ht="15.75" customHeight="1" x14ac:dyDescent="0.2">
      <c r="A355" s="287">
        <v>497</v>
      </c>
      <c r="B355" s="287" t="s">
        <v>850</v>
      </c>
      <c r="C355" s="287" t="s">
        <v>850</v>
      </c>
      <c r="D355" s="287">
        <v>11</v>
      </c>
      <c r="E355" s="287" t="s">
        <v>41</v>
      </c>
      <c r="F355" s="287" t="s">
        <v>369</v>
      </c>
    </row>
    <row r="356" spans="1:6" s="49" customFormat="1" ht="15.75" customHeight="1" x14ac:dyDescent="0.2">
      <c r="A356" s="287">
        <v>498</v>
      </c>
      <c r="B356" s="287" t="s">
        <v>851</v>
      </c>
      <c r="C356" s="287" t="s">
        <v>851</v>
      </c>
      <c r="D356" s="287">
        <v>11</v>
      </c>
      <c r="E356" s="287" t="s">
        <v>41</v>
      </c>
      <c r="F356" s="287" t="s">
        <v>369</v>
      </c>
    </row>
    <row r="357" spans="1:6" s="49" customFormat="1" ht="15.75" customHeight="1" x14ac:dyDescent="0.2">
      <c r="A357" s="287">
        <v>499</v>
      </c>
      <c r="B357" s="287" t="s">
        <v>852</v>
      </c>
      <c r="C357" s="287" t="s">
        <v>852</v>
      </c>
      <c r="D357" s="287">
        <v>11</v>
      </c>
      <c r="E357" s="287" t="s">
        <v>41</v>
      </c>
      <c r="F357" s="287" t="s">
        <v>369</v>
      </c>
    </row>
    <row r="358" spans="1:6" s="49" customFormat="1" ht="15.75" customHeight="1" x14ac:dyDescent="0.2">
      <c r="A358" s="287">
        <v>500</v>
      </c>
      <c r="B358" s="287" t="s">
        <v>154</v>
      </c>
      <c r="C358" s="287" t="s">
        <v>853</v>
      </c>
      <c r="D358" s="287">
        <v>33</v>
      </c>
      <c r="E358" s="287" t="s">
        <v>382</v>
      </c>
      <c r="F358" s="287" t="s">
        <v>383</v>
      </c>
    </row>
    <row r="359" spans="1:6" s="49" customFormat="1" ht="15.75" customHeight="1" x14ac:dyDescent="0.2">
      <c r="A359" s="287">
        <v>501</v>
      </c>
      <c r="B359" s="287" t="s">
        <v>854</v>
      </c>
      <c r="C359" s="287" t="s">
        <v>855</v>
      </c>
      <c r="D359" s="287">
        <v>11</v>
      </c>
      <c r="E359" s="287" t="s">
        <v>41</v>
      </c>
      <c r="F359" s="287" t="s">
        <v>369</v>
      </c>
    </row>
    <row r="360" spans="1:6" s="49" customFormat="1" ht="15.75" customHeight="1" x14ac:dyDescent="0.2">
      <c r="A360" s="287">
        <v>503</v>
      </c>
      <c r="B360" s="287" t="s">
        <v>856</v>
      </c>
      <c r="C360" s="287" t="s">
        <v>857</v>
      </c>
      <c r="D360" s="287">
        <v>11</v>
      </c>
      <c r="E360" s="287" t="s">
        <v>41</v>
      </c>
      <c r="F360" s="287" t="s">
        <v>369</v>
      </c>
    </row>
    <row r="361" spans="1:6" s="49" customFormat="1" ht="15.75" customHeight="1" x14ac:dyDescent="0.2">
      <c r="A361" s="287">
        <v>504</v>
      </c>
      <c r="B361" s="287" t="s">
        <v>858</v>
      </c>
      <c r="C361" s="287" t="s">
        <v>859</v>
      </c>
      <c r="D361" s="287">
        <v>11</v>
      </c>
      <c r="E361" s="287" t="s">
        <v>41</v>
      </c>
      <c r="F361" s="287" t="s">
        <v>369</v>
      </c>
    </row>
    <row r="362" spans="1:6" s="49" customFormat="1" ht="15.75" customHeight="1" x14ac:dyDescent="0.2">
      <c r="A362" s="287">
        <v>505</v>
      </c>
      <c r="B362" s="287" t="s">
        <v>860</v>
      </c>
      <c r="C362" s="287" t="s">
        <v>861</v>
      </c>
      <c r="D362" s="287">
        <v>11</v>
      </c>
      <c r="E362" s="287" t="s">
        <v>41</v>
      </c>
      <c r="F362" s="287" t="s">
        <v>369</v>
      </c>
    </row>
    <row r="363" spans="1:6" s="49" customFormat="1" ht="15.75" customHeight="1" x14ac:dyDescent="0.2">
      <c r="A363" s="287">
        <v>506</v>
      </c>
      <c r="B363" s="287" t="s">
        <v>862</v>
      </c>
      <c r="C363" s="287" t="s">
        <v>863</v>
      </c>
      <c r="D363" s="287">
        <v>11</v>
      </c>
      <c r="E363" s="287" t="s">
        <v>41</v>
      </c>
      <c r="F363" s="287" t="s">
        <v>369</v>
      </c>
    </row>
    <row r="364" spans="1:6" s="49" customFormat="1" ht="15.75" customHeight="1" x14ac:dyDescent="0.2">
      <c r="A364" s="287">
        <v>507</v>
      </c>
      <c r="B364" s="287" t="s">
        <v>864</v>
      </c>
      <c r="C364" s="287" t="s">
        <v>865</v>
      </c>
      <c r="D364" s="287">
        <v>11</v>
      </c>
      <c r="E364" s="287" t="s">
        <v>41</v>
      </c>
      <c r="F364" s="287" t="s">
        <v>369</v>
      </c>
    </row>
    <row r="365" spans="1:6" s="49" customFormat="1" ht="15.75" customHeight="1" x14ac:dyDescent="0.2">
      <c r="A365" s="287">
        <v>508</v>
      </c>
      <c r="B365" s="287" t="s">
        <v>866</v>
      </c>
      <c r="C365" s="287" t="s">
        <v>867</v>
      </c>
      <c r="D365" s="287">
        <v>65</v>
      </c>
      <c r="E365" s="287" t="s">
        <v>71</v>
      </c>
      <c r="F365" s="287" t="s">
        <v>71</v>
      </c>
    </row>
    <row r="366" spans="1:6" s="49" customFormat="1" ht="15.75" customHeight="1" x14ac:dyDescent="0.2">
      <c r="A366" s="287">
        <v>520</v>
      </c>
      <c r="B366" s="287" t="s">
        <v>868</v>
      </c>
      <c r="C366" s="287" t="s">
        <v>869</v>
      </c>
      <c r="D366" s="287">
        <v>11</v>
      </c>
      <c r="E366" s="287" t="s">
        <v>41</v>
      </c>
      <c r="F366" s="287" t="s">
        <v>369</v>
      </c>
    </row>
    <row r="367" spans="1:6" s="49" customFormat="1" ht="15.75" customHeight="1" x14ac:dyDescent="0.2">
      <c r="A367" s="287">
        <v>540</v>
      </c>
      <c r="B367" s="287" t="s">
        <v>870</v>
      </c>
      <c r="C367" s="287" t="s">
        <v>871</v>
      </c>
      <c r="D367" s="287">
        <v>11</v>
      </c>
      <c r="E367" s="287" t="s">
        <v>41</v>
      </c>
      <c r="F367" s="287" t="s">
        <v>369</v>
      </c>
    </row>
    <row r="368" spans="1:6" s="49" customFormat="1" ht="15.75" customHeight="1" x14ac:dyDescent="0.2">
      <c r="A368" s="287">
        <v>541</v>
      </c>
      <c r="B368" s="287" t="s">
        <v>872</v>
      </c>
      <c r="C368" s="287" t="s">
        <v>873</v>
      </c>
      <c r="D368" s="287">
        <v>11</v>
      </c>
      <c r="E368" s="287" t="s">
        <v>41</v>
      </c>
      <c r="F368" s="287" t="s">
        <v>369</v>
      </c>
    </row>
    <row r="369" spans="1:6" s="49" customFormat="1" ht="15.75" customHeight="1" x14ac:dyDescent="0.2">
      <c r="A369" s="287">
        <v>548</v>
      </c>
      <c r="B369" s="287" t="s">
        <v>874</v>
      </c>
      <c r="C369" s="287" t="s">
        <v>875</v>
      </c>
      <c r="D369" s="287">
        <v>11</v>
      </c>
      <c r="E369" s="287" t="s">
        <v>41</v>
      </c>
      <c r="F369" s="287" t="s">
        <v>369</v>
      </c>
    </row>
    <row r="370" spans="1:6" s="49" customFormat="1" ht="15.75" customHeight="1" x14ac:dyDescent="0.2">
      <c r="A370" s="287">
        <v>549</v>
      </c>
      <c r="B370" s="287" t="s">
        <v>876</v>
      </c>
      <c r="C370" s="287" t="s">
        <v>877</v>
      </c>
      <c r="D370" s="287">
        <v>11</v>
      </c>
      <c r="E370" s="287" t="s">
        <v>41</v>
      </c>
      <c r="F370" s="287" t="s">
        <v>369</v>
      </c>
    </row>
    <row r="371" spans="1:6" s="49" customFormat="1" ht="15.75" customHeight="1" x14ac:dyDescent="0.2">
      <c r="A371" s="287">
        <v>550</v>
      </c>
      <c r="B371" s="287" t="s">
        <v>878</v>
      </c>
      <c r="C371" s="287" t="s">
        <v>879</v>
      </c>
      <c r="D371" s="287">
        <v>11</v>
      </c>
      <c r="E371" s="287" t="s">
        <v>41</v>
      </c>
      <c r="F371" s="287" t="s">
        <v>369</v>
      </c>
    </row>
    <row r="372" spans="1:6" s="49" customFormat="1" ht="15.75" customHeight="1" x14ac:dyDescent="0.2">
      <c r="A372" s="287">
        <v>559</v>
      </c>
      <c r="B372" s="287" t="s">
        <v>880</v>
      </c>
      <c r="C372" s="287" t="s">
        <v>881</v>
      </c>
      <c r="D372" s="287">
        <v>11</v>
      </c>
      <c r="E372" s="287" t="s">
        <v>41</v>
      </c>
      <c r="F372" s="287" t="s">
        <v>369</v>
      </c>
    </row>
    <row r="373" spans="1:6" s="49" customFormat="1" ht="15.75" customHeight="1" x14ac:dyDescent="0.2">
      <c r="A373" s="287">
        <v>568</v>
      </c>
      <c r="B373" s="287" t="s">
        <v>155</v>
      </c>
      <c r="C373" s="287" t="s">
        <v>882</v>
      </c>
      <c r="D373" s="287">
        <v>93</v>
      </c>
      <c r="E373" s="287" t="s">
        <v>87</v>
      </c>
      <c r="F373" s="287" t="s">
        <v>399</v>
      </c>
    </row>
    <row r="374" spans="1:6" s="49" customFormat="1" ht="15.75" customHeight="1" x14ac:dyDescent="0.2">
      <c r="A374" s="287">
        <v>574</v>
      </c>
      <c r="B374" s="287" t="s">
        <v>883</v>
      </c>
      <c r="C374" s="287" t="s">
        <v>884</v>
      </c>
      <c r="D374" s="287">
        <v>11</v>
      </c>
      <c r="E374" s="287" t="s">
        <v>41</v>
      </c>
      <c r="F374" s="287" t="s">
        <v>369</v>
      </c>
    </row>
    <row r="375" spans="1:6" s="49" customFormat="1" ht="15.75" customHeight="1" x14ac:dyDescent="0.2">
      <c r="A375" s="287">
        <v>575</v>
      </c>
      <c r="B375" s="287" t="s">
        <v>885</v>
      </c>
      <c r="C375" s="287" t="s">
        <v>885</v>
      </c>
      <c r="D375" s="287">
        <v>11</v>
      </c>
      <c r="E375" s="287" t="s">
        <v>41</v>
      </c>
      <c r="F375" s="287" t="s">
        <v>369</v>
      </c>
    </row>
    <row r="376" spans="1:6" s="49" customFormat="1" ht="15.75" customHeight="1" x14ac:dyDescent="0.2">
      <c r="A376" s="287">
        <v>576</v>
      </c>
      <c r="B376" s="287" t="s">
        <v>886</v>
      </c>
      <c r="C376" s="287" t="s">
        <v>887</v>
      </c>
      <c r="D376" s="287">
        <v>11</v>
      </c>
      <c r="E376" s="287" t="s">
        <v>41</v>
      </c>
      <c r="F376" s="287" t="s">
        <v>369</v>
      </c>
    </row>
    <row r="377" spans="1:6" s="49" customFormat="1" ht="15.75" customHeight="1" x14ac:dyDescent="0.2">
      <c r="A377" s="287">
        <v>577</v>
      </c>
      <c r="B377" s="287" t="s">
        <v>888</v>
      </c>
      <c r="C377" s="287" t="s">
        <v>888</v>
      </c>
      <c r="D377" s="287">
        <v>11</v>
      </c>
      <c r="E377" s="287" t="s">
        <v>41</v>
      </c>
      <c r="F377" s="287" t="s">
        <v>369</v>
      </c>
    </row>
    <row r="378" spans="1:6" s="49" customFormat="1" ht="15.75" customHeight="1" x14ac:dyDescent="0.2">
      <c r="A378" s="287">
        <v>578</v>
      </c>
      <c r="B378" s="287" t="s">
        <v>889</v>
      </c>
      <c r="C378" s="287" t="s">
        <v>889</v>
      </c>
      <c r="D378" s="287">
        <v>11</v>
      </c>
      <c r="E378" s="287" t="s">
        <v>41</v>
      </c>
      <c r="F378" s="287" t="s">
        <v>369</v>
      </c>
    </row>
    <row r="379" spans="1:6" s="49" customFormat="1" ht="15.75" customHeight="1" x14ac:dyDescent="0.2">
      <c r="A379" s="287">
        <v>579</v>
      </c>
      <c r="B379" s="287" t="s">
        <v>890</v>
      </c>
      <c r="C379" s="287" t="s">
        <v>891</v>
      </c>
      <c r="D379" s="287">
        <v>11</v>
      </c>
      <c r="E379" s="287" t="s">
        <v>41</v>
      </c>
      <c r="F379" s="287" t="s">
        <v>369</v>
      </c>
    </row>
    <row r="380" spans="1:6" s="49" customFormat="1" ht="15.75" customHeight="1" x14ac:dyDescent="0.2">
      <c r="A380" s="287">
        <v>580</v>
      </c>
      <c r="B380" s="287" t="s">
        <v>892</v>
      </c>
      <c r="C380" s="287" t="s">
        <v>893</v>
      </c>
      <c r="D380" s="287">
        <v>33</v>
      </c>
      <c r="E380" s="287" t="s">
        <v>382</v>
      </c>
      <c r="F380" s="287" t="s">
        <v>383</v>
      </c>
    </row>
    <row r="381" spans="1:6" s="49" customFormat="1" ht="15.75" customHeight="1" x14ac:dyDescent="0.2">
      <c r="A381" s="287">
        <v>581</v>
      </c>
      <c r="B381" s="287" t="s">
        <v>894</v>
      </c>
      <c r="C381" s="287" t="s">
        <v>895</v>
      </c>
      <c r="D381" s="287">
        <v>11</v>
      </c>
      <c r="E381" s="287" t="s">
        <v>41</v>
      </c>
      <c r="F381" s="287" t="s">
        <v>369</v>
      </c>
    </row>
    <row r="382" spans="1:6" s="49" customFormat="1" ht="15.75" customHeight="1" x14ac:dyDescent="0.2">
      <c r="A382" s="287">
        <v>582</v>
      </c>
      <c r="B382" s="287" t="s">
        <v>896</v>
      </c>
      <c r="C382" s="287" t="s">
        <v>897</v>
      </c>
      <c r="D382" s="287">
        <v>11</v>
      </c>
      <c r="E382" s="287" t="s">
        <v>41</v>
      </c>
      <c r="F382" s="287" t="s">
        <v>369</v>
      </c>
    </row>
    <row r="383" spans="1:6" s="49" customFormat="1" ht="15.75" customHeight="1" x14ac:dyDescent="0.2">
      <c r="A383" s="287">
        <v>583</v>
      </c>
      <c r="B383" s="287" t="s">
        <v>898</v>
      </c>
      <c r="C383" s="287" t="s">
        <v>899</v>
      </c>
      <c r="D383" s="287">
        <v>11</v>
      </c>
      <c r="E383" s="287" t="s">
        <v>41</v>
      </c>
      <c r="F383" s="287" t="s">
        <v>369</v>
      </c>
    </row>
    <row r="384" spans="1:6" s="49" customFormat="1" ht="15.75" customHeight="1" x14ac:dyDescent="0.2">
      <c r="A384" s="287">
        <v>584</v>
      </c>
      <c r="B384" s="287" t="s">
        <v>900</v>
      </c>
      <c r="C384" s="287" t="s">
        <v>901</v>
      </c>
      <c r="D384" s="287">
        <v>11</v>
      </c>
      <c r="E384" s="287" t="s">
        <v>41</v>
      </c>
      <c r="F384" s="287" t="s">
        <v>369</v>
      </c>
    </row>
    <row r="385" spans="1:6" s="49" customFormat="1" ht="15.75" customHeight="1" x14ac:dyDescent="0.2">
      <c r="A385" s="287">
        <v>585</v>
      </c>
      <c r="B385" s="287" t="s">
        <v>902</v>
      </c>
      <c r="C385" s="287" t="s">
        <v>902</v>
      </c>
      <c r="D385" s="287">
        <v>11</v>
      </c>
      <c r="E385" s="287" t="s">
        <v>41</v>
      </c>
      <c r="F385" s="287" t="s">
        <v>369</v>
      </c>
    </row>
    <row r="386" spans="1:6" s="49" customFormat="1" ht="15.75" customHeight="1" x14ac:dyDescent="0.2">
      <c r="A386" s="287">
        <v>586</v>
      </c>
      <c r="B386" s="287" t="s">
        <v>903</v>
      </c>
      <c r="C386" s="287" t="s">
        <v>904</v>
      </c>
      <c r="D386" s="287">
        <v>11</v>
      </c>
      <c r="E386" s="287" t="s">
        <v>41</v>
      </c>
      <c r="F386" s="287" t="s">
        <v>369</v>
      </c>
    </row>
    <row r="387" spans="1:6" s="49" customFormat="1" ht="15.75" customHeight="1" x14ac:dyDescent="0.2">
      <c r="A387" s="287">
        <v>587</v>
      </c>
      <c r="B387" s="287" t="s">
        <v>905</v>
      </c>
      <c r="C387" s="287" t="s">
        <v>906</v>
      </c>
      <c r="D387" s="287">
        <v>11</v>
      </c>
      <c r="E387" s="287" t="s">
        <v>41</v>
      </c>
      <c r="F387" s="287" t="s">
        <v>369</v>
      </c>
    </row>
    <row r="388" spans="1:6" s="49" customFormat="1" ht="15.75" customHeight="1" x14ac:dyDescent="0.2">
      <c r="A388" s="287">
        <v>588</v>
      </c>
      <c r="B388" s="287" t="s">
        <v>907</v>
      </c>
      <c r="C388" s="287" t="s">
        <v>908</v>
      </c>
      <c r="D388" s="287">
        <v>11</v>
      </c>
      <c r="E388" s="287" t="s">
        <v>41</v>
      </c>
      <c r="F388" s="287" t="s">
        <v>369</v>
      </c>
    </row>
    <row r="389" spans="1:6" s="49" customFormat="1" ht="15.75" customHeight="1" x14ac:dyDescent="0.2">
      <c r="A389" s="287">
        <v>589</v>
      </c>
      <c r="B389" s="287" t="s">
        <v>909</v>
      </c>
      <c r="C389" s="287" t="s">
        <v>910</v>
      </c>
      <c r="D389" s="287">
        <v>11</v>
      </c>
      <c r="E389" s="287" t="s">
        <v>41</v>
      </c>
      <c r="F389" s="287" t="s">
        <v>369</v>
      </c>
    </row>
    <row r="390" spans="1:6" s="49" customFormat="1" ht="15.75" customHeight="1" x14ac:dyDescent="0.2">
      <c r="A390" s="287">
        <v>590</v>
      </c>
      <c r="B390" s="287" t="s">
        <v>768</v>
      </c>
      <c r="C390" s="287" t="s">
        <v>769</v>
      </c>
      <c r="D390" s="287">
        <v>590</v>
      </c>
      <c r="E390" s="287" t="s">
        <v>768</v>
      </c>
      <c r="F390" s="287" t="s">
        <v>769</v>
      </c>
    </row>
    <row r="391" spans="1:6" s="49" customFormat="1" ht="15.75" customHeight="1" x14ac:dyDescent="0.2">
      <c r="A391" s="287">
        <v>591</v>
      </c>
      <c r="B391" s="287" t="s">
        <v>911</v>
      </c>
      <c r="C391" s="287" t="s">
        <v>911</v>
      </c>
      <c r="D391" s="287">
        <v>11</v>
      </c>
      <c r="E391" s="287" t="s">
        <v>41</v>
      </c>
      <c r="F391" s="287" t="s">
        <v>369</v>
      </c>
    </row>
    <row r="392" spans="1:6" s="49" customFormat="1" ht="15.75" customHeight="1" x14ac:dyDescent="0.2">
      <c r="A392" s="287">
        <v>596</v>
      </c>
      <c r="B392" s="287" t="s">
        <v>912</v>
      </c>
      <c r="C392" s="287" t="s">
        <v>913</v>
      </c>
      <c r="D392" s="287">
        <v>11</v>
      </c>
      <c r="E392" s="287" t="s">
        <v>41</v>
      </c>
      <c r="F392" s="287" t="s">
        <v>369</v>
      </c>
    </row>
    <row r="393" spans="1:6" s="49" customFormat="1" ht="15.75" customHeight="1" x14ac:dyDescent="0.2">
      <c r="A393" s="287">
        <v>597</v>
      </c>
      <c r="B393" s="287" t="s">
        <v>914</v>
      </c>
      <c r="C393" s="287" t="s">
        <v>915</v>
      </c>
      <c r="D393" s="287">
        <v>11</v>
      </c>
      <c r="E393" s="287" t="s">
        <v>41</v>
      </c>
      <c r="F393" s="287" t="s">
        <v>369</v>
      </c>
    </row>
    <row r="394" spans="1:6" s="49" customFormat="1" ht="15.75" customHeight="1" x14ac:dyDescent="0.2">
      <c r="A394" s="287">
        <v>598</v>
      </c>
      <c r="B394" s="287" t="s">
        <v>916</v>
      </c>
      <c r="C394" s="287" t="s">
        <v>917</v>
      </c>
      <c r="D394" s="287">
        <v>11</v>
      </c>
      <c r="E394" s="287" t="s">
        <v>41</v>
      </c>
      <c r="F394" s="287" t="s">
        <v>369</v>
      </c>
    </row>
    <row r="395" spans="1:6" s="49" customFormat="1" ht="15.75" customHeight="1" x14ac:dyDescent="0.2">
      <c r="A395" s="287">
        <v>599</v>
      </c>
      <c r="B395" s="287" t="s">
        <v>918</v>
      </c>
      <c r="C395" s="287" t="s">
        <v>918</v>
      </c>
      <c r="D395" s="287">
        <v>11</v>
      </c>
      <c r="E395" s="287" t="s">
        <v>41</v>
      </c>
      <c r="F395" s="287" t="s">
        <v>369</v>
      </c>
    </row>
    <row r="396" spans="1:6" s="49" customFormat="1" ht="15.75" customHeight="1" x14ac:dyDescent="0.2">
      <c r="A396" s="287">
        <v>600</v>
      </c>
      <c r="B396" s="287" t="s">
        <v>1371</v>
      </c>
      <c r="C396" s="287" t="s">
        <v>1372</v>
      </c>
      <c r="D396" s="287">
        <v>11</v>
      </c>
      <c r="E396" s="287" t="s">
        <v>41</v>
      </c>
      <c r="F396" s="287" t="s">
        <v>369</v>
      </c>
    </row>
    <row r="397" spans="1:6" s="49" customFormat="1" ht="15.75" customHeight="1" x14ac:dyDescent="0.2">
      <c r="A397" s="287">
        <v>701</v>
      </c>
      <c r="B397" s="287" t="s">
        <v>919</v>
      </c>
      <c r="C397" s="287" t="s">
        <v>920</v>
      </c>
      <c r="D397" s="287">
        <v>11</v>
      </c>
      <c r="E397" s="287" t="s">
        <v>41</v>
      </c>
      <c r="F397" s="287" t="s">
        <v>369</v>
      </c>
    </row>
    <row r="398" spans="1:6" s="49" customFormat="1" ht="15.75" customHeight="1" x14ac:dyDescent="0.2">
      <c r="A398" s="287">
        <v>702</v>
      </c>
      <c r="B398" s="287" t="s">
        <v>267</v>
      </c>
      <c r="C398" s="287" t="s">
        <v>921</v>
      </c>
      <c r="D398" s="287">
        <v>11</v>
      </c>
      <c r="E398" s="287" t="s">
        <v>41</v>
      </c>
      <c r="F398" s="287" t="s">
        <v>369</v>
      </c>
    </row>
    <row r="399" spans="1:6" s="49" customFormat="1" ht="15.75" customHeight="1" x14ac:dyDescent="0.2">
      <c r="A399" s="287">
        <v>703</v>
      </c>
      <c r="B399" s="287" t="s">
        <v>156</v>
      </c>
      <c r="C399" s="287" t="s">
        <v>922</v>
      </c>
      <c r="D399" s="287">
        <v>11</v>
      </c>
      <c r="E399" s="287" t="s">
        <v>41</v>
      </c>
      <c r="F399" s="287" t="s">
        <v>369</v>
      </c>
    </row>
    <row r="400" spans="1:6" s="49" customFormat="1" ht="15.75" customHeight="1" x14ac:dyDescent="0.2">
      <c r="A400" s="287">
        <v>704</v>
      </c>
      <c r="B400" s="287" t="s">
        <v>268</v>
      </c>
      <c r="C400" s="287" t="s">
        <v>923</v>
      </c>
      <c r="D400" s="287">
        <v>11</v>
      </c>
      <c r="E400" s="287" t="s">
        <v>41</v>
      </c>
      <c r="F400" s="287" t="s">
        <v>369</v>
      </c>
    </row>
    <row r="401" spans="1:6" s="49" customFormat="1" ht="15.75" customHeight="1" x14ac:dyDescent="0.2">
      <c r="A401" s="287">
        <v>705</v>
      </c>
      <c r="B401" s="287" t="s">
        <v>924</v>
      </c>
      <c r="C401" s="287" t="s">
        <v>925</v>
      </c>
      <c r="D401" s="287">
        <v>11</v>
      </c>
      <c r="E401" s="287" t="s">
        <v>41</v>
      </c>
      <c r="F401" s="287" t="s">
        <v>369</v>
      </c>
    </row>
    <row r="402" spans="1:6" s="49" customFormat="1" ht="15.75" customHeight="1" x14ac:dyDescent="0.2">
      <c r="A402" s="287">
        <v>706</v>
      </c>
      <c r="B402" s="287" t="s">
        <v>926</v>
      </c>
      <c r="C402" s="287" t="s">
        <v>927</v>
      </c>
      <c r="D402" s="287">
        <v>801</v>
      </c>
      <c r="E402" s="287" t="s">
        <v>186</v>
      </c>
      <c r="F402" s="287" t="s">
        <v>928</v>
      </c>
    </row>
    <row r="403" spans="1:6" s="49" customFormat="1" ht="15.75" customHeight="1" x14ac:dyDescent="0.2">
      <c r="A403" s="287">
        <v>707</v>
      </c>
      <c r="B403" s="287" t="s">
        <v>157</v>
      </c>
      <c r="C403" s="287" t="s">
        <v>929</v>
      </c>
      <c r="D403" s="287">
        <v>707</v>
      </c>
      <c r="E403" s="287" t="s">
        <v>157</v>
      </c>
      <c r="F403" s="287" t="s">
        <v>929</v>
      </c>
    </row>
    <row r="404" spans="1:6" s="49" customFormat="1" ht="15.75" customHeight="1" x14ac:dyDescent="0.2">
      <c r="A404" s="287">
        <v>708</v>
      </c>
      <c r="B404" s="287" t="s">
        <v>1298</v>
      </c>
      <c r="C404" s="287" t="s">
        <v>1299</v>
      </c>
      <c r="D404" s="287">
        <v>708</v>
      </c>
      <c r="E404" s="287" t="s">
        <v>1298</v>
      </c>
      <c r="F404" s="287" t="s">
        <v>1299</v>
      </c>
    </row>
    <row r="405" spans="1:6" s="49" customFormat="1" ht="15.75" customHeight="1" x14ac:dyDescent="0.2">
      <c r="A405" s="287">
        <v>709</v>
      </c>
      <c r="B405" s="287" t="s">
        <v>1300</v>
      </c>
      <c r="C405" s="287" t="s">
        <v>1301</v>
      </c>
      <c r="D405" s="287">
        <v>709</v>
      </c>
      <c r="E405" s="287" t="s">
        <v>1300</v>
      </c>
      <c r="F405" s="287" t="s">
        <v>1301</v>
      </c>
    </row>
    <row r="406" spans="1:6" s="49" customFormat="1" ht="15.75" customHeight="1" x14ac:dyDescent="0.2">
      <c r="A406" s="287">
        <v>712</v>
      </c>
      <c r="B406" s="287" t="s">
        <v>930</v>
      </c>
      <c r="C406" s="287" t="s">
        <v>931</v>
      </c>
      <c r="D406" s="287">
        <v>712</v>
      </c>
      <c r="E406" s="287" t="s">
        <v>930</v>
      </c>
      <c r="F406" s="287" t="s">
        <v>931</v>
      </c>
    </row>
    <row r="407" spans="1:6" s="49" customFormat="1" ht="15.75" customHeight="1" x14ac:dyDescent="0.2">
      <c r="A407" s="287">
        <v>713</v>
      </c>
      <c r="B407" s="287" t="s">
        <v>158</v>
      </c>
      <c r="C407" s="287" t="s">
        <v>932</v>
      </c>
      <c r="D407" s="287">
        <v>713</v>
      </c>
      <c r="E407" s="287" t="s">
        <v>158</v>
      </c>
      <c r="F407" s="287" t="s">
        <v>932</v>
      </c>
    </row>
    <row r="408" spans="1:6" s="49" customFormat="1" ht="15.75" customHeight="1" x14ac:dyDescent="0.2">
      <c r="A408" s="287">
        <v>714</v>
      </c>
      <c r="B408" s="287" t="s">
        <v>159</v>
      </c>
      <c r="C408" s="287" t="s">
        <v>933</v>
      </c>
      <c r="D408" s="287">
        <v>714</v>
      </c>
      <c r="E408" s="287" t="s">
        <v>159</v>
      </c>
      <c r="F408" s="287" t="s">
        <v>933</v>
      </c>
    </row>
    <row r="409" spans="1:6" s="49" customFormat="1" ht="15.75" customHeight="1" x14ac:dyDescent="0.2">
      <c r="A409" s="287">
        <v>715</v>
      </c>
      <c r="B409" s="287" t="s">
        <v>934</v>
      </c>
      <c r="C409" s="287" t="s">
        <v>935</v>
      </c>
      <c r="D409" s="287">
        <v>138</v>
      </c>
      <c r="E409" s="287" t="s">
        <v>324</v>
      </c>
      <c r="F409" s="287" t="s">
        <v>478</v>
      </c>
    </row>
    <row r="410" spans="1:6" s="49" customFormat="1" ht="15.75" customHeight="1" x14ac:dyDescent="0.2">
      <c r="A410" s="287">
        <v>716</v>
      </c>
      <c r="B410" s="287" t="s">
        <v>342</v>
      </c>
      <c r="C410" s="287" t="s">
        <v>936</v>
      </c>
      <c r="D410" s="287">
        <v>766</v>
      </c>
      <c r="E410" s="287" t="s">
        <v>175</v>
      </c>
      <c r="F410" s="287" t="s">
        <v>812</v>
      </c>
    </row>
    <row r="411" spans="1:6" s="49" customFormat="1" ht="15.75" customHeight="1" x14ac:dyDescent="0.2">
      <c r="A411" s="287">
        <v>717</v>
      </c>
      <c r="B411" s="287" t="s">
        <v>937</v>
      </c>
      <c r="C411" s="287" t="s">
        <v>938</v>
      </c>
      <c r="D411" s="287">
        <v>717</v>
      </c>
      <c r="E411" s="287" t="s">
        <v>937</v>
      </c>
      <c r="F411" s="287" t="s">
        <v>938</v>
      </c>
    </row>
    <row r="412" spans="1:6" s="49" customFormat="1" ht="15.75" customHeight="1" x14ac:dyDescent="0.2">
      <c r="A412" s="287">
        <v>718</v>
      </c>
      <c r="B412" s="287" t="s">
        <v>939</v>
      </c>
      <c r="C412" s="287" t="s">
        <v>940</v>
      </c>
      <c r="D412" s="287">
        <v>718</v>
      </c>
      <c r="E412" s="287" t="s">
        <v>939</v>
      </c>
      <c r="F412" s="287" t="s">
        <v>940</v>
      </c>
    </row>
    <row r="413" spans="1:6" s="49" customFormat="1" ht="15.75" customHeight="1" x14ac:dyDescent="0.2">
      <c r="A413" s="287">
        <v>719</v>
      </c>
      <c r="B413" s="287" t="s">
        <v>941</v>
      </c>
      <c r="C413" s="287" t="s">
        <v>942</v>
      </c>
      <c r="D413" s="287">
        <v>719</v>
      </c>
      <c r="E413" s="287" t="s">
        <v>941</v>
      </c>
      <c r="F413" s="287" t="s">
        <v>942</v>
      </c>
    </row>
    <row r="414" spans="1:6" s="49" customFormat="1" ht="15.75" customHeight="1" x14ac:dyDescent="0.2">
      <c r="A414" s="287">
        <v>720</v>
      </c>
      <c r="B414" s="287" t="s">
        <v>943</v>
      </c>
      <c r="C414" s="287" t="s">
        <v>944</v>
      </c>
      <c r="D414" s="287">
        <v>88</v>
      </c>
      <c r="E414" s="287" t="s">
        <v>84</v>
      </c>
      <c r="F414" s="287" t="s">
        <v>434</v>
      </c>
    </row>
    <row r="415" spans="1:6" s="49" customFormat="1" ht="15.75" customHeight="1" x14ac:dyDescent="0.2">
      <c r="A415" s="287">
        <v>721</v>
      </c>
      <c r="B415" s="287" t="s">
        <v>160</v>
      </c>
      <c r="C415" s="287" t="s">
        <v>945</v>
      </c>
      <c r="D415" s="287">
        <v>827</v>
      </c>
      <c r="E415" s="287" t="s">
        <v>198</v>
      </c>
      <c r="F415" s="287" t="s">
        <v>444</v>
      </c>
    </row>
    <row r="416" spans="1:6" s="49" customFormat="1" ht="15.75" customHeight="1" x14ac:dyDescent="0.2">
      <c r="A416" s="287">
        <v>722</v>
      </c>
      <c r="B416" s="287" t="s">
        <v>161</v>
      </c>
      <c r="C416" s="287" t="s">
        <v>946</v>
      </c>
      <c r="D416" s="287">
        <v>23</v>
      </c>
      <c r="E416" s="287" t="s">
        <v>43</v>
      </c>
      <c r="F416" s="287" t="s">
        <v>375</v>
      </c>
    </row>
    <row r="417" spans="1:6" s="49" customFormat="1" ht="15.75" customHeight="1" x14ac:dyDescent="0.2">
      <c r="A417" s="287">
        <v>723</v>
      </c>
      <c r="B417" s="287" t="s">
        <v>947</v>
      </c>
      <c r="C417" s="287" t="s">
        <v>948</v>
      </c>
      <c r="D417" s="287">
        <v>820</v>
      </c>
      <c r="E417" s="287" t="s">
        <v>196</v>
      </c>
      <c r="F417" s="287" t="s">
        <v>949</v>
      </c>
    </row>
    <row r="418" spans="1:6" s="49" customFormat="1" ht="15.75" customHeight="1" x14ac:dyDescent="0.2">
      <c r="A418" s="287">
        <v>724</v>
      </c>
      <c r="B418" s="287" t="s">
        <v>950</v>
      </c>
      <c r="C418" s="287" t="s">
        <v>951</v>
      </c>
      <c r="D418" s="287">
        <v>820</v>
      </c>
      <c r="E418" s="287" t="s">
        <v>196</v>
      </c>
      <c r="F418" s="287" t="s">
        <v>949</v>
      </c>
    </row>
    <row r="419" spans="1:6" s="49" customFormat="1" ht="15.75" customHeight="1" x14ac:dyDescent="0.2">
      <c r="A419" s="287">
        <v>725</v>
      </c>
      <c r="B419" s="287" t="s">
        <v>162</v>
      </c>
      <c r="C419" s="287" t="s">
        <v>952</v>
      </c>
      <c r="D419" s="287">
        <v>725</v>
      </c>
      <c r="E419" s="287" t="s">
        <v>162</v>
      </c>
      <c r="F419" s="287" t="s">
        <v>952</v>
      </c>
    </row>
    <row r="420" spans="1:6" s="49" customFormat="1" ht="15.75" customHeight="1" x14ac:dyDescent="0.2">
      <c r="A420" s="287">
        <v>726</v>
      </c>
      <c r="B420" s="287" t="s">
        <v>953</v>
      </c>
      <c r="C420" s="287" t="s">
        <v>954</v>
      </c>
      <c r="D420" s="287">
        <v>11</v>
      </c>
      <c r="E420" s="287" t="s">
        <v>41</v>
      </c>
      <c r="F420" s="287" t="s">
        <v>369</v>
      </c>
    </row>
    <row r="421" spans="1:6" s="49" customFormat="1" ht="15.75" customHeight="1" x14ac:dyDescent="0.2">
      <c r="A421" s="287">
        <v>727</v>
      </c>
      <c r="B421" s="287" t="s">
        <v>163</v>
      </c>
      <c r="C421" s="287" t="s">
        <v>955</v>
      </c>
      <c r="D421" s="287">
        <v>727</v>
      </c>
      <c r="E421" s="287" t="s">
        <v>163</v>
      </c>
      <c r="F421" s="287" t="s">
        <v>955</v>
      </c>
    </row>
    <row r="422" spans="1:6" s="49" customFormat="1" ht="15.75" customHeight="1" x14ac:dyDescent="0.2">
      <c r="A422" s="287">
        <v>728</v>
      </c>
      <c r="B422" s="287" t="s">
        <v>164</v>
      </c>
      <c r="C422" s="287" t="s">
        <v>956</v>
      </c>
      <c r="D422" s="287">
        <v>728</v>
      </c>
      <c r="E422" s="287" t="s">
        <v>164</v>
      </c>
      <c r="F422" s="287" t="s">
        <v>956</v>
      </c>
    </row>
    <row r="423" spans="1:6" s="49" customFormat="1" ht="15.75" customHeight="1" x14ac:dyDescent="0.2">
      <c r="A423" s="287">
        <v>729</v>
      </c>
      <c r="B423" s="287" t="s">
        <v>957</v>
      </c>
      <c r="C423" s="287" t="s">
        <v>958</v>
      </c>
      <c r="D423" s="287">
        <v>11</v>
      </c>
      <c r="E423" s="287" t="s">
        <v>41</v>
      </c>
      <c r="F423" s="287" t="s">
        <v>369</v>
      </c>
    </row>
    <row r="424" spans="1:6" s="49" customFormat="1" ht="15.75" customHeight="1" x14ac:dyDescent="0.2">
      <c r="A424" s="287">
        <v>731</v>
      </c>
      <c r="B424" s="287" t="s">
        <v>165</v>
      </c>
      <c r="C424" s="287" t="s">
        <v>959</v>
      </c>
      <c r="D424" s="287">
        <v>731</v>
      </c>
      <c r="E424" s="287" t="s">
        <v>165</v>
      </c>
      <c r="F424" s="287" t="s">
        <v>959</v>
      </c>
    </row>
    <row r="425" spans="1:6" s="49" customFormat="1" ht="15.75" customHeight="1" x14ac:dyDescent="0.2">
      <c r="A425" s="287">
        <v>732</v>
      </c>
      <c r="B425" s="287" t="s">
        <v>960</v>
      </c>
      <c r="C425" s="287" t="s">
        <v>961</v>
      </c>
      <c r="D425" s="287">
        <v>732</v>
      </c>
      <c r="E425" s="287" t="s">
        <v>960</v>
      </c>
      <c r="F425" s="287" t="s">
        <v>961</v>
      </c>
    </row>
    <row r="426" spans="1:6" s="49" customFormat="1" ht="15.75" customHeight="1" x14ac:dyDescent="0.2">
      <c r="A426" s="287">
        <v>733</v>
      </c>
      <c r="B426" s="287" t="s">
        <v>962</v>
      </c>
      <c r="C426" s="287" t="s">
        <v>963</v>
      </c>
      <c r="D426" s="287">
        <v>733</v>
      </c>
      <c r="E426" s="287" t="s">
        <v>962</v>
      </c>
      <c r="F426" s="287" t="s">
        <v>963</v>
      </c>
    </row>
    <row r="427" spans="1:6" s="49" customFormat="1" ht="15.75" customHeight="1" x14ac:dyDescent="0.2">
      <c r="A427" s="287">
        <v>734</v>
      </c>
      <c r="B427" s="287" t="s">
        <v>964</v>
      </c>
      <c r="C427" s="287" t="s">
        <v>965</v>
      </c>
      <c r="D427" s="287">
        <v>33</v>
      </c>
      <c r="E427" s="287" t="s">
        <v>382</v>
      </c>
      <c r="F427" s="287" t="s">
        <v>383</v>
      </c>
    </row>
    <row r="428" spans="1:6" s="49" customFormat="1" ht="15.75" customHeight="1" x14ac:dyDescent="0.2">
      <c r="A428" s="287">
        <v>735</v>
      </c>
      <c r="B428" s="287" t="s">
        <v>966</v>
      </c>
      <c r="C428" s="287" t="s">
        <v>967</v>
      </c>
      <c r="D428" s="287">
        <v>138</v>
      </c>
      <c r="E428" s="287" t="s">
        <v>324</v>
      </c>
      <c r="F428" s="287" t="s">
        <v>478</v>
      </c>
    </row>
    <row r="429" spans="1:6" s="49" customFormat="1" ht="15.75" customHeight="1" x14ac:dyDescent="0.2">
      <c r="A429" s="287">
        <v>736</v>
      </c>
      <c r="B429" s="287" t="s">
        <v>166</v>
      </c>
      <c r="C429" s="287" t="s">
        <v>968</v>
      </c>
      <c r="D429" s="287">
        <v>736</v>
      </c>
      <c r="E429" s="287" t="s">
        <v>166</v>
      </c>
      <c r="F429" s="287" t="s">
        <v>968</v>
      </c>
    </row>
    <row r="430" spans="1:6" s="49" customFormat="1" ht="15.75" customHeight="1" x14ac:dyDescent="0.2">
      <c r="A430" s="287">
        <v>737</v>
      </c>
      <c r="B430" s="287" t="s">
        <v>167</v>
      </c>
      <c r="C430" s="287" t="s">
        <v>969</v>
      </c>
      <c r="D430" s="287">
        <v>188</v>
      </c>
      <c r="E430" s="287" t="s">
        <v>255</v>
      </c>
      <c r="F430" s="287" t="s">
        <v>509</v>
      </c>
    </row>
    <row r="431" spans="1:6" s="49" customFormat="1" ht="15.75" customHeight="1" x14ac:dyDescent="0.2">
      <c r="A431" s="287">
        <v>738</v>
      </c>
      <c r="B431" s="287" t="s">
        <v>168</v>
      </c>
      <c r="C431" s="287" t="s">
        <v>970</v>
      </c>
      <c r="D431" s="287">
        <v>738</v>
      </c>
      <c r="E431" s="287" t="s">
        <v>168</v>
      </c>
      <c r="F431" s="287" t="s">
        <v>970</v>
      </c>
    </row>
    <row r="432" spans="1:6" s="49" customFormat="1" ht="15.75" customHeight="1" x14ac:dyDescent="0.2">
      <c r="A432" s="287">
        <v>739</v>
      </c>
      <c r="B432" s="287" t="s">
        <v>971</v>
      </c>
      <c r="C432" s="287" t="s">
        <v>972</v>
      </c>
      <c r="D432" s="287">
        <v>826</v>
      </c>
      <c r="E432" s="287" t="s">
        <v>328</v>
      </c>
      <c r="F432" s="287" t="s">
        <v>973</v>
      </c>
    </row>
    <row r="433" spans="1:6" s="49" customFormat="1" ht="15.75" customHeight="1" x14ac:dyDescent="0.2">
      <c r="A433" s="287">
        <v>740</v>
      </c>
      <c r="B433" s="287" t="s">
        <v>169</v>
      </c>
      <c r="C433" s="287" t="s">
        <v>974</v>
      </c>
      <c r="D433" s="287">
        <v>740</v>
      </c>
      <c r="E433" s="287" t="s">
        <v>169</v>
      </c>
      <c r="F433" s="287" t="s">
        <v>974</v>
      </c>
    </row>
    <row r="434" spans="1:6" s="49" customFormat="1" ht="15.75" customHeight="1" x14ac:dyDescent="0.2">
      <c r="A434" s="287">
        <v>741</v>
      </c>
      <c r="B434" s="287" t="s">
        <v>170</v>
      </c>
      <c r="C434" s="287" t="s">
        <v>975</v>
      </c>
      <c r="D434" s="287">
        <v>738</v>
      </c>
      <c r="E434" s="287" t="s">
        <v>168</v>
      </c>
      <c r="F434" s="287" t="s">
        <v>970</v>
      </c>
    </row>
    <row r="435" spans="1:6" s="49" customFormat="1" ht="15.75" customHeight="1" x14ac:dyDescent="0.2">
      <c r="A435" s="287">
        <v>742</v>
      </c>
      <c r="B435" s="287" t="s">
        <v>171</v>
      </c>
      <c r="C435" s="287" t="s">
        <v>976</v>
      </c>
      <c r="D435" s="287">
        <v>742</v>
      </c>
      <c r="E435" s="287" t="s">
        <v>171</v>
      </c>
      <c r="F435" s="287" t="s">
        <v>976</v>
      </c>
    </row>
    <row r="436" spans="1:6" s="49" customFormat="1" ht="15.75" customHeight="1" x14ac:dyDescent="0.2">
      <c r="A436" s="287">
        <v>744</v>
      </c>
      <c r="B436" s="287" t="s">
        <v>172</v>
      </c>
      <c r="C436" s="287" t="s">
        <v>977</v>
      </c>
      <c r="D436" s="287">
        <v>22</v>
      </c>
      <c r="E436" s="287" t="s">
        <v>42</v>
      </c>
      <c r="F436" s="287" t="s">
        <v>374</v>
      </c>
    </row>
    <row r="437" spans="1:6" s="49" customFormat="1" ht="15.75" customHeight="1" x14ac:dyDescent="0.2">
      <c r="A437" s="287">
        <v>746</v>
      </c>
      <c r="B437" s="287" t="s">
        <v>978</v>
      </c>
      <c r="C437" s="287" t="s">
        <v>979</v>
      </c>
      <c r="D437" s="287">
        <v>801</v>
      </c>
      <c r="E437" s="287" t="s">
        <v>186</v>
      </c>
      <c r="F437" s="287" t="s">
        <v>928</v>
      </c>
    </row>
    <row r="438" spans="1:6" s="49" customFormat="1" ht="15.75" customHeight="1" x14ac:dyDescent="0.2">
      <c r="A438" s="287">
        <v>748</v>
      </c>
      <c r="B438" s="287" t="s">
        <v>1373</v>
      </c>
      <c r="C438" s="287" t="s">
        <v>1374</v>
      </c>
      <c r="D438" s="287">
        <v>11</v>
      </c>
      <c r="E438" s="287" t="s">
        <v>41</v>
      </c>
      <c r="F438" s="287" t="s">
        <v>369</v>
      </c>
    </row>
    <row r="439" spans="1:6" s="49" customFormat="1" ht="15.75" customHeight="1" x14ac:dyDescent="0.2">
      <c r="A439" s="287">
        <v>749</v>
      </c>
      <c r="B439" s="287" t="s">
        <v>980</v>
      </c>
      <c r="C439" s="287" t="s">
        <v>981</v>
      </c>
      <c r="D439" s="287">
        <v>11</v>
      </c>
      <c r="E439" s="287" t="s">
        <v>41</v>
      </c>
      <c r="F439" s="287" t="s">
        <v>369</v>
      </c>
    </row>
    <row r="440" spans="1:6" s="49" customFormat="1" ht="15.75" customHeight="1" x14ac:dyDescent="0.2">
      <c r="A440" s="287">
        <v>755</v>
      </c>
      <c r="B440" s="287" t="s">
        <v>269</v>
      </c>
      <c r="C440" s="287" t="s">
        <v>982</v>
      </c>
      <c r="D440" s="287">
        <v>755</v>
      </c>
      <c r="E440" s="287" t="s">
        <v>269</v>
      </c>
      <c r="F440" s="287" t="s">
        <v>982</v>
      </c>
    </row>
    <row r="441" spans="1:6" s="49" customFormat="1" ht="15.75" customHeight="1" x14ac:dyDescent="0.2">
      <c r="A441" s="287">
        <v>762</v>
      </c>
      <c r="B441" s="287" t="s">
        <v>983</v>
      </c>
      <c r="C441" s="287" t="s">
        <v>984</v>
      </c>
      <c r="D441" s="287">
        <v>33</v>
      </c>
      <c r="E441" s="287" t="s">
        <v>382</v>
      </c>
      <c r="F441" s="287" t="s">
        <v>383</v>
      </c>
    </row>
    <row r="442" spans="1:6" s="49" customFormat="1" ht="15.75" customHeight="1" x14ac:dyDescent="0.2">
      <c r="A442" s="287">
        <v>764</v>
      </c>
      <c r="B442" s="287" t="s">
        <v>173</v>
      </c>
      <c r="C442" s="287" t="s">
        <v>985</v>
      </c>
      <c r="D442" s="287">
        <v>29</v>
      </c>
      <c r="E442" s="287" t="s">
        <v>46</v>
      </c>
      <c r="F442" s="287" t="s">
        <v>378</v>
      </c>
    </row>
    <row r="443" spans="1:6" s="49" customFormat="1" ht="15.75" customHeight="1" x14ac:dyDescent="0.2">
      <c r="A443" s="287">
        <v>765</v>
      </c>
      <c r="B443" s="287" t="s">
        <v>174</v>
      </c>
      <c r="C443" s="287" t="s">
        <v>986</v>
      </c>
      <c r="D443" s="287">
        <v>765</v>
      </c>
      <c r="E443" s="287" t="s">
        <v>174</v>
      </c>
      <c r="F443" s="287" t="s">
        <v>986</v>
      </c>
    </row>
    <row r="444" spans="1:6" s="49" customFormat="1" ht="15.75" customHeight="1" x14ac:dyDescent="0.2">
      <c r="A444" s="287">
        <v>766</v>
      </c>
      <c r="B444" s="287" t="s">
        <v>175</v>
      </c>
      <c r="C444" s="287" t="s">
        <v>812</v>
      </c>
      <c r="D444" s="287">
        <v>766</v>
      </c>
      <c r="E444" s="287" t="s">
        <v>175</v>
      </c>
      <c r="F444" s="287" t="s">
        <v>812</v>
      </c>
    </row>
    <row r="445" spans="1:6" s="49" customFormat="1" ht="15.75" customHeight="1" x14ac:dyDescent="0.2">
      <c r="A445" s="287">
        <v>767</v>
      </c>
      <c r="B445" s="287" t="s">
        <v>987</v>
      </c>
      <c r="C445" s="287" t="s">
        <v>988</v>
      </c>
      <c r="D445" s="287">
        <v>767</v>
      </c>
      <c r="E445" s="287" t="s">
        <v>987</v>
      </c>
      <c r="F445" s="287" t="s">
        <v>988</v>
      </c>
    </row>
    <row r="446" spans="1:6" s="49" customFormat="1" ht="15.75" customHeight="1" x14ac:dyDescent="0.2">
      <c r="A446" s="287">
        <v>768</v>
      </c>
      <c r="B446" s="287" t="s">
        <v>989</v>
      </c>
      <c r="C446" s="287" t="s">
        <v>990</v>
      </c>
      <c r="D446" s="287">
        <v>768</v>
      </c>
      <c r="E446" s="287" t="s">
        <v>989</v>
      </c>
      <c r="F446" s="287" t="s">
        <v>990</v>
      </c>
    </row>
    <row r="447" spans="1:6" s="49" customFormat="1" ht="15.75" customHeight="1" x14ac:dyDescent="0.2">
      <c r="A447" s="287">
        <v>772</v>
      </c>
      <c r="B447" s="287" t="s">
        <v>176</v>
      </c>
      <c r="C447" s="287" t="s">
        <v>991</v>
      </c>
      <c r="D447" s="287">
        <v>772</v>
      </c>
      <c r="E447" s="287" t="s">
        <v>176</v>
      </c>
      <c r="F447" s="287" t="s">
        <v>991</v>
      </c>
    </row>
    <row r="448" spans="1:6" s="49" customFormat="1" ht="15.75" customHeight="1" x14ac:dyDescent="0.2">
      <c r="A448" s="287">
        <v>773</v>
      </c>
      <c r="B448" s="287" t="s">
        <v>177</v>
      </c>
      <c r="C448" s="287" t="s">
        <v>992</v>
      </c>
      <c r="D448" s="287">
        <v>490</v>
      </c>
      <c r="E448" s="287" t="s">
        <v>153</v>
      </c>
      <c r="F448" s="287" t="s">
        <v>396</v>
      </c>
    </row>
    <row r="449" spans="1:6" s="49" customFormat="1" ht="15.75" customHeight="1" x14ac:dyDescent="0.2">
      <c r="A449" s="287">
        <v>775</v>
      </c>
      <c r="B449" s="287" t="s">
        <v>993</v>
      </c>
      <c r="C449" s="287" t="s">
        <v>994</v>
      </c>
      <c r="D449" s="287">
        <v>775</v>
      </c>
      <c r="E449" s="287" t="s">
        <v>993</v>
      </c>
      <c r="F449" s="287" t="s">
        <v>994</v>
      </c>
    </row>
    <row r="450" spans="1:6" s="49" customFormat="1" ht="15.75" customHeight="1" x14ac:dyDescent="0.2">
      <c r="A450" s="287">
        <v>777</v>
      </c>
      <c r="B450" s="287" t="s">
        <v>178</v>
      </c>
      <c r="C450" s="287" t="s">
        <v>995</v>
      </c>
      <c r="D450" s="287">
        <v>777</v>
      </c>
      <c r="E450" s="287" t="s">
        <v>178</v>
      </c>
      <c r="F450" s="287" t="s">
        <v>995</v>
      </c>
    </row>
    <row r="451" spans="1:6" s="49" customFormat="1" ht="15.75" customHeight="1" x14ac:dyDescent="0.2">
      <c r="A451" s="287">
        <v>780</v>
      </c>
      <c r="B451" s="287" t="s">
        <v>996</v>
      </c>
      <c r="C451" s="287" t="s">
        <v>997</v>
      </c>
      <c r="D451" s="287">
        <v>780</v>
      </c>
      <c r="E451" s="287" t="s">
        <v>996</v>
      </c>
      <c r="F451" s="287" t="s">
        <v>997</v>
      </c>
    </row>
    <row r="452" spans="1:6" s="49" customFormat="1" ht="15.75" customHeight="1" x14ac:dyDescent="0.2">
      <c r="A452" s="287">
        <v>784</v>
      </c>
      <c r="B452" s="287" t="s">
        <v>998</v>
      </c>
      <c r="C452" s="287" t="s">
        <v>999</v>
      </c>
      <c r="D452" s="287">
        <v>61</v>
      </c>
      <c r="E452" s="287" t="s">
        <v>68</v>
      </c>
      <c r="F452" s="287" t="s">
        <v>410</v>
      </c>
    </row>
    <row r="453" spans="1:6" s="49" customFormat="1" ht="15.75" customHeight="1" x14ac:dyDescent="0.2">
      <c r="A453" s="287">
        <v>787</v>
      </c>
      <c r="B453" s="287" t="s">
        <v>179</v>
      </c>
      <c r="C453" s="287" t="s">
        <v>1000</v>
      </c>
      <c r="D453" s="287">
        <v>61</v>
      </c>
      <c r="E453" s="287" t="s">
        <v>68</v>
      </c>
      <c r="F453" s="287" t="s">
        <v>410</v>
      </c>
    </row>
    <row r="454" spans="1:6" s="49" customFormat="1" ht="15.75" customHeight="1" x14ac:dyDescent="0.2">
      <c r="A454" s="287">
        <v>791</v>
      </c>
      <c r="B454" s="287" t="s">
        <v>180</v>
      </c>
      <c r="C454" s="287" t="s">
        <v>1001</v>
      </c>
      <c r="D454" s="287">
        <v>53</v>
      </c>
      <c r="E454" s="287" t="s">
        <v>65</v>
      </c>
      <c r="F454" s="287" t="s">
        <v>403</v>
      </c>
    </row>
    <row r="455" spans="1:6" s="49" customFormat="1" ht="15.75" customHeight="1" x14ac:dyDescent="0.2">
      <c r="A455" s="287">
        <v>792</v>
      </c>
      <c r="B455" s="287" t="s">
        <v>181</v>
      </c>
      <c r="C455" s="287" t="s">
        <v>1002</v>
      </c>
      <c r="D455" s="287">
        <v>73</v>
      </c>
      <c r="E455" s="287" t="s">
        <v>77</v>
      </c>
      <c r="F455" s="287" t="s">
        <v>393</v>
      </c>
    </row>
    <row r="456" spans="1:6" s="49" customFormat="1" ht="15.75" customHeight="1" x14ac:dyDescent="0.2">
      <c r="A456" s="287">
        <v>793</v>
      </c>
      <c r="B456" s="287" t="s">
        <v>182</v>
      </c>
      <c r="C456" s="287" t="s">
        <v>1003</v>
      </c>
      <c r="D456" s="287">
        <v>793</v>
      </c>
      <c r="E456" s="287" t="s">
        <v>182</v>
      </c>
      <c r="F456" s="287" t="s">
        <v>1003</v>
      </c>
    </row>
    <row r="457" spans="1:6" s="49" customFormat="1" ht="15.75" customHeight="1" x14ac:dyDescent="0.2">
      <c r="A457" s="287">
        <v>795</v>
      </c>
      <c r="B457" s="287" t="s">
        <v>1004</v>
      </c>
      <c r="C457" s="287" t="s">
        <v>1005</v>
      </c>
      <c r="D457" s="287">
        <v>64</v>
      </c>
      <c r="E457" s="287" t="s">
        <v>70</v>
      </c>
      <c r="F457" s="287" t="s">
        <v>390</v>
      </c>
    </row>
    <row r="458" spans="1:6" s="49" customFormat="1" ht="15.75" customHeight="1" x14ac:dyDescent="0.2">
      <c r="A458" s="287">
        <v>796</v>
      </c>
      <c r="B458" s="287" t="s">
        <v>183</v>
      </c>
      <c r="C458" s="287" t="s">
        <v>1006</v>
      </c>
      <c r="D458" s="287">
        <v>73</v>
      </c>
      <c r="E458" s="287" t="s">
        <v>77</v>
      </c>
      <c r="F458" s="287" t="s">
        <v>393</v>
      </c>
    </row>
    <row r="459" spans="1:6" s="49" customFormat="1" ht="15.75" customHeight="1" x14ac:dyDescent="0.2">
      <c r="A459" s="287">
        <v>797</v>
      </c>
      <c r="B459" s="287" t="s">
        <v>184</v>
      </c>
      <c r="C459" s="287" t="s">
        <v>1007</v>
      </c>
      <c r="D459" s="287">
        <v>797</v>
      </c>
      <c r="E459" s="287" t="s">
        <v>184</v>
      </c>
      <c r="F459" s="287" t="s">
        <v>1007</v>
      </c>
    </row>
    <row r="460" spans="1:6" s="49" customFormat="1" ht="15.75" customHeight="1" x14ac:dyDescent="0.2">
      <c r="A460" s="287">
        <v>799</v>
      </c>
      <c r="B460" s="287" t="s">
        <v>185</v>
      </c>
      <c r="C460" s="287" t="s">
        <v>1008</v>
      </c>
      <c r="D460" s="287">
        <v>799</v>
      </c>
      <c r="E460" s="287" t="s">
        <v>185</v>
      </c>
      <c r="F460" s="287" t="s">
        <v>1008</v>
      </c>
    </row>
    <row r="461" spans="1:6" s="49" customFormat="1" ht="15.75" customHeight="1" x14ac:dyDescent="0.2">
      <c r="A461" s="287">
        <v>801</v>
      </c>
      <c r="B461" s="287" t="s">
        <v>186</v>
      </c>
      <c r="C461" s="287" t="s">
        <v>928</v>
      </c>
      <c r="D461" s="287">
        <v>801</v>
      </c>
      <c r="E461" s="287" t="s">
        <v>186</v>
      </c>
      <c r="F461" s="287" t="s">
        <v>928</v>
      </c>
    </row>
    <row r="462" spans="1:6" s="49" customFormat="1" ht="15.75" customHeight="1" x14ac:dyDescent="0.2">
      <c r="A462" s="287">
        <v>802</v>
      </c>
      <c r="B462" s="287" t="s">
        <v>333</v>
      </c>
      <c r="C462" s="287" t="s">
        <v>1009</v>
      </c>
      <c r="D462" s="287">
        <v>801</v>
      </c>
      <c r="E462" s="287" t="s">
        <v>186</v>
      </c>
      <c r="F462" s="287" t="s">
        <v>928</v>
      </c>
    </row>
    <row r="463" spans="1:6" s="49" customFormat="1" ht="15.75" customHeight="1" x14ac:dyDescent="0.2">
      <c r="A463" s="287">
        <v>805</v>
      </c>
      <c r="B463" s="287" t="s">
        <v>35</v>
      </c>
      <c r="C463" s="287" t="s">
        <v>1010</v>
      </c>
      <c r="D463" s="287">
        <v>805</v>
      </c>
      <c r="E463" s="287" t="s">
        <v>35</v>
      </c>
      <c r="F463" s="287" t="s">
        <v>1010</v>
      </c>
    </row>
    <row r="464" spans="1:6" s="49" customFormat="1" ht="15.75" customHeight="1" x14ac:dyDescent="0.2">
      <c r="A464" s="287">
        <v>806</v>
      </c>
      <c r="B464" s="287" t="s">
        <v>1011</v>
      </c>
      <c r="C464" s="287" t="s">
        <v>1012</v>
      </c>
      <c r="D464" s="287">
        <v>806</v>
      </c>
      <c r="E464" s="287" t="s">
        <v>1011</v>
      </c>
      <c r="F464" s="287" t="s">
        <v>1012</v>
      </c>
    </row>
    <row r="465" spans="1:6" s="49" customFormat="1" ht="15.75" customHeight="1" x14ac:dyDescent="0.2">
      <c r="A465" s="287">
        <v>807</v>
      </c>
      <c r="B465" s="287" t="s">
        <v>187</v>
      </c>
      <c r="C465" s="287" t="s">
        <v>1013</v>
      </c>
      <c r="D465" s="287">
        <v>490</v>
      </c>
      <c r="E465" s="287" t="s">
        <v>153</v>
      </c>
      <c r="F465" s="287" t="s">
        <v>396</v>
      </c>
    </row>
    <row r="466" spans="1:6" s="49" customFormat="1" ht="15.75" customHeight="1" x14ac:dyDescent="0.2">
      <c r="A466" s="287">
        <v>810</v>
      </c>
      <c r="B466" s="287" t="s">
        <v>188</v>
      </c>
      <c r="C466" s="287" t="s">
        <v>1014</v>
      </c>
      <c r="D466" s="287">
        <v>36</v>
      </c>
      <c r="E466" s="287" t="s">
        <v>51</v>
      </c>
      <c r="F466" s="287" t="s">
        <v>385</v>
      </c>
    </row>
    <row r="467" spans="1:6" s="49" customFormat="1" ht="15.75" customHeight="1" x14ac:dyDescent="0.2">
      <c r="A467" s="287">
        <v>811</v>
      </c>
      <c r="B467" s="287" t="s">
        <v>189</v>
      </c>
      <c r="C467" s="287" t="s">
        <v>1015</v>
      </c>
      <c r="D467" s="287">
        <v>811</v>
      </c>
      <c r="E467" s="287" t="s">
        <v>189</v>
      </c>
      <c r="F467" s="287" t="s">
        <v>1015</v>
      </c>
    </row>
    <row r="468" spans="1:6" s="49" customFormat="1" ht="15.75" customHeight="1" x14ac:dyDescent="0.2">
      <c r="A468" s="287">
        <v>812</v>
      </c>
      <c r="B468" s="287" t="s">
        <v>190</v>
      </c>
      <c r="C468" s="287" t="s">
        <v>1016</v>
      </c>
      <c r="D468" s="287">
        <v>812</v>
      </c>
      <c r="E468" s="287" t="s">
        <v>190</v>
      </c>
      <c r="F468" s="287" t="s">
        <v>1016</v>
      </c>
    </row>
    <row r="469" spans="1:6" s="49" customFormat="1" ht="15.75" customHeight="1" x14ac:dyDescent="0.2">
      <c r="A469" s="287">
        <v>813</v>
      </c>
      <c r="B469" s="287" t="s">
        <v>191</v>
      </c>
      <c r="C469" s="287" t="s">
        <v>1017</v>
      </c>
      <c r="D469" s="287">
        <v>33</v>
      </c>
      <c r="E469" s="287" t="s">
        <v>382</v>
      </c>
      <c r="F469" s="287" t="s">
        <v>383</v>
      </c>
    </row>
    <row r="470" spans="1:6" s="49" customFormat="1" ht="15.75" customHeight="1" x14ac:dyDescent="0.2">
      <c r="A470" s="287">
        <v>816</v>
      </c>
      <c r="B470" s="287" t="s">
        <v>192</v>
      </c>
      <c r="C470" s="287" t="s">
        <v>1018</v>
      </c>
      <c r="D470" s="287">
        <v>816</v>
      </c>
      <c r="E470" s="287" t="s">
        <v>192</v>
      </c>
      <c r="F470" s="287" t="s">
        <v>1018</v>
      </c>
    </row>
    <row r="471" spans="1:6" s="49" customFormat="1" ht="15.75" customHeight="1" x14ac:dyDescent="0.2">
      <c r="A471" s="287">
        <v>817</v>
      </c>
      <c r="B471" s="287" t="s">
        <v>193</v>
      </c>
      <c r="C471" s="287" t="s">
        <v>1019</v>
      </c>
      <c r="D471" s="287">
        <v>49</v>
      </c>
      <c r="E471" s="287" t="s">
        <v>62</v>
      </c>
      <c r="F471" s="287" t="s">
        <v>400</v>
      </c>
    </row>
    <row r="472" spans="1:6" s="49" customFormat="1" ht="15.75" customHeight="1" x14ac:dyDescent="0.2">
      <c r="A472" s="287">
        <v>818</v>
      </c>
      <c r="B472" s="287" t="s">
        <v>194</v>
      </c>
      <c r="C472" s="287" t="s">
        <v>1020</v>
      </c>
      <c r="D472" s="287">
        <v>23</v>
      </c>
      <c r="E472" s="287" t="s">
        <v>43</v>
      </c>
      <c r="F472" s="287" t="s">
        <v>375</v>
      </c>
    </row>
    <row r="473" spans="1:6" s="49" customFormat="1" ht="15.75" customHeight="1" x14ac:dyDescent="0.2">
      <c r="A473" s="287">
        <v>819</v>
      </c>
      <c r="B473" s="287" t="s">
        <v>195</v>
      </c>
      <c r="C473" s="287" t="s">
        <v>1021</v>
      </c>
      <c r="D473" s="287">
        <v>819</v>
      </c>
      <c r="E473" s="287" t="s">
        <v>195</v>
      </c>
      <c r="F473" s="287" t="s">
        <v>1021</v>
      </c>
    </row>
    <row r="474" spans="1:6" s="49" customFormat="1" ht="15.75" customHeight="1" x14ac:dyDescent="0.2">
      <c r="A474" s="287">
        <v>820</v>
      </c>
      <c r="B474" s="287" t="s">
        <v>196</v>
      </c>
      <c r="C474" s="287" t="s">
        <v>949</v>
      </c>
      <c r="D474" s="287">
        <v>820</v>
      </c>
      <c r="E474" s="287" t="s">
        <v>196</v>
      </c>
      <c r="F474" s="287" t="s">
        <v>949</v>
      </c>
    </row>
    <row r="475" spans="1:6" s="49" customFormat="1" ht="15.75" customHeight="1" x14ac:dyDescent="0.2">
      <c r="A475" s="287">
        <v>823</v>
      </c>
      <c r="B475" s="287" t="s">
        <v>197</v>
      </c>
      <c r="C475" s="287" t="s">
        <v>1022</v>
      </c>
      <c r="D475" s="287">
        <v>823</v>
      </c>
      <c r="E475" s="287" t="s">
        <v>197</v>
      </c>
      <c r="F475" s="287" t="s">
        <v>1022</v>
      </c>
    </row>
    <row r="476" spans="1:6" s="49" customFormat="1" ht="15.75" customHeight="1" x14ac:dyDescent="0.2">
      <c r="A476" s="287">
        <v>825</v>
      </c>
      <c r="B476" s="287" t="s">
        <v>1023</v>
      </c>
      <c r="C476" s="287" t="s">
        <v>1024</v>
      </c>
      <c r="D476" s="287">
        <v>146</v>
      </c>
      <c r="E476" s="287" t="s">
        <v>101</v>
      </c>
      <c r="F476" s="287" t="s">
        <v>485</v>
      </c>
    </row>
    <row r="477" spans="1:6" s="49" customFormat="1" ht="15.75" customHeight="1" x14ac:dyDescent="0.2">
      <c r="A477" s="287">
        <v>826</v>
      </c>
      <c r="B477" s="287" t="s">
        <v>328</v>
      </c>
      <c r="C477" s="287" t="s">
        <v>973</v>
      </c>
      <c r="D477" s="287">
        <v>138</v>
      </c>
      <c r="E477" s="287" t="s">
        <v>324</v>
      </c>
      <c r="F477" s="287" t="s">
        <v>478</v>
      </c>
    </row>
    <row r="478" spans="1:6" s="49" customFormat="1" ht="15.75" customHeight="1" x14ac:dyDescent="0.2">
      <c r="A478" s="287">
        <v>827</v>
      </c>
      <c r="B478" s="287" t="s">
        <v>198</v>
      </c>
      <c r="C478" s="287" t="s">
        <v>444</v>
      </c>
      <c r="D478" s="287">
        <v>827</v>
      </c>
      <c r="E478" s="287" t="s">
        <v>198</v>
      </c>
      <c r="F478" s="287" t="s">
        <v>444</v>
      </c>
    </row>
    <row r="479" spans="1:6" s="49" customFormat="1" ht="15.75" customHeight="1" x14ac:dyDescent="0.2">
      <c r="A479" s="287">
        <v>831</v>
      </c>
      <c r="B479" s="287" t="s">
        <v>1025</v>
      </c>
      <c r="C479" s="287" t="s">
        <v>1026</v>
      </c>
      <c r="D479" s="287">
        <v>831</v>
      </c>
      <c r="E479" s="287" t="s">
        <v>1025</v>
      </c>
      <c r="F479" s="287" t="s">
        <v>1026</v>
      </c>
    </row>
    <row r="480" spans="1:6" s="49" customFormat="1" ht="15.75" customHeight="1" x14ac:dyDescent="0.2">
      <c r="A480" s="287">
        <v>832</v>
      </c>
      <c r="B480" s="287" t="s">
        <v>199</v>
      </c>
      <c r="C480" s="287" t="s">
        <v>1027</v>
      </c>
      <c r="D480" s="287">
        <v>138</v>
      </c>
      <c r="E480" s="287" t="s">
        <v>324</v>
      </c>
      <c r="F480" s="287" t="s">
        <v>478</v>
      </c>
    </row>
    <row r="481" spans="1:6" s="49" customFormat="1" ht="15.75" customHeight="1" x14ac:dyDescent="0.2">
      <c r="A481" s="287">
        <v>833</v>
      </c>
      <c r="B481" s="287" t="s">
        <v>200</v>
      </c>
      <c r="C481" s="287" t="s">
        <v>1028</v>
      </c>
      <c r="D481" s="287">
        <v>43</v>
      </c>
      <c r="E481" s="287" t="s">
        <v>56</v>
      </c>
      <c r="F481" s="287" t="s">
        <v>391</v>
      </c>
    </row>
    <row r="482" spans="1:6" s="49" customFormat="1" ht="15.75" customHeight="1" x14ac:dyDescent="0.2">
      <c r="A482" s="287">
        <v>834</v>
      </c>
      <c r="B482" s="287" t="s">
        <v>201</v>
      </c>
      <c r="C482" s="287" t="s">
        <v>1029</v>
      </c>
      <c r="D482" s="287">
        <v>53</v>
      </c>
      <c r="E482" s="287" t="s">
        <v>65</v>
      </c>
      <c r="F482" s="287" t="s">
        <v>403</v>
      </c>
    </row>
    <row r="483" spans="1:6" s="49" customFormat="1" ht="15.75" customHeight="1" x14ac:dyDescent="0.2">
      <c r="A483" s="287">
        <v>835</v>
      </c>
      <c r="B483" s="287" t="s">
        <v>202</v>
      </c>
      <c r="C483" s="287" t="s">
        <v>1030</v>
      </c>
      <c r="D483" s="287">
        <v>61</v>
      </c>
      <c r="E483" s="287" t="s">
        <v>68</v>
      </c>
      <c r="F483" s="287" t="s">
        <v>410</v>
      </c>
    </row>
    <row r="484" spans="1:6" s="49" customFormat="1" ht="15.75" customHeight="1" x14ac:dyDescent="0.2">
      <c r="A484" s="287">
        <v>836</v>
      </c>
      <c r="B484" s="287" t="s">
        <v>203</v>
      </c>
      <c r="C484" s="287" t="s">
        <v>791</v>
      </c>
      <c r="D484" s="287">
        <v>836</v>
      </c>
      <c r="E484" s="287" t="s">
        <v>203</v>
      </c>
      <c r="F484" s="287" t="s">
        <v>791</v>
      </c>
    </row>
    <row r="485" spans="1:6" s="49" customFormat="1" ht="15.75" customHeight="1" x14ac:dyDescent="0.2">
      <c r="A485" s="287">
        <v>838</v>
      </c>
      <c r="B485" s="287" t="s">
        <v>204</v>
      </c>
      <c r="C485" s="287" t="s">
        <v>1031</v>
      </c>
      <c r="D485" s="287">
        <v>490</v>
      </c>
      <c r="E485" s="287" t="s">
        <v>153</v>
      </c>
      <c r="F485" s="287" t="s">
        <v>396</v>
      </c>
    </row>
    <row r="486" spans="1:6" s="49" customFormat="1" ht="15.75" customHeight="1" x14ac:dyDescent="0.2">
      <c r="A486" s="287">
        <v>839</v>
      </c>
      <c r="B486" s="287" t="s">
        <v>205</v>
      </c>
      <c r="C486" s="287" t="s">
        <v>494</v>
      </c>
      <c r="D486" s="287">
        <v>839</v>
      </c>
      <c r="E486" s="287" t="s">
        <v>205</v>
      </c>
      <c r="F486" s="287" t="s">
        <v>494</v>
      </c>
    </row>
    <row r="487" spans="1:6" s="49" customFormat="1" ht="15.75" customHeight="1" x14ac:dyDescent="0.2">
      <c r="A487" s="287">
        <v>840</v>
      </c>
      <c r="B487" s="287" t="s">
        <v>206</v>
      </c>
      <c r="C487" s="287" t="s">
        <v>1032</v>
      </c>
      <c r="D487" s="287">
        <v>96</v>
      </c>
      <c r="E487" s="287" t="s">
        <v>89</v>
      </c>
      <c r="F487" s="287" t="s">
        <v>438</v>
      </c>
    </row>
    <row r="488" spans="1:6" s="49" customFormat="1" ht="15.75" customHeight="1" x14ac:dyDescent="0.2">
      <c r="A488" s="287">
        <v>841</v>
      </c>
      <c r="B488" s="287" t="s">
        <v>207</v>
      </c>
      <c r="C488" s="287" t="s">
        <v>1033</v>
      </c>
      <c r="D488" s="287">
        <v>839</v>
      </c>
      <c r="E488" s="287" t="s">
        <v>205</v>
      </c>
      <c r="F488" s="287" t="s">
        <v>494</v>
      </c>
    </row>
    <row r="489" spans="1:6" s="49" customFormat="1" ht="15.75" customHeight="1" x14ac:dyDescent="0.2">
      <c r="A489" s="287">
        <v>842</v>
      </c>
      <c r="B489" s="287" t="s">
        <v>1034</v>
      </c>
      <c r="C489" s="287" t="s">
        <v>1035</v>
      </c>
      <c r="D489" s="287">
        <v>38</v>
      </c>
      <c r="E489" s="287" t="s">
        <v>53</v>
      </c>
      <c r="F489" s="287" t="s">
        <v>387</v>
      </c>
    </row>
    <row r="490" spans="1:6" s="49" customFormat="1" ht="15.75" customHeight="1" x14ac:dyDescent="0.2">
      <c r="A490" s="287">
        <v>843</v>
      </c>
      <c r="B490" s="287" t="s">
        <v>208</v>
      </c>
      <c r="C490" s="287" t="s">
        <v>1036</v>
      </c>
      <c r="D490" s="287">
        <v>843</v>
      </c>
      <c r="E490" s="287" t="s">
        <v>208</v>
      </c>
      <c r="F490" s="287" t="s">
        <v>1036</v>
      </c>
    </row>
    <row r="491" spans="1:6" s="49" customFormat="1" ht="15.75" customHeight="1" x14ac:dyDescent="0.2">
      <c r="A491" s="287">
        <v>845</v>
      </c>
      <c r="B491" s="287" t="s">
        <v>1037</v>
      </c>
      <c r="C491" s="287" t="s">
        <v>1038</v>
      </c>
      <c r="D491" s="287">
        <v>43</v>
      </c>
      <c r="E491" s="287" t="s">
        <v>56</v>
      </c>
      <c r="F491" s="287" t="s">
        <v>391</v>
      </c>
    </row>
    <row r="492" spans="1:6" s="49" customFormat="1" ht="15.75" customHeight="1" x14ac:dyDescent="0.2">
      <c r="A492" s="287">
        <v>846</v>
      </c>
      <c r="B492" s="287" t="s">
        <v>209</v>
      </c>
      <c r="C492" s="287" t="s">
        <v>1039</v>
      </c>
      <c r="D492" s="287">
        <v>846</v>
      </c>
      <c r="E492" s="287" t="s">
        <v>209</v>
      </c>
      <c r="F492" s="287" t="s">
        <v>1039</v>
      </c>
    </row>
    <row r="493" spans="1:6" s="49" customFormat="1" ht="15.75" customHeight="1" x14ac:dyDescent="0.2">
      <c r="A493" s="287">
        <v>847</v>
      </c>
      <c r="B493" s="287" t="s">
        <v>1040</v>
      </c>
      <c r="C493" s="287" t="s">
        <v>1041</v>
      </c>
      <c r="D493" s="287">
        <v>839</v>
      </c>
      <c r="E493" s="287" t="s">
        <v>205</v>
      </c>
      <c r="F493" s="287" t="s">
        <v>494</v>
      </c>
    </row>
    <row r="494" spans="1:6" s="49" customFormat="1" ht="15.75" customHeight="1" x14ac:dyDescent="0.2">
      <c r="A494" s="287">
        <v>848</v>
      </c>
      <c r="B494" s="287" t="s">
        <v>431</v>
      </c>
      <c r="C494" s="287" t="s">
        <v>432</v>
      </c>
      <c r="D494" s="287">
        <v>848</v>
      </c>
      <c r="E494" s="287" t="s">
        <v>431</v>
      </c>
      <c r="F494" s="287" t="s">
        <v>432</v>
      </c>
    </row>
    <row r="495" spans="1:6" s="49" customFormat="1" ht="15.75" customHeight="1" x14ac:dyDescent="0.2">
      <c r="A495" s="287">
        <v>849</v>
      </c>
      <c r="B495" s="287" t="s">
        <v>210</v>
      </c>
      <c r="C495" s="287" t="s">
        <v>1042</v>
      </c>
      <c r="D495" s="287">
        <v>490</v>
      </c>
      <c r="E495" s="287" t="s">
        <v>153</v>
      </c>
      <c r="F495" s="287" t="s">
        <v>396</v>
      </c>
    </row>
    <row r="496" spans="1:6" s="49" customFormat="1" ht="15.75" customHeight="1" x14ac:dyDescent="0.2">
      <c r="A496" s="287">
        <v>850</v>
      </c>
      <c r="B496" s="287" t="s">
        <v>211</v>
      </c>
      <c r="C496" s="287" t="s">
        <v>1043</v>
      </c>
      <c r="D496" s="287">
        <v>88</v>
      </c>
      <c r="E496" s="287" t="s">
        <v>84</v>
      </c>
      <c r="F496" s="287" t="s">
        <v>434</v>
      </c>
    </row>
    <row r="497" spans="1:6" s="49" customFormat="1" ht="15.75" customHeight="1" x14ac:dyDescent="0.2">
      <c r="A497" s="287">
        <v>851</v>
      </c>
      <c r="B497" s="287" t="s">
        <v>212</v>
      </c>
      <c r="C497" s="287" t="s">
        <v>1044</v>
      </c>
      <c r="D497" s="287">
        <v>742</v>
      </c>
      <c r="E497" s="287" t="s">
        <v>171</v>
      </c>
      <c r="F497" s="287" t="s">
        <v>976</v>
      </c>
    </row>
    <row r="498" spans="1:6" s="49" customFormat="1" ht="15.75" customHeight="1" x14ac:dyDescent="0.2">
      <c r="A498" s="287">
        <v>852</v>
      </c>
      <c r="B498" s="287" t="s">
        <v>213</v>
      </c>
      <c r="C498" s="287" t="s">
        <v>1045</v>
      </c>
      <c r="D498" s="287">
        <v>23</v>
      </c>
      <c r="E498" s="287" t="s">
        <v>43</v>
      </c>
      <c r="F498" s="287" t="s">
        <v>375</v>
      </c>
    </row>
    <row r="499" spans="1:6" s="49" customFormat="1" ht="15.75" customHeight="1" x14ac:dyDescent="0.2">
      <c r="A499" s="287">
        <v>853</v>
      </c>
      <c r="B499" s="287" t="s">
        <v>214</v>
      </c>
      <c r="C499" s="287" t="s">
        <v>1046</v>
      </c>
      <c r="D499" s="287">
        <v>853</v>
      </c>
      <c r="E499" s="287" t="s">
        <v>214</v>
      </c>
      <c r="F499" s="287" t="s">
        <v>1046</v>
      </c>
    </row>
    <row r="500" spans="1:6" s="49" customFormat="1" ht="15.75" customHeight="1" x14ac:dyDescent="0.2">
      <c r="A500" s="287">
        <v>854</v>
      </c>
      <c r="B500" s="287" t="s">
        <v>1047</v>
      </c>
      <c r="C500" s="287" t="s">
        <v>1048</v>
      </c>
      <c r="D500" s="287">
        <v>11</v>
      </c>
      <c r="E500" s="287" t="s">
        <v>41</v>
      </c>
      <c r="F500" s="287" t="s">
        <v>369</v>
      </c>
    </row>
    <row r="501" spans="1:6" s="49" customFormat="1" ht="15.75" customHeight="1" x14ac:dyDescent="0.2">
      <c r="A501" s="287">
        <v>855</v>
      </c>
      <c r="B501" s="287" t="s">
        <v>215</v>
      </c>
      <c r="C501" s="287" t="s">
        <v>1049</v>
      </c>
      <c r="D501" s="287">
        <v>64</v>
      </c>
      <c r="E501" s="287" t="s">
        <v>70</v>
      </c>
      <c r="F501" s="287" t="s">
        <v>390</v>
      </c>
    </row>
    <row r="502" spans="1:6" s="49" customFormat="1" ht="15.75" customHeight="1" x14ac:dyDescent="0.2">
      <c r="A502" s="287">
        <v>856</v>
      </c>
      <c r="B502" s="287" t="s">
        <v>216</v>
      </c>
      <c r="C502" s="287" t="s">
        <v>1050</v>
      </c>
      <c r="D502" s="287">
        <v>856</v>
      </c>
      <c r="E502" s="287" t="s">
        <v>216</v>
      </c>
      <c r="F502" s="287" t="s">
        <v>1050</v>
      </c>
    </row>
    <row r="503" spans="1:6" s="49" customFormat="1" ht="15.75" customHeight="1" x14ac:dyDescent="0.2">
      <c r="A503" s="287">
        <v>858</v>
      </c>
      <c r="B503" s="287" t="s">
        <v>217</v>
      </c>
      <c r="C503" s="287" t="s">
        <v>1051</v>
      </c>
      <c r="D503" s="287">
        <v>858</v>
      </c>
      <c r="E503" s="287" t="s">
        <v>217</v>
      </c>
      <c r="F503" s="287" t="s">
        <v>1051</v>
      </c>
    </row>
    <row r="504" spans="1:6" s="49" customFormat="1" ht="15.75" customHeight="1" x14ac:dyDescent="0.2">
      <c r="A504" s="287">
        <v>859</v>
      </c>
      <c r="B504" s="287" t="s">
        <v>321</v>
      </c>
      <c r="C504" s="287" t="s">
        <v>1052</v>
      </c>
      <c r="D504" s="287">
        <v>859</v>
      </c>
      <c r="E504" s="287" t="s">
        <v>321</v>
      </c>
      <c r="F504" s="287" t="s">
        <v>1052</v>
      </c>
    </row>
    <row r="505" spans="1:6" s="49" customFormat="1" ht="15.75" customHeight="1" x14ac:dyDescent="0.2">
      <c r="A505" s="287">
        <v>861</v>
      </c>
      <c r="B505" s="287" t="s">
        <v>1053</v>
      </c>
      <c r="C505" s="287" t="s">
        <v>1054</v>
      </c>
      <c r="D505" s="287">
        <v>11</v>
      </c>
      <c r="E505" s="287" t="s">
        <v>41</v>
      </c>
      <c r="F505" s="287" t="s">
        <v>369</v>
      </c>
    </row>
    <row r="506" spans="1:6" s="49" customFormat="1" ht="15.75" customHeight="1" x14ac:dyDescent="0.2">
      <c r="A506" s="287">
        <v>862</v>
      </c>
      <c r="B506" s="287" t="s">
        <v>218</v>
      </c>
      <c r="C506" s="287" t="s">
        <v>1055</v>
      </c>
      <c r="D506" s="287">
        <v>862</v>
      </c>
      <c r="E506" s="287" t="s">
        <v>218</v>
      </c>
      <c r="F506" s="287" t="s">
        <v>1055</v>
      </c>
    </row>
    <row r="507" spans="1:6" s="49" customFormat="1" ht="15.75" customHeight="1" x14ac:dyDescent="0.2">
      <c r="A507" s="287">
        <v>863</v>
      </c>
      <c r="B507" s="287" t="s">
        <v>1056</v>
      </c>
      <c r="C507" s="287" t="s">
        <v>1057</v>
      </c>
      <c r="D507" s="287">
        <v>33</v>
      </c>
      <c r="E507" s="287" t="s">
        <v>382</v>
      </c>
      <c r="F507" s="287" t="s">
        <v>383</v>
      </c>
    </row>
    <row r="508" spans="1:6" s="49" customFormat="1" ht="15.75" customHeight="1" x14ac:dyDescent="0.2">
      <c r="A508" s="287">
        <v>865</v>
      </c>
      <c r="B508" s="287" t="s">
        <v>219</v>
      </c>
      <c r="C508" s="287" t="s">
        <v>1058</v>
      </c>
      <c r="D508" s="287">
        <v>72</v>
      </c>
      <c r="E508" s="287" t="s">
        <v>76</v>
      </c>
      <c r="F508" s="287" t="s">
        <v>421</v>
      </c>
    </row>
    <row r="509" spans="1:6" s="49" customFormat="1" ht="15.75" customHeight="1" x14ac:dyDescent="0.2">
      <c r="A509" s="287">
        <v>866</v>
      </c>
      <c r="B509" s="287" t="s">
        <v>1059</v>
      </c>
      <c r="C509" s="287" t="s">
        <v>1060</v>
      </c>
      <c r="D509" s="287">
        <v>839</v>
      </c>
      <c r="E509" s="287" t="s">
        <v>205</v>
      </c>
      <c r="F509" s="287" t="s">
        <v>494</v>
      </c>
    </row>
    <row r="510" spans="1:6" s="49" customFormat="1" ht="15.75" customHeight="1" x14ac:dyDescent="0.2">
      <c r="A510" s="287">
        <v>867</v>
      </c>
      <c r="B510" s="287" t="s">
        <v>1061</v>
      </c>
      <c r="C510" s="287" t="s">
        <v>1062</v>
      </c>
      <c r="D510" s="287">
        <v>812</v>
      </c>
      <c r="E510" s="287" t="s">
        <v>190</v>
      </c>
      <c r="F510" s="287" t="s">
        <v>1016</v>
      </c>
    </row>
    <row r="511" spans="1:6" s="49" customFormat="1" ht="15.75" customHeight="1" x14ac:dyDescent="0.2">
      <c r="A511" s="287">
        <v>868</v>
      </c>
      <c r="B511" s="287" t="s">
        <v>220</v>
      </c>
      <c r="C511" s="287" t="s">
        <v>1063</v>
      </c>
      <c r="D511" s="287">
        <v>97</v>
      </c>
      <c r="E511" s="287" t="s">
        <v>90</v>
      </c>
      <c r="F511" s="287" t="s">
        <v>416</v>
      </c>
    </row>
    <row r="512" spans="1:6" s="49" customFormat="1" ht="15.75" customHeight="1" x14ac:dyDescent="0.2">
      <c r="A512" s="287">
        <v>869</v>
      </c>
      <c r="B512" s="287" t="s">
        <v>1064</v>
      </c>
      <c r="C512" s="287" t="s">
        <v>1065</v>
      </c>
      <c r="D512" s="287">
        <v>33</v>
      </c>
      <c r="E512" s="287" t="s">
        <v>382</v>
      </c>
      <c r="F512" s="287" t="s">
        <v>383</v>
      </c>
    </row>
    <row r="513" spans="1:6" s="49" customFormat="1" ht="15.75" customHeight="1" x14ac:dyDescent="0.2">
      <c r="A513" s="287">
        <v>870</v>
      </c>
      <c r="B513" s="287" t="s">
        <v>221</v>
      </c>
      <c r="C513" s="287" t="s">
        <v>1066</v>
      </c>
      <c r="D513" s="287">
        <v>38</v>
      </c>
      <c r="E513" s="287" t="s">
        <v>53</v>
      </c>
      <c r="F513" s="287" t="s">
        <v>387</v>
      </c>
    </row>
    <row r="514" spans="1:6" s="49" customFormat="1" ht="15.75" customHeight="1" x14ac:dyDescent="0.2">
      <c r="A514" s="287">
        <v>871</v>
      </c>
      <c r="B514" s="287" t="s">
        <v>222</v>
      </c>
      <c r="C514" s="287" t="s">
        <v>1067</v>
      </c>
      <c r="D514" s="287">
        <v>33</v>
      </c>
      <c r="E514" s="287" t="s">
        <v>382</v>
      </c>
      <c r="F514" s="287" t="s">
        <v>383</v>
      </c>
    </row>
    <row r="515" spans="1:6" s="49" customFormat="1" ht="15.75" customHeight="1" x14ac:dyDescent="0.2">
      <c r="A515" s="287">
        <v>872</v>
      </c>
      <c r="B515" s="287" t="s">
        <v>332</v>
      </c>
      <c r="C515" s="287" t="s">
        <v>1068</v>
      </c>
      <c r="D515" s="287">
        <v>33</v>
      </c>
      <c r="E515" s="287" t="s">
        <v>382</v>
      </c>
      <c r="F515" s="287" t="s">
        <v>383</v>
      </c>
    </row>
    <row r="516" spans="1:6" s="49" customFormat="1" ht="15.75" customHeight="1" x14ac:dyDescent="0.2">
      <c r="A516" s="287">
        <v>873</v>
      </c>
      <c r="B516" s="287" t="s">
        <v>223</v>
      </c>
      <c r="C516" s="287" t="s">
        <v>1069</v>
      </c>
      <c r="D516" s="287">
        <v>873</v>
      </c>
      <c r="E516" s="287" t="s">
        <v>223</v>
      </c>
      <c r="F516" s="287" t="s">
        <v>1069</v>
      </c>
    </row>
    <row r="517" spans="1:6" s="49" customFormat="1" ht="15.75" customHeight="1" x14ac:dyDescent="0.2">
      <c r="A517" s="287">
        <v>876</v>
      </c>
      <c r="B517" s="287" t="s">
        <v>224</v>
      </c>
      <c r="C517" s="287" t="s">
        <v>1070</v>
      </c>
      <c r="D517" s="287">
        <v>876</v>
      </c>
      <c r="E517" s="287" t="s">
        <v>224</v>
      </c>
      <c r="F517" s="287" t="s">
        <v>1070</v>
      </c>
    </row>
    <row r="518" spans="1:6" s="49" customFormat="1" ht="15.75" customHeight="1" x14ac:dyDescent="0.2">
      <c r="A518" s="287">
        <v>879</v>
      </c>
      <c r="B518" s="287" t="s">
        <v>225</v>
      </c>
      <c r="C518" s="287" t="s">
        <v>1071</v>
      </c>
      <c r="D518" s="287">
        <v>37</v>
      </c>
      <c r="E518" s="287" t="s">
        <v>52</v>
      </c>
      <c r="F518" s="287" t="s">
        <v>386</v>
      </c>
    </row>
    <row r="519" spans="1:6" s="49" customFormat="1" ht="15.75" customHeight="1" x14ac:dyDescent="0.2">
      <c r="A519" s="287">
        <v>880</v>
      </c>
      <c r="B519" s="287" t="s">
        <v>1072</v>
      </c>
      <c r="C519" s="287" t="s">
        <v>1073</v>
      </c>
      <c r="D519" s="287">
        <v>880</v>
      </c>
      <c r="E519" s="287" t="s">
        <v>1072</v>
      </c>
      <c r="F519" s="287" t="s">
        <v>1073</v>
      </c>
    </row>
    <row r="520" spans="1:6" s="49" customFormat="1" ht="15.75" customHeight="1" x14ac:dyDescent="0.2">
      <c r="A520" s="287">
        <v>881</v>
      </c>
      <c r="B520" s="287" t="s">
        <v>226</v>
      </c>
      <c r="C520" s="287" t="s">
        <v>749</v>
      </c>
      <c r="D520" s="287">
        <v>881</v>
      </c>
      <c r="E520" s="287" t="s">
        <v>226</v>
      </c>
      <c r="F520" s="287" t="s">
        <v>749</v>
      </c>
    </row>
    <row r="521" spans="1:6" s="49" customFormat="1" ht="15.75" customHeight="1" x14ac:dyDescent="0.2">
      <c r="A521" s="287">
        <v>882</v>
      </c>
      <c r="B521" s="287" t="s">
        <v>227</v>
      </c>
      <c r="C521" s="287" t="s">
        <v>1074</v>
      </c>
      <c r="D521" s="287">
        <v>490</v>
      </c>
      <c r="E521" s="287" t="s">
        <v>153</v>
      </c>
      <c r="F521" s="287" t="s">
        <v>396</v>
      </c>
    </row>
    <row r="522" spans="1:6" s="49" customFormat="1" ht="15.75" customHeight="1" x14ac:dyDescent="0.2">
      <c r="A522" s="287">
        <v>883</v>
      </c>
      <c r="B522" s="287" t="s">
        <v>228</v>
      </c>
      <c r="C522" s="287" t="s">
        <v>1075</v>
      </c>
      <c r="D522" s="287">
        <v>88</v>
      </c>
      <c r="E522" s="287" t="s">
        <v>84</v>
      </c>
      <c r="F522" s="287" t="s">
        <v>434</v>
      </c>
    </row>
    <row r="523" spans="1:6" s="49" customFormat="1" ht="15.75" customHeight="1" x14ac:dyDescent="0.2">
      <c r="A523" s="287">
        <v>885</v>
      </c>
      <c r="B523" s="287" t="s">
        <v>229</v>
      </c>
      <c r="C523" s="287" t="s">
        <v>1076</v>
      </c>
      <c r="D523" s="287">
        <v>885</v>
      </c>
      <c r="E523" s="287" t="s">
        <v>229</v>
      </c>
      <c r="F523" s="287" t="s">
        <v>1076</v>
      </c>
    </row>
    <row r="524" spans="1:6" s="49" customFormat="1" ht="15.75" customHeight="1" x14ac:dyDescent="0.2">
      <c r="A524" s="287">
        <v>886</v>
      </c>
      <c r="B524" s="287" t="s">
        <v>230</v>
      </c>
      <c r="C524" s="287" t="s">
        <v>1077</v>
      </c>
      <c r="D524" s="287">
        <v>886</v>
      </c>
      <c r="E524" s="287" t="s">
        <v>230</v>
      </c>
      <c r="F524" s="287" t="s">
        <v>1077</v>
      </c>
    </row>
    <row r="525" spans="1:6" s="49" customFormat="1" ht="15.75" customHeight="1" x14ac:dyDescent="0.2">
      <c r="A525" s="287">
        <v>888</v>
      </c>
      <c r="B525" s="287" t="s">
        <v>231</v>
      </c>
      <c r="C525" s="287" t="s">
        <v>1078</v>
      </c>
      <c r="D525" s="287">
        <v>888</v>
      </c>
      <c r="E525" s="287" t="s">
        <v>231</v>
      </c>
      <c r="F525" s="287" t="s">
        <v>1078</v>
      </c>
    </row>
    <row r="526" spans="1:6" s="49" customFormat="1" ht="15.75" customHeight="1" x14ac:dyDescent="0.2">
      <c r="A526" s="287">
        <v>889</v>
      </c>
      <c r="B526" s="287" t="s">
        <v>232</v>
      </c>
      <c r="C526" s="287" t="s">
        <v>440</v>
      </c>
      <c r="D526" s="287">
        <v>889</v>
      </c>
      <c r="E526" s="287" t="s">
        <v>232</v>
      </c>
      <c r="F526" s="287" t="s">
        <v>440</v>
      </c>
    </row>
    <row r="527" spans="1:6" s="49" customFormat="1" ht="15.75" customHeight="1" x14ac:dyDescent="0.2">
      <c r="A527" s="287">
        <v>890</v>
      </c>
      <c r="B527" s="287" t="s">
        <v>1079</v>
      </c>
      <c r="C527" s="287" t="s">
        <v>1080</v>
      </c>
      <c r="D527" s="287">
        <v>890</v>
      </c>
      <c r="E527" s="287" t="s">
        <v>1079</v>
      </c>
      <c r="F527" s="287" t="s">
        <v>1080</v>
      </c>
    </row>
    <row r="528" spans="1:6" s="49" customFormat="1" ht="15.75" customHeight="1" x14ac:dyDescent="0.2">
      <c r="A528" s="287">
        <v>893</v>
      </c>
      <c r="B528" s="287" t="s">
        <v>1081</v>
      </c>
      <c r="C528" s="287" t="s">
        <v>1082</v>
      </c>
      <c r="D528" s="287">
        <v>893</v>
      </c>
      <c r="E528" s="287" t="s">
        <v>1081</v>
      </c>
      <c r="F528" s="287" t="s">
        <v>1082</v>
      </c>
    </row>
    <row r="529" spans="1:6" s="49" customFormat="1" ht="15.75" customHeight="1" x14ac:dyDescent="0.2">
      <c r="A529" s="287">
        <v>894</v>
      </c>
      <c r="B529" s="287" t="s">
        <v>233</v>
      </c>
      <c r="C529" s="287" t="s">
        <v>1083</v>
      </c>
      <c r="D529" s="287">
        <v>894</v>
      </c>
      <c r="E529" s="287" t="s">
        <v>233</v>
      </c>
      <c r="F529" s="287" t="s">
        <v>1083</v>
      </c>
    </row>
    <row r="530" spans="1:6" s="49" customFormat="1" ht="15.75" customHeight="1" x14ac:dyDescent="0.2">
      <c r="A530" s="287">
        <v>895</v>
      </c>
      <c r="B530" s="287" t="s">
        <v>234</v>
      </c>
      <c r="C530" s="287" t="s">
        <v>1084</v>
      </c>
      <c r="D530" s="287">
        <v>97</v>
      </c>
      <c r="E530" s="287" t="s">
        <v>90</v>
      </c>
      <c r="F530" s="287" t="s">
        <v>416</v>
      </c>
    </row>
    <row r="531" spans="1:6" s="49" customFormat="1" ht="15.75" customHeight="1" x14ac:dyDescent="0.2">
      <c r="A531" s="287">
        <v>896</v>
      </c>
      <c r="B531" s="287" t="s">
        <v>235</v>
      </c>
      <c r="C531" s="287" t="s">
        <v>1085</v>
      </c>
      <c r="D531" s="287">
        <v>896</v>
      </c>
      <c r="E531" s="287" t="s">
        <v>235</v>
      </c>
      <c r="F531" s="287" t="s">
        <v>1085</v>
      </c>
    </row>
    <row r="532" spans="1:6" s="49" customFormat="1" ht="15.75" customHeight="1" x14ac:dyDescent="0.2">
      <c r="A532" s="287">
        <v>897</v>
      </c>
      <c r="B532" s="287" t="s">
        <v>1086</v>
      </c>
      <c r="C532" s="287" t="s">
        <v>1087</v>
      </c>
      <c r="D532" s="287">
        <v>38</v>
      </c>
      <c r="E532" s="287" t="s">
        <v>53</v>
      </c>
      <c r="F532" s="287" t="s">
        <v>387</v>
      </c>
    </row>
    <row r="533" spans="1:6" s="49" customFormat="1" ht="15.75" customHeight="1" x14ac:dyDescent="0.2">
      <c r="A533" s="287">
        <v>899</v>
      </c>
      <c r="B533" s="287" t="s">
        <v>236</v>
      </c>
      <c r="C533" s="287" t="s">
        <v>1088</v>
      </c>
      <c r="D533" s="287">
        <v>31</v>
      </c>
      <c r="E533" s="287" t="s">
        <v>47</v>
      </c>
      <c r="F533" s="287" t="s">
        <v>379</v>
      </c>
    </row>
    <row r="534" spans="1:6" s="49" customFormat="1" ht="15.75" customHeight="1" x14ac:dyDescent="0.2">
      <c r="A534" s="287">
        <v>902</v>
      </c>
      <c r="B534" s="287" t="s">
        <v>1089</v>
      </c>
      <c r="C534" s="287" t="s">
        <v>1090</v>
      </c>
      <c r="D534" s="287">
        <v>11</v>
      </c>
      <c r="E534" s="287" t="s">
        <v>41</v>
      </c>
      <c r="F534" s="287" t="s">
        <v>369</v>
      </c>
    </row>
    <row r="535" spans="1:6" s="49" customFormat="1" ht="15.75" customHeight="1" x14ac:dyDescent="0.2">
      <c r="A535" s="287">
        <v>904</v>
      </c>
      <c r="B535" s="287" t="s">
        <v>1091</v>
      </c>
      <c r="C535" s="287" t="s">
        <v>1092</v>
      </c>
      <c r="D535" s="287">
        <v>11</v>
      </c>
      <c r="E535" s="287" t="s">
        <v>41</v>
      </c>
      <c r="F535" s="287" t="s">
        <v>369</v>
      </c>
    </row>
    <row r="536" spans="1:6" s="49" customFormat="1" ht="15.75" customHeight="1" x14ac:dyDescent="0.2">
      <c r="A536" s="287">
        <v>907</v>
      </c>
      <c r="B536" s="287" t="s">
        <v>1093</v>
      </c>
      <c r="C536" s="287" t="s">
        <v>1094</v>
      </c>
      <c r="D536" s="287">
        <v>184</v>
      </c>
      <c r="E536" s="287" t="s">
        <v>115</v>
      </c>
      <c r="F536" s="287" t="s">
        <v>505</v>
      </c>
    </row>
    <row r="537" spans="1:6" s="49" customFormat="1" ht="15.75" customHeight="1" x14ac:dyDescent="0.2">
      <c r="A537" s="287">
        <v>908</v>
      </c>
      <c r="B537" s="287" t="s">
        <v>1095</v>
      </c>
      <c r="C537" s="287" t="s">
        <v>1096</v>
      </c>
      <c r="D537" s="287">
        <v>908</v>
      </c>
      <c r="E537" s="287" t="s">
        <v>1095</v>
      </c>
      <c r="F537" s="287" t="s">
        <v>1096</v>
      </c>
    </row>
    <row r="538" spans="1:6" s="49" customFormat="1" ht="15.75" customHeight="1" x14ac:dyDescent="0.2">
      <c r="A538" s="287">
        <v>910</v>
      </c>
      <c r="B538" s="287" t="s">
        <v>1097</v>
      </c>
      <c r="C538" s="287" t="s">
        <v>1098</v>
      </c>
      <c r="D538" s="287">
        <v>88</v>
      </c>
      <c r="E538" s="287" t="s">
        <v>84</v>
      </c>
      <c r="F538" s="287" t="s">
        <v>434</v>
      </c>
    </row>
    <row r="539" spans="1:6" s="49" customFormat="1" ht="15.75" customHeight="1" x14ac:dyDescent="0.2">
      <c r="A539" s="287">
        <v>911</v>
      </c>
      <c r="B539" s="287" t="s">
        <v>1099</v>
      </c>
      <c r="C539" s="287" t="s">
        <v>1100</v>
      </c>
      <c r="D539" s="287">
        <v>93</v>
      </c>
      <c r="E539" s="287" t="s">
        <v>87</v>
      </c>
      <c r="F539" s="287" t="s">
        <v>399</v>
      </c>
    </row>
    <row r="540" spans="1:6" s="49" customFormat="1" ht="15.75" customHeight="1" x14ac:dyDescent="0.2">
      <c r="A540" s="287">
        <v>912</v>
      </c>
      <c r="B540" s="287" t="s">
        <v>1101</v>
      </c>
      <c r="C540" s="287" t="s">
        <v>1102</v>
      </c>
      <c r="D540" s="287">
        <v>11</v>
      </c>
      <c r="E540" s="287" t="s">
        <v>41</v>
      </c>
      <c r="F540" s="287" t="s">
        <v>369</v>
      </c>
    </row>
    <row r="541" spans="1:6" s="49" customFormat="1" ht="15.75" customHeight="1" x14ac:dyDescent="0.2">
      <c r="A541" s="287">
        <v>913</v>
      </c>
      <c r="B541" s="287" t="s">
        <v>1103</v>
      </c>
      <c r="C541" s="287" t="s">
        <v>1104</v>
      </c>
      <c r="D541" s="287">
        <v>23</v>
      </c>
      <c r="E541" s="287" t="s">
        <v>43</v>
      </c>
      <c r="F541" s="287" t="s">
        <v>375</v>
      </c>
    </row>
    <row r="542" spans="1:6" s="49" customFormat="1" ht="15.75" customHeight="1" x14ac:dyDescent="0.2">
      <c r="A542" s="287">
        <v>915</v>
      </c>
      <c r="B542" s="287" t="s">
        <v>1105</v>
      </c>
      <c r="C542" s="287" t="s">
        <v>1106</v>
      </c>
      <c r="D542" s="287">
        <v>11</v>
      </c>
      <c r="E542" s="287" t="s">
        <v>41</v>
      </c>
      <c r="F542" s="287" t="s">
        <v>369</v>
      </c>
    </row>
    <row r="543" spans="1:6" s="49" customFormat="1" ht="15.75" customHeight="1" x14ac:dyDescent="0.2">
      <c r="A543" s="287">
        <v>916</v>
      </c>
      <c r="B543" s="287" t="s">
        <v>1107</v>
      </c>
      <c r="C543" s="287" t="s">
        <v>1108</v>
      </c>
      <c r="D543" s="287">
        <v>11</v>
      </c>
      <c r="E543" s="287" t="s">
        <v>41</v>
      </c>
      <c r="F543" s="287" t="s">
        <v>369</v>
      </c>
    </row>
    <row r="544" spans="1:6" s="49" customFormat="1" ht="15.75" customHeight="1" x14ac:dyDescent="0.2">
      <c r="A544" s="287">
        <v>917</v>
      </c>
      <c r="B544" s="287" t="s">
        <v>1109</v>
      </c>
      <c r="C544" s="287" t="s">
        <v>1110</v>
      </c>
      <c r="D544" s="287">
        <v>11</v>
      </c>
      <c r="E544" s="287" t="s">
        <v>41</v>
      </c>
      <c r="F544" s="287" t="s">
        <v>369</v>
      </c>
    </row>
    <row r="545" spans="1:6" s="49" customFormat="1" ht="15.75" customHeight="1" x14ac:dyDescent="0.2">
      <c r="A545" s="287">
        <v>918</v>
      </c>
      <c r="B545" s="287" t="s">
        <v>1111</v>
      </c>
      <c r="C545" s="287" t="s">
        <v>1112</v>
      </c>
      <c r="D545" s="287">
        <v>11</v>
      </c>
      <c r="E545" s="287" t="s">
        <v>41</v>
      </c>
      <c r="F545" s="287" t="s">
        <v>369</v>
      </c>
    </row>
    <row r="546" spans="1:6" s="49" customFormat="1" ht="15.75" customHeight="1" x14ac:dyDescent="0.2">
      <c r="A546" s="287">
        <v>920</v>
      </c>
      <c r="B546" s="287" t="s">
        <v>1113</v>
      </c>
      <c r="C546" s="287" t="s">
        <v>1114</v>
      </c>
      <c r="D546" s="287">
        <v>11</v>
      </c>
      <c r="E546" s="287" t="s">
        <v>41</v>
      </c>
      <c r="F546" s="287" t="s">
        <v>369</v>
      </c>
    </row>
    <row r="547" spans="1:6" s="49" customFormat="1" ht="15.75" customHeight="1" x14ac:dyDescent="0.2">
      <c r="A547" s="287">
        <v>925</v>
      </c>
      <c r="B547" s="287" t="s">
        <v>1115</v>
      </c>
      <c r="C547" s="287" t="s">
        <v>1116</v>
      </c>
      <c r="D547" s="287">
        <v>33</v>
      </c>
      <c r="E547" s="287" t="s">
        <v>382</v>
      </c>
      <c r="F547" s="287" t="s">
        <v>383</v>
      </c>
    </row>
    <row r="548" spans="1:6" s="49" customFormat="1" ht="15.75" customHeight="1" x14ac:dyDescent="0.2">
      <c r="A548" s="287">
        <v>926</v>
      </c>
      <c r="B548" s="287" t="s">
        <v>1117</v>
      </c>
      <c r="C548" s="287" t="s">
        <v>1118</v>
      </c>
      <c r="D548" s="287">
        <v>33</v>
      </c>
      <c r="E548" s="287" t="s">
        <v>382</v>
      </c>
      <c r="F548" s="287" t="s">
        <v>383</v>
      </c>
    </row>
    <row r="549" spans="1:6" s="49" customFormat="1" ht="15.75" customHeight="1" x14ac:dyDescent="0.2">
      <c r="A549" s="287">
        <v>927</v>
      </c>
      <c r="B549" s="287" t="s">
        <v>1119</v>
      </c>
      <c r="C549" s="287" t="s">
        <v>1120</v>
      </c>
      <c r="D549" s="287">
        <v>64</v>
      </c>
      <c r="E549" s="287" t="s">
        <v>70</v>
      </c>
      <c r="F549" s="287" t="s">
        <v>390</v>
      </c>
    </row>
    <row r="550" spans="1:6" s="49" customFormat="1" ht="15.75" customHeight="1" x14ac:dyDescent="0.2">
      <c r="A550" s="287">
        <v>928</v>
      </c>
      <c r="B550" s="287" t="s">
        <v>1121</v>
      </c>
      <c r="C550" s="287" t="s">
        <v>1122</v>
      </c>
      <c r="D550" s="287">
        <v>928</v>
      </c>
      <c r="E550" s="287" t="s">
        <v>1121</v>
      </c>
      <c r="F550" s="287" t="s">
        <v>1122</v>
      </c>
    </row>
    <row r="551" spans="1:6" s="49" customFormat="1" ht="15.75" customHeight="1" x14ac:dyDescent="0.2">
      <c r="A551" s="287">
        <v>929</v>
      </c>
      <c r="B551" s="287" t="s">
        <v>1123</v>
      </c>
      <c r="C551" s="287" t="s">
        <v>1124</v>
      </c>
      <c r="D551" s="287">
        <v>11</v>
      </c>
      <c r="E551" s="287" t="s">
        <v>41</v>
      </c>
      <c r="F551" s="287" t="s">
        <v>369</v>
      </c>
    </row>
    <row r="552" spans="1:6" s="49" customFormat="1" ht="15.75" customHeight="1" x14ac:dyDescent="0.2">
      <c r="A552" s="287">
        <v>930</v>
      </c>
      <c r="B552" s="287" t="s">
        <v>1125</v>
      </c>
      <c r="C552" s="287" t="s">
        <v>1126</v>
      </c>
      <c r="D552" s="287">
        <v>11</v>
      </c>
      <c r="E552" s="287" t="s">
        <v>41</v>
      </c>
      <c r="F552" s="287" t="s">
        <v>369</v>
      </c>
    </row>
    <row r="553" spans="1:6" s="49" customFormat="1" ht="15.75" customHeight="1" x14ac:dyDescent="0.2">
      <c r="A553" s="287">
        <v>931</v>
      </c>
      <c r="B553" s="287" t="s">
        <v>1127</v>
      </c>
      <c r="C553" s="287" t="s">
        <v>1128</v>
      </c>
      <c r="D553" s="287">
        <v>11</v>
      </c>
      <c r="E553" s="287" t="s">
        <v>41</v>
      </c>
      <c r="F553" s="287" t="s">
        <v>369</v>
      </c>
    </row>
    <row r="554" spans="1:6" s="49" customFormat="1" ht="15.75" customHeight="1" x14ac:dyDescent="0.2">
      <c r="A554" s="287">
        <v>932</v>
      </c>
      <c r="B554" s="287" t="s">
        <v>1129</v>
      </c>
      <c r="C554" s="287" t="s">
        <v>1130</v>
      </c>
      <c r="D554" s="287">
        <v>11</v>
      </c>
      <c r="E554" s="287" t="s">
        <v>41</v>
      </c>
      <c r="F554" s="287" t="s">
        <v>369</v>
      </c>
    </row>
    <row r="555" spans="1:6" s="49" customFormat="1" ht="15.75" customHeight="1" x14ac:dyDescent="0.2">
      <c r="A555" s="287">
        <v>934</v>
      </c>
      <c r="B555" s="287" t="s">
        <v>1131</v>
      </c>
      <c r="C555" s="287" t="s">
        <v>1132</v>
      </c>
      <c r="D555" s="287">
        <v>72</v>
      </c>
      <c r="E555" s="287" t="s">
        <v>76</v>
      </c>
      <c r="F555" s="287" t="s">
        <v>421</v>
      </c>
    </row>
    <row r="556" spans="1:6" s="49" customFormat="1" ht="15.75" customHeight="1" x14ac:dyDescent="0.2">
      <c r="A556" s="287">
        <v>935</v>
      </c>
      <c r="B556" s="287" t="s">
        <v>1133</v>
      </c>
      <c r="C556" s="287" t="s">
        <v>1134</v>
      </c>
      <c r="D556" s="287">
        <v>53</v>
      </c>
      <c r="E556" s="287" t="s">
        <v>65</v>
      </c>
      <c r="F556" s="287" t="s">
        <v>403</v>
      </c>
    </row>
    <row r="557" spans="1:6" s="49" customFormat="1" ht="15.75" customHeight="1" x14ac:dyDescent="0.2">
      <c r="A557" s="287">
        <v>936</v>
      </c>
      <c r="B557" s="287" t="s">
        <v>1135</v>
      </c>
      <c r="C557" s="287" t="s">
        <v>1136</v>
      </c>
      <c r="D557" s="287">
        <v>36</v>
      </c>
      <c r="E557" s="287" t="s">
        <v>51</v>
      </c>
      <c r="F557" s="287" t="s">
        <v>385</v>
      </c>
    </row>
    <row r="558" spans="1:6" s="49" customFormat="1" ht="15.75" customHeight="1" x14ac:dyDescent="0.2">
      <c r="A558" s="287">
        <v>937</v>
      </c>
      <c r="B558" s="287" t="s">
        <v>1137</v>
      </c>
      <c r="C558" s="287" t="s">
        <v>1138</v>
      </c>
      <c r="D558" s="287">
        <v>35</v>
      </c>
      <c r="E558" s="287" t="s">
        <v>50</v>
      </c>
      <c r="F558" s="287" t="s">
        <v>381</v>
      </c>
    </row>
    <row r="559" spans="1:6" s="49" customFormat="1" ht="15.75" customHeight="1" x14ac:dyDescent="0.2">
      <c r="A559" s="287">
        <v>938</v>
      </c>
      <c r="B559" s="287" t="s">
        <v>1139</v>
      </c>
      <c r="C559" s="287" t="s">
        <v>1140</v>
      </c>
      <c r="D559" s="287">
        <v>33</v>
      </c>
      <c r="E559" s="287" t="s">
        <v>382</v>
      </c>
      <c r="F559" s="287" t="s">
        <v>383</v>
      </c>
    </row>
    <row r="560" spans="1:6" s="49" customFormat="1" ht="15.75" customHeight="1" x14ac:dyDescent="0.2">
      <c r="A560" s="287">
        <v>939</v>
      </c>
      <c r="B560" s="287" t="s">
        <v>1141</v>
      </c>
      <c r="C560" s="287" t="s">
        <v>1142</v>
      </c>
      <c r="D560" s="287">
        <v>146</v>
      </c>
      <c r="E560" s="287" t="s">
        <v>101</v>
      </c>
      <c r="F560" s="287" t="s">
        <v>485</v>
      </c>
    </row>
    <row r="561" spans="1:6" s="49" customFormat="1" ht="15.75" customHeight="1" x14ac:dyDescent="0.2">
      <c r="A561" s="287">
        <v>940</v>
      </c>
      <c r="B561" s="287" t="s">
        <v>1143</v>
      </c>
      <c r="C561" s="287" t="s">
        <v>1144</v>
      </c>
      <c r="D561" s="287">
        <v>64</v>
      </c>
      <c r="E561" s="287" t="s">
        <v>70</v>
      </c>
      <c r="F561" s="287" t="s">
        <v>390</v>
      </c>
    </row>
    <row r="562" spans="1:6" s="49" customFormat="1" ht="15.75" customHeight="1" x14ac:dyDescent="0.2">
      <c r="A562" s="287">
        <v>941</v>
      </c>
      <c r="B562" s="287" t="s">
        <v>1145</v>
      </c>
      <c r="C562" s="287" t="s">
        <v>1146</v>
      </c>
      <c r="D562" s="287">
        <v>195</v>
      </c>
      <c r="E562" s="287" t="s">
        <v>123</v>
      </c>
      <c r="F562" s="287" t="s">
        <v>512</v>
      </c>
    </row>
    <row r="563" spans="1:6" s="49" customFormat="1" ht="15.75" customHeight="1" x14ac:dyDescent="0.2">
      <c r="A563" s="287">
        <v>942</v>
      </c>
      <c r="B563" s="287" t="s">
        <v>1147</v>
      </c>
      <c r="C563" s="287" t="s">
        <v>1148</v>
      </c>
      <c r="D563" s="287">
        <v>35</v>
      </c>
      <c r="E563" s="287" t="s">
        <v>50</v>
      </c>
      <c r="F563" s="287" t="s">
        <v>381</v>
      </c>
    </row>
    <row r="564" spans="1:6" s="49" customFormat="1" ht="15.75" customHeight="1" x14ac:dyDescent="0.2">
      <c r="A564" s="287">
        <v>943</v>
      </c>
      <c r="B564" s="287" t="s">
        <v>1149</v>
      </c>
      <c r="C564" s="287" t="s">
        <v>1149</v>
      </c>
      <c r="D564" s="287">
        <v>943</v>
      </c>
      <c r="E564" s="287" t="s">
        <v>1149</v>
      </c>
      <c r="F564" s="287" t="s">
        <v>1149</v>
      </c>
    </row>
    <row r="565" spans="1:6" s="49" customFormat="1" ht="15.75" customHeight="1" x14ac:dyDescent="0.2">
      <c r="A565" s="287">
        <v>944</v>
      </c>
      <c r="B565" s="287" t="s">
        <v>1150</v>
      </c>
      <c r="C565" s="287" t="s">
        <v>1151</v>
      </c>
      <c r="D565" s="287">
        <v>31</v>
      </c>
      <c r="E565" s="287" t="s">
        <v>47</v>
      </c>
      <c r="F565" s="287" t="s">
        <v>379</v>
      </c>
    </row>
    <row r="566" spans="1:6" s="49" customFormat="1" ht="15.75" customHeight="1" x14ac:dyDescent="0.2">
      <c r="A566" s="287">
        <v>945</v>
      </c>
      <c r="B566" s="287" t="s">
        <v>1152</v>
      </c>
      <c r="C566" s="287" t="s">
        <v>1153</v>
      </c>
      <c r="D566" s="287">
        <v>11</v>
      </c>
      <c r="E566" s="287" t="s">
        <v>41</v>
      </c>
      <c r="F566" s="287" t="s">
        <v>369</v>
      </c>
    </row>
    <row r="567" spans="1:6" s="49" customFormat="1" ht="15.75" customHeight="1" x14ac:dyDescent="0.2">
      <c r="A567" s="287">
        <v>947</v>
      </c>
      <c r="B567" s="287" t="s">
        <v>1154</v>
      </c>
      <c r="C567" s="287" t="s">
        <v>1155</v>
      </c>
      <c r="D567" s="287">
        <v>11</v>
      </c>
      <c r="E567" s="287" t="s">
        <v>41</v>
      </c>
      <c r="F567" s="287" t="s">
        <v>369</v>
      </c>
    </row>
    <row r="568" spans="1:6" s="49" customFormat="1" ht="15.75" customHeight="1" x14ac:dyDescent="0.2">
      <c r="A568" s="287">
        <v>948</v>
      </c>
      <c r="B568" s="287" t="s">
        <v>1156</v>
      </c>
      <c r="C568" s="287" t="s">
        <v>1157</v>
      </c>
      <c r="D568" s="287">
        <v>49</v>
      </c>
      <c r="E568" s="287" t="s">
        <v>62</v>
      </c>
      <c r="F568" s="287" t="s">
        <v>400</v>
      </c>
    </row>
    <row r="569" spans="1:6" s="49" customFormat="1" ht="15.75" customHeight="1" x14ac:dyDescent="0.2">
      <c r="A569" s="287">
        <v>949</v>
      </c>
      <c r="B569" s="287" t="s">
        <v>1158</v>
      </c>
      <c r="C569" s="287" t="s">
        <v>1159</v>
      </c>
      <c r="D569" s="287">
        <v>11</v>
      </c>
      <c r="E569" s="287" t="s">
        <v>41</v>
      </c>
      <c r="F569" s="287" t="s">
        <v>369</v>
      </c>
    </row>
    <row r="570" spans="1:6" s="49" customFormat="1" ht="15.75" customHeight="1" x14ac:dyDescent="0.2">
      <c r="A570" s="287">
        <v>950</v>
      </c>
      <c r="B570" s="287" t="s">
        <v>1160</v>
      </c>
      <c r="C570" s="287" t="s">
        <v>1161</v>
      </c>
      <c r="D570" s="287">
        <v>11</v>
      </c>
      <c r="E570" s="287" t="s">
        <v>41</v>
      </c>
      <c r="F570" s="287" t="s">
        <v>369</v>
      </c>
    </row>
    <row r="571" spans="1:6" s="49" customFormat="1" ht="15.75" customHeight="1" x14ac:dyDescent="0.2">
      <c r="A571" s="287">
        <v>951</v>
      </c>
      <c r="B571" s="287" t="s">
        <v>1162</v>
      </c>
      <c r="C571" s="287" t="s">
        <v>1163</v>
      </c>
      <c r="D571" s="287">
        <v>11</v>
      </c>
      <c r="E571" s="287" t="s">
        <v>41</v>
      </c>
      <c r="F571" s="287" t="s">
        <v>369</v>
      </c>
    </row>
    <row r="572" spans="1:6" s="49" customFormat="1" ht="15.75" customHeight="1" x14ac:dyDescent="0.2">
      <c r="A572" s="287">
        <v>952</v>
      </c>
      <c r="B572" s="287" t="s">
        <v>1164</v>
      </c>
      <c r="C572" s="287" t="s">
        <v>1165</v>
      </c>
      <c r="D572" s="287">
        <v>11</v>
      </c>
      <c r="E572" s="287" t="s">
        <v>41</v>
      </c>
      <c r="F572" s="287" t="s">
        <v>369</v>
      </c>
    </row>
    <row r="573" spans="1:6" s="49" customFormat="1" ht="15.75" customHeight="1" x14ac:dyDescent="0.2">
      <c r="A573" s="287">
        <v>953</v>
      </c>
      <c r="B573" s="287" t="s">
        <v>1166</v>
      </c>
      <c r="C573" s="287" t="s">
        <v>1167</v>
      </c>
      <c r="D573" s="287">
        <v>185</v>
      </c>
      <c r="E573" s="287" t="s">
        <v>116</v>
      </c>
      <c r="F573" s="287" t="s">
        <v>447</v>
      </c>
    </row>
    <row r="574" spans="1:6" s="49" customFormat="1" ht="15.75" customHeight="1" x14ac:dyDescent="0.2">
      <c r="A574" s="287">
        <v>954</v>
      </c>
      <c r="B574" s="287" t="s">
        <v>1168</v>
      </c>
      <c r="C574" s="287" t="s">
        <v>1169</v>
      </c>
      <c r="D574" s="287">
        <v>23</v>
      </c>
      <c r="E574" s="287" t="s">
        <v>43</v>
      </c>
      <c r="F574" s="287" t="s">
        <v>375</v>
      </c>
    </row>
    <row r="575" spans="1:6" s="49" customFormat="1" ht="15.75" customHeight="1" x14ac:dyDescent="0.2">
      <c r="A575" s="287">
        <v>955</v>
      </c>
      <c r="B575" s="287" t="s">
        <v>237</v>
      </c>
      <c r="C575" s="287" t="s">
        <v>1170</v>
      </c>
      <c r="D575" s="287">
        <v>955</v>
      </c>
      <c r="E575" s="287" t="s">
        <v>237</v>
      </c>
      <c r="F575" s="287" t="s">
        <v>1170</v>
      </c>
    </row>
    <row r="576" spans="1:6" s="49" customFormat="1" ht="15.75" customHeight="1" x14ac:dyDescent="0.2">
      <c r="A576" s="287">
        <v>956</v>
      </c>
      <c r="B576" s="287" t="s">
        <v>273</v>
      </c>
      <c r="C576" s="287" t="s">
        <v>1171</v>
      </c>
      <c r="D576" s="287">
        <v>956</v>
      </c>
      <c r="E576" s="287" t="s">
        <v>273</v>
      </c>
      <c r="F576" s="287" t="s">
        <v>1171</v>
      </c>
    </row>
    <row r="577" spans="1:6" s="49" customFormat="1" ht="15.75" customHeight="1" x14ac:dyDescent="0.2">
      <c r="A577" s="287">
        <v>958</v>
      </c>
      <c r="B577" s="287" t="s">
        <v>1172</v>
      </c>
      <c r="C577" s="287" t="s">
        <v>1173</v>
      </c>
      <c r="D577" s="287">
        <v>11</v>
      </c>
      <c r="E577" s="287" t="s">
        <v>41</v>
      </c>
      <c r="F577" s="287" t="s">
        <v>369</v>
      </c>
    </row>
    <row r="578" spans="1:6" s="49" customFormat="1" ht="15.75" customHeight="1" x14ac:dyDescent="0.2">
      <c r="A578" s="287">
        <v>959</v>
      </c>
      <c r="B578" s="287" t="s">
        <v>1174</v>
      </c>
      <c r="C578" s="287" t="s">
        <v>1175</v>
      </c>
      <c r="D578" s="287">
        <v>11</v>
      </c>
      <c r="E578" s="287" t="s">
        <v>41</v>
      </c>
      <c r="F578" s="287" t="s">
        <v>369</v>
      </c>
    </row>
    <row r="579" spans="1:6" s="49" customFormat="1" ht="15.75" customHeight="1" x14ac:dyDescent="0.2">
      <c r="A579" s="287">
        <v>960</v>
      </c>
      <c r="B579" s="287" t="s">
        <v>1176</v>
      </c>
      <c r="C579" s="287" t="s">
        <v>1177</v>
      </c>
      <c r="D579" s="287">
        <v>11</v>
      </c>
      <c r="E579" s="287" t="s">
        <v>41</v>
      </c>
      <c r="F579" s="287" t="s">
        <v>369</v>
      </c>
    </row>
    <row r="580" spans="1:6" s="49" customFormat="1" ht="15.75" customHeight="1" x14ac:dyDescent="0.2">
      <c r="A580" s="287">
        <v>961</v>
      </c>
      <c r="B580" s="287" t="s">
        <v>1178</v>
      </c>
      <c r="C580" s="287" t="s">
        <v>1179</v>
      </c>
      <c r="D580" s="287">
        <v>93</v>
      </c>
      <c r="E580" s="287" t="s">
        <v>87</v>
      </c>
      <c r="F580" s="287" t="s">
        <v>399</v>
      </c>
    </row>
    <row r="581" spans="1:6" s="49" customFormat="1" ht="15.75" customHeight="1" x14ac:dyDescent="0.2">
      <c r="A581" s="287">
        <v>962</v>
      </c>
      <c r="B581" s="287" t="s">
        <v>1180</v>
      </c>
      <c r="C581" s="287" t="s">
        <v>1181</v>
      </c>
      <c r="D581" s="287">
        <v>22</v>
      </c>
      <c r="E581" s="287" t="s">
        <v>42</v>
      </c>
      <c r="F581" s="287" t="s">
        <v>374</v>
      </c>
    </row>
    <row r="582" spans="1:6" s="49" customFormat="1" ht="15.75" customHeight="1" x14ac:dyDescent="0.2">
      <c r="A582" s="287">
        <v>963</v>
      </c>
      <c r="B582" s="287" t="s">
        <v>1182</v>
      </c>
      <c r="C582" s="287" t="s">
        <v>1183</v>
      </c>
      <c r="D582" s="287">
        <v>963</v>
      </c>
      <c r="E582" s="287" t="s">
        <v>1182</v>
      </c>
      <c r="F582" s="287" t="s">
        <v>1183</v>
      </c>
    </row>
    <row r="583" spans="1:6" s="49" customFormat="1" ht="15.75" customHeight="1" x14ac:dyDescent="0.2">
      <c r="A583" s="287">
        <v>964</v>
      </c>
      <c r="B583" s="287" t="s">
        <v>1184</v>
      </c>
      <c r="C583" s="287" t="s">
        <v>1185</v>
      </c>
      <c r="D583" s="287">
        <v>964</v>
      </c>
      <c r="E583" s="287" t="s">
        <v>1184</v>
      </c>
      <c r="F583" s="287" t="s">
        <v>1185</v>
      </c>
    </row>
    <row r="584" spans="1:6" s="49" customFormat="1" ht="15.75" customHeight="1" x14ac:dyDescent="0.2">
      <c r="A584" s="287">
        <v>965</v>
      </c>
      <c r="B584" s="287" t="s">
        <v>1186</v>
      </c>
      <c r="C584" s="287" t="s">
        <v>1187</v>
      </c>
      <c r="D584" s="287">
        <v>965</v>
      </c>
      <c r="E584" s="287" t="s">
        <v>1186</v>
      </c>
      <c r="F584" s="287" t="s">
        <v>1187</v>
      </c>
    </row>
    <row r="585" spans="1:6" s="49" customFormat="1" ht="15.75" customHeight="1" x14ac:dyDescent="0.2">
      <c r="A585" s="287">
        <v>966</v>
      </c>
      <c r="B585" s="287" t="s">
        <v>1188</v>
      </c>
      <c r="C585" s="287" t="s">
        <v>1189</v>
      </c>
      <c r="D585" s="287">
        <v>336</v>
      </c>
      <c r="E585" s="287" t="s">
        <v>660</v>
      </c>
      <c r="F585" s="287" t="s">
        <v>661</v>
      </c>
    </row>
    <row r="586" spans="1:6" s="49" customFormat="1" ht="15.75" customHeight="1" x14ac:dyDescent="0.2">
      <c r="A586" s="287">
        <v>967</v>
      </c>
      <c r="B586" s="287" t="s">
        <v>1190</v>
      </c>
      <c r="C586" s="287" t="s">
        <v>1191</v>
      </c>
      <c r="D586" s="287">
        <v>11</v>
      </c>
      <c r="E586" s="287" t="s">
        <v>41</v>
      </c>
      <c r="F586" s="287" t="s">
        <v>369</v>
      </c>
    </row>
    <row r="587" spans="1:6" s="49" customFormat="1" ht="15.75" customHeight="1" x14ac:dyDescent="0.2">
      <c r="A587" s="287">
        <v>969</v>
      </c>
      <c r="B587" s="287" t="s">
        <v>1192</v>
      </c>
      <c r="C587" s="287" t="s">
        <v>1193</v>
      </c>
      <c r="D587" s="287">
        <v>33</v>
      </c>
      <c r="E587" s="287" t="s">
        <v>382</v>
      </c>
      <c r="F587" s="287" t="s">
        <v>383</v>
      </c>
    </row>
    <row r="588" spans="1:6" s="49" customFormat="1" ht="15.75" customHeight="1" x14ac:dyDescent="0.2">
      <c r="A588" s="287">
        <v>970</v>
      </c>
      <c r="B588" s="287" t="s">
        <v>1194</v>
      </c>
      <c r="C588" s="287" t="s">
        <v>1195</v>
      </c>
      <c r="D588" s="287">
        <v>11</v>
      </c>
      <c r="E588" s="287" t="s">
        <v>41</v>
      </c>
      <c r="F588" s="287" t="s">
        <v>369</v>
      </c>
    </row>
    <row r="589" spans="1:6" s="49" customFormat="1" ht="15.75" customHeight="1" x14ac:dyDescent="0.2">
      <c r="A589" s="287">
        <v>971</v>
      </c>
      <c r="B589" s="287" t="s">
        <v>1196</v>
      </c>
      <c r="C589" s="287" t="s">
        <v>1197</v>
      </c>
      <c r="D589" s="287">
        <v>11</v>
      </c>
      <c r="E589" s="287" t="s">
        <v>41</v>
      </c>
      <c r="F589" s="287" t="s">
        <v>369</v>
      </c>
    </row>
    <row r="590" spans="1:6" s="49" customFormat="1" ht="15.75" customHeight="1" x14ac:dyDescent="0.2">
      <c r="A590" s="287">
        <v>974</v>
      </c>
      <c r="B590" s="287" t="s">
        <v>1198</v>
      </c>
      <c r="C590" s="287" t="s">
        <v>1199</v>
      </c>
      <c r="D590" s="287">
        <v>11</v>
      </c>
      <c r="E590" s="287" t="s">
        <v>41</v>
      </c>
      <c r="F590" s="287" t="s">
        <v>369</v>
      </c>
    </row>
    <row r="591" spans="1:6" s="49" customFormat="1" ht="15.75" customHeight="1" x14ac:dyDescent="0.2">
      <c r="A591" s="287">
        <v>975</v>
      </c>
      <c r="B591" s="287" t="s">
        <v>1200</v>
      </c>
      <c r="C591" s="287" t="s">
        <v>1201</v>
      </c>
      <c r="D591" s="287">
        <v>11</v>
      </c>
      <c r="E591" s="287" t="s">
        <v>41</v>
      </c>
      <c r="F591" s="287" t="s">
        <v>369</v>
      </c>
    </row>
    <row r="592" spans="1:6" s="49" customFormat="1" ht="15.75" customHeight="1" x14ac:dyDescent="0.2">
      <c r="A592" s="287">
        <v>976</v>
      </c>
      <c r="B592" s="287" t="s">
        <v>1202</v>
      </c>
      <c r="C592" s="287" t="s">
        <v>1203</v>
      </c>
      <c r="D592" s="287">
        <v>11</v>
      </c>
      <c r="E592" s="287" t="s">
        <v>41</v>
      </c>
      <c r="F592" s="287" t="s">
        <v>369</v>
      </c>
    </row>
    <row r="593" spans="1:6" s="49" customFormat="1" ht="15.75" customHeight="1" x14ac:dyDescent="0.2">
      <c r="A593" s="287">
        <v>977</v>
      </c>
      <c r="B593" s="287" t="s">
        <v>1204</v>
      </c>
      <c r="C593" s="287" t="s">
        <v>1205</v>
      </c>
      <c r="D593" s="287">
        <v>11</v>
      </c>
      <c r="E593" s="287" t="s">
        <v>41</v>
      </c>
      <c r="F593" s="287" t="s">
        <v>369</v>
      </c>
    </row>
    <row r="594" spans="1:6" s="49" customFormat="1" ht="15.75" customHeight="1" x14ac:dyDescent="0.2">
      <c r="A594" s="287">
        <v>978</v>
      </c>
      <c r="B594" s="287" t="s">
        <v>1206</v>
      </c>
      <c r="C594" s="287" t="s">
        <v>1207</v>
      </c>
      <c r="D594" s="287">
        <v>11</v>
      </c>
      <c r="E594" s="287" t="s">
        <v>41</v>
      </c>
      <c r="F594" s="287" t="s">
        <v>369</v>
      </c>
    </row>
    <row r="595" spans="1:6" s="49" customFormat="1" ht="15.75" customHeight="1" x14ac:dyDescent="0.2">
      <c r="A595" s="287">
        <v>979</v>
      </c>
      <c r="B595" s="287" t="s">
        <v>1208</v>
      </c>
      <c r="C595" s="287" t="s">
        <v>1209</v>
      </c>
      <c r="D595" s="287">
        <v>11</v>
      </c>
      <c r="E595" s="287" t="s">
        <v>41</v>
      </c>
      <c r="F595" s="287" t="s">
        <v>369</v>
      </c>
    </row>
    <row r="596" spans="1:6" s="49" customFormat="1" ht="15.75" customHeight="1" x14ac:dyDescent="0.2">
      <c r="A596" s="287">
        <v>980</v>
      </c>
      <c r="B596" s="287" t="s">
        <v>1210</v>
      </c>
      <c r="C596" s="287" t="s">
        <v>1211</v>
      </c>
      <c r="D596" s="287">
        <v>11</v>
      </c>
      <c r="E596" s="287" t="s">
        <v>41</v>
      </c>
      <c r="F596" s="287" t="s">
        <v>369</v>
      </c>
    </row>
    <row r="597" spans="1:6" s="49" customFormat="1" ht="15.75" customHeight="1" x14ac:dyDescent="0.2">
      <c r="A597" s="287">
        <v>981</v>
      </c>
      <c r="B597" s="287" t="s">
        <v>1212</v>
      </c>
      <c r="C597" s="287" t="s">
        <v>1213</v>
      </c>
      <c r="D597" s="287">
        <v>11</v>
      </c>
      <c r="E597" s="287" t="s">
        <v>41</v>
      </c>
      <c r="F597" s="287" t="s">
        <v>369</v>
      </c>
    </row>
    <row r="598" spans="1:6" s="49" customFormat="1" ht="15.75" customHeight="1" x14ac:dyDescent="0.2">
      <c r="A598" s="287">
        <v>991</v>
      </c>
      <c r="B598" s="287" t="s">
        <v>1214</v>
      </c>
      <c r="C598" s="287" t="s">
        <v>1215</v>
      </c>
      <c r="D598" s="287">
        <v>11</v>
      </c>
      <c r="E598" s="287" t="s">
        <v>41</v>
      </c>
      <c r="F598" s="287" t="s">
        <v>369</v>
      </c>
    </row>
    <row r="599" spans="1:6" s="49" customFormat="1" ht="15.75" customHeight="1" x14ac:dyDescent="0.2">
      <c r="A599" s="287">
        <v>992</v>
      </c>
      <c r="B599" s="287" t="s">
        <v>1216</v>
      </c>
      <c r="C599" s="287" t="s">
        <v>1217</v>
      </c>
      <c r="D599" s="287">
        <v>11</v>
      </c>
      <c r="E599" s="287" t="s">
        <v>41</v>
      </c>
      <c r="F599" s="287" t="s">
        <v>369</v>
      </c>
    </row>
    <row r="600" spans="1:6" s="49" customFormat="1" ht="15.75" customHeight="1" x14ac:dyDescent="0.2">
      <c r="A600" s="287">
        <v>993</v>
      </c>
      <c r="B600" s="287" t="s">
        <v>1218</v>
      </c>
      <c r="C600" s="287" t="s">
        <v>1219</v>
      </c>
      <c r="D600" s="287">
        <v>11</v>
      </c>
      <c r="E600" s="287" t="s">
        <v>41</v>
      </c>
      <c r="F600" s="287" t="s">
        <v>369</v>
      </c>
    </row>
    <row r="601" spans="1:6" s="49" customFormat="1" ht="15.75" customHeight="1" x14ac:dyDescent="0.2">
      <c r="A601" s="287">
        <v>994</v>
      </c>
      <c r="B601" s="287" t="s">
        <v>1220</v>
      </c>
      <c r="C601" s="287" t="s">
        <v>1221</v>
      </c>
      <c r="D601" s="287">
        <v>11</v>
      </c>
      <c r="E601" s="287" t="s">
        <v>41</v>
      </c>
      <c r="F601" s="287" t="s">
        <v>369</v>
      </c>
    </row>
    <row r="602" spans="1:6" s="49" customFormat="1" ht="15.75" customHeight="1" x14ac:dyDescent="0.2">
      <c r="A602" s="287">
        <v>995</v>
      </c>
      <c r="B602" s="287" t="s">
        <v>1222</v>
      </c>
      <c r="C602" s="287" t="s">
        <v>1223</v>
      </c>
      <c r="D602" s="287">
        <v>11</v>
      </c>
      <c r="E602" s="287" t="s">
        <v>41</v>
      </c>
      <c r="F602" s="287" t="s">
        <v>369</v>
      </c>
    </row>
    <row r="603" spans="1:6" s="49" customFormat="1" ht="15.75" customHeight="1" x14ac:dyDescent="0.2">
      <c r="A603" s="287">
        <v>996</v>
      </c>
      <c r="B603" s="287" t="s">
        <v>1224</v>
      </c>
      <c r="C603" s="287" t="s">
        <v>1225</v>
      </c>
      <c r="D603" s="287">
        <v>11</v>
      </c>
      <c r="E603" s="287" t="s">
        <v>41</v>
      </c>
      <c r="F603" s="287" t="s">
        <v>369</v>
      </c>
    </row>
    <row r="604" spans="1:6" s="49" customFormat="1" ht="15.75" customHeight="1" x14ac:dyDescent="0.2">
      <c r="A604" s="287">
        <v>997</v>
      </c>
      <c r="B604" s="287" t="s">
        <v>1226</v>
      </c>
      <c r="C604" s="287" t="s">
        <v>1227</v>
      </c>
      <c r="D604" s="287">
        <v>11</v>
      </c>
      <c r="E604" s="287" t="s">
        <v>41</v>
      </c>
      <c r="F604" s="287" t="s">
        <v>369</v>
      </c>
    </row>
    <row r="605" spans="1:6" s="49" customFormat="1" ht="15.75" customHeight="1" x14ac:dyDescent="0.2">
      <c r="A605" s="287">
        <v>998</v>
      </c>
      <c r="B605" s="287" t="s">
        <v>1375</v>
      </c>
      <c r="C605" s="287" t="s">
        <v>1376</v>
      </c>
      <c r="D605" s="287">
        <v>11</v>
      </c>
      <c r="E605" s="287" t="s">
        <v>41</v>
      </c>
      <c r="F605" s="287" t="s">
        <v>369</v>
      </c>
    </row>
    <row r="606" spans="1:6" s="49" customFormat="1" ht="15.75" customHeight="1" x14ac:dyDescent="0.2">
      <c r="A606" s="287">
        <v>999</v>
      </c>
      <c r="B606" s="287" t="s">
        <v>1228</v>
      </c>
      <c r="C606" s="287" t="s">
        <v>1229</v>
      </c>
      <c r="D606" s="287">
        <v>11</v>
      </c>
      <c r="E606" s="287" t="s">
        <v>41</v>
      </c>
      <c r="F606" s="287" t="s">
        <v>369</v>
      </c>
    </row>
    <row r="607" spans="1:6" s="49" customFormat="1" ht="15.75" customHeight="1" x14ac:dyDescent="0.2">
      <c r="A607" s="287">
        <v>90001</v>
      </c>
      <c r="B607" s="287" t="s">
        <v>1230</v>
      </c>
      <c r="C607" s="287" t="s">
        <v>1231</v>
      </c>
      <c r="D607" s="287">
        <v>64</v>
      </c>
      <c r="E607" s="287" t="s">
        <v>70</v>
      </c>
      <c r="F607" s="287" t="s">
        <v>390</v>
      </c>
    </row>
    <row r="608" spans="1:6" s="49" customFormat="1" ht="15.75" customHeight="1" x14ac:dyDescent="0.2">
      <c r="A608" s="287">
        <v>90002</v>
      </c>
      <c r="B608" s="287" t="s">
        <v>1232</v>
      </c>
      <c r="C608" s="287" t="s">
        <v>1233</v>
      </c>
      <c r="D608" s="287">
        <v>64</v>
      </c>
      <c r="E608" s="287" t="s">
        <v>70</v>
      </c>
      <c r="F608" s="287" t="s">
        <v>390</v>
      </c>
    </row>
    <row r="609" spans="1:6" s="49" customFormat="1" ht="15.75" customHeight="1" x14ac:dyDescent="0.2">
      <c r="A609" s="287">
        <v>90003</v>
      </c>
      <c r="B609" s="287" t="s">
        <v>1234</v>
      </c>
      <c r="C609" s="287" t="s">
        <v>1235</v>
      </c>
      <c r="D609" s="287">
        <v>64</v>
      </c>
      <c r="E609" s="287" t="s">
        <v>70</v>
      </c>
      <c r="F609" s="287" t="s">
        <v>390</v>
      </c>
    </row>
    <row r="610" spans="1:6" s="49" customFormat="1" ht="15.75" customHeight="1" x14ac:dyDescent="0.2">
      <c r="A610" s="287">
        <v>90004</v>
      </c>
      <c r="B610" s="287" t="s">
        <v>1236</v>
      </c>
      <c r="C610" s="287" t="s">
        <v>1237</v>
      </c>
      <c r="D610" s="287">
        <v>64</v>
      </c>
      <c r="E610" s="287" t="s">
        <v>70</v>
      </c>
      <c r="F610" s="287" t="s">
        <v>390</v>
      </c>
    </row>
    <row r="611" spans="1:6" s="49" customFormat="1" ht="15.75" customHeight="1" x14ac:dyDescent="0.2">
      <c r="A611" s="287">
        <v>90005</v>
      </c>
      <c r="B611" s="287" t="s">
        <v>1238</v>
      </c>
      <c r="C611" s="287" t="s">
        <v>1239</v>
      </c>
      <c r="D611" s="287">
        <v>64</v>
      </c>
      <c r="E611" s="287" t="s">
        <v>70</v>
      </c>
      <c r="F611" s="287" t="s">
        <v>390</v>
      </c>
    </row>
    <row r="612" spans="1:6" s="49" customFormat="1" ht="15.75" customHeight="1" x14ac:dyDescent="0.2">
      <c r="A612" s="287">
        <v>90006</v>
      </c>
      <c r="B612" s="287" t="s">
        <v>1240</v>
      </c>
      <c r="C612" s="287" t="s">
        <v>1241</v>
      </c>
      <c r="D612" s="287">
        <v>64</v>
      </c>
      <c r="E612" s="287" t="s">
        <v>70</v>
      </c>
      <c r="F612" s="287" t="s">
        <v>390</v>
      </c>
    </row>
    <row r="613" spans="1:6" s="49" customFormat="1" ht="15.75" customHeight="1" x14ac:dyDescent="0.2">
      <c r="A613" s="287">
        <v>90007</v>
      </c>
      <c r="B613" s="287" t="s">
        <v>1242</v>
      </c>
      <c r="C613" s="287" t="s">
        <v>1243</v>
      </c>
      <c r="D613" s="287">
        <v>64</v>
      </c>
      <c r="E613" s="287" t="s">
        <v>70</v>
      </c>
      <c r="F613" s="287" t="s">
        <v>390</v>
      </c>
    </row>
    <row r="614" spans="1:6" ht="15.75" customHeight="1" x14ac:dyDescent="0.2">
      <c r="A614" s="287">
        <v>90008</v>
      </c>
      <c r="B614" s="287" t="s">
        <v>1244</v>
      </c>
      <c r="C614" s="287" t="s">
        <v>1245</v>
      </c>
      <c r="D614" s="287">
        <v>64</v>
      </c>
      <c r="E614" s="287" t="s">
        <v>70</v>
      </c>
      <c r="F614" s="287" t="s">
        <v>390</v>
      </c>
    </row>
    <row r="615" spans="1:6" ht="15.75" customHeight="1" x14ac:dyDescent="0.2">
      <c r="A615" s="287">
        <v>90009</v>
      </c>
      <c r="B615" s="287" t="s">
        <v>1246</v>
      </c>
      <c r="C615" s="287" t="s">
        <v>1247</v>
      </c>
      <c r="D615" s="287">
        <v>64</v>
      </c>
      <c r="E615" s="287" t="s">
        <v>70</v>
      </c>
      <c r="F615" s="287" t="s">
        <v>390</v>
      </c>
    </row>
    <row r="616" spans="1:6" ht="15.75" customHeight="1" x14ac:dyDescent="0.2">
      <c r="A616" s="287">
        <v>90010</v>
      </c>
      <c r="B616" s="287" t="s">
        <v>1248</v>
      </c>
      <c r="C616" s="287" t="s">
        <v>1249</v>
      </c>
      <c r="D616" s="287">
        <v>33</v>
      </c>
      <c r="E616" s="287" t="s">
        <v>382</v>
      </c>
      <c r="F616" s="287" t="s">
        <v>383</v>
      </c>
    </row>
    <row r="617" spans="1:6" ht="15.75" customHeight="1" x14ac:dyDescent="0.2">
      <c r="A617" s="24">
        <v>90011</v>
      </c>
      <c r="B617" s="24" t="s">
        <v>1250</v>
      </c>
      <c r="C617" s="24" t="s">
        <v>1251</v>
      </c>
      <c r="D617" s="24">
        <v>64</v>
      </c>
      <c r="E617" s="24" t="s">
        <v>70</v>
      </c>
      <c r="F617" s="24" t="s">
        <v>390</v>
      </c>
    </row>
    <row r="618" spans="1:6" ht="15.75" customHeight="1" x14ac:dyDescent="0.2">
      <c r="A618" s="24">
        <v>90012</v>
      </c>
      <c r="B618" s="24" t="s">
        <v>1252</v>
      </c>
      <c r="C618" s="24" t="s">
        <v>1253</v>
      </c>
      <c r="D618" s="24">
        <v>33</v>
      </c>
      <c r="E618" s="24" t="s">
        <v>382</v>
      </c>
      <c r="F618" s="24" t="s">
        <v>383</v>
      </c>
    </row>
    <row r="619" spans="1:6" ht="15.75" customHeight="1" x14ac:dyDescent="0.2">
      <c r="A619" s="24">
        <v>90013</v>
      </c>
      <c r="B619" s="24" t="s">
        <v>1254</v>
      </c>
      <c r="C619" s="24" t="s">
        <v>1255</v>
      </c>
      <c r="D619" s="24">
        <v>64</v>
      </c>
      <c r="E619" s="24" t="s">
        <v>70</v>
      </c>
      <c r="F619" s="24" t="s">
        <v>390</v>
      </c>
    </row>
    <row r="620" spans="1:6" ht="15.75" customHeight="1" x14ac:dyDescent="0.2">
      <c r="A620" s="24">
        <v>99999</v>
      </c>
      <c r="D620" s="24">
        <v>11</v>
      </c>
      <c r="E620" s="24" t="s">
        <v>41</v>
      </c>
      <c r="F620" s="24" t="s">
        <v>369</v>
      </c>
    </row>
    <row r="621" spans="1:6" ht="15.75" customHeight="1" x14ac:dyDescent="0.2"/>
    <row r="622" spans="1:6" ht="15.75" customHeight="1" x14ac:dyDescent="0.2"/>
    <row r="623" spans="1:6" ht="15.75" customHeight="1" x14ac:dyDescent="0.2"/>
    <row r="624" spans="1:6"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sheetData>
  <sheetProtection sheet="1" objects="1" scenarios="1" autoFilter="0"/>
  <autoFilter ref="A6:F6"/>
  <mergeCells count="2">
    <mergeCell ref="A3:B3"/>
    <mergeCell ref="D5:F5"/>
  </mergeCells>
  <pageMargins left="0.47244094488188981" right="0.47244094488188981" top="0.39370078740157483" bottom="0.39370078740157483" header="0.31496062992125984" footer="0.31496062992125984"/>
  <pageSetup paperSize="9" scale="59"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95C1"/>
    <pageSetUpPr fitToPage="1"/>
  </sheetPr>
  <dimension ref="A1:F903"/>
  <sheetViews>
    <sheetView workbookViewId="0">
      <pane ySplit="6" topLeftCell="A7" activePane="bottomLeft" state="frozen"/>
      <selection pane="bottomLeft" activeCell="A7" sqref="A7"/>
    </sheetView>
  </sheetViews>
  <sheetFormatPr baseColWidth="10" defaultRowHeight="12.75" x14ac:dyDescent="0.2"/>
  <cols>
    <col min="1" max="1" width="11.28515625" style="24" customWidth="1"/>
    <col min="2" max="2" width="15.28515625" style="24" bestFit="1" customWidth="1"/>
    <col min="3" max="3" width="50.140625" style="24" customWidth="1"/>
    <col min="4" max="4" width="11.28515625" style="24" customWidth="1"/>
    <col min="5" max="5" width="15.28515625" style="24" bestFit="1" customWidth="1"/>
    <col min="6" max="6" width="54" style="24" customWidth="1"/>
    <col min="7" max="16384" width="11.42578125" style="24"/>
  </cols>
  <sheetData>
    <row r="1" spans="1:6" x14ac:dyDescent="0.2">
      <c r="A1" s="437" t="s">
        <v>1331</v>
      </c>
      <c r="D1" s="236"/>
    </row>
    <row r="2" spans="1:6" x14ac:dyDescent="0.2">
      <c r="A2" s="288"/>
      <c r="B2" s="253"/>
      <c r="D2" s="236"/>
    </row>
    <row r="3" spans="1:6" x14ac:dyDescent="0.2">
      <c r="A3" s="285">
        <v>43104</v>
      </c>
      <c r="B3" s="254"/>
      <c r="D3" s="550"/>
      <c r="E3" s="550"/>
    </row>
    <row r="5" spans="1:6" x14ac:dyDescent="0.2">
      <c r="A5" s="434" t="s">
        <v>1330</v>
      </c>
      <c r="B5" s="434"/>
      <c r="C5" s="234"/>
      <c r="D5" s="435" t="s">
        <v>1328</v>
      </c>
      <c r="E5" s="233"/>
      <c r="F5" s="233"/>
    </row>
    <row r="6" spans="1:6" s="49" customFormat="1" ht="15.75" customHeight="1" x14ac:dyDescent="0.25">
      <c r="A6" s="284" t="s">
        <v>366</v>
      </c>
      <c r="B6" s="284" t="s">
        <v>367</v>
      </c>
      <c r="C6" s="235" t="s">
        <v>368</v>
      </c>
      <c r="D6" s="286" t="s">
        <v>366</v>
      </c>
      <c r="E6" s="232" t="s">
        <v>367</v>
      </c>
      <c r="F6" s="232" t="s">
        <v>368</v>
      </c>
    </row>
    <row r="7" spans="1:6" s="49" customFormat="1" ht="15.75" customHeight="1" x14ac:dyDescent="0.2">
      <c r="A7" s="289">
        <v>11</v>
      </c>
      <c r="B7" s="289" t="s">
        <v>41</v>
      </c>
      <c r="C7" s="289" t="s">
        <v>369</v>
      </c>
      <c r="D7" s="289">
        <v>11</v>
      </c>
      <c r="E7" s="289" t="s">
        <v>41</v>
      </c>
      <c r="F7" s="289" t="s">
        <v>369</v>
      </c>
    </row>
    <row r="8" spans="1:6" s="49" customFormat="1" ht="15.75" customHeight="1" x14ac:dyDescent="0.2">
      <c r="A8" s="289">
        <v>11</v>
      </c>
      <c r="B8" s="289" t="s">
        <v>41</v>
      </c>
      <c r="C8" s="289" t="s">
        <v>369</v>
      </c>
      <c r="D8" s="289">
        <v>12</v>
      </c>
      <c r="E8" s="289" t="s">
        <v>370</v>
      </c>
      <c r="F8" s="289" t="s">
        <v>371</v>
      </c>
    </row>
    <row r="9" spans="1:6" s="49" customFormat="1" ht="15.75" customHeight="1" x14ac:dyDescent="0.2">
      <c r="A9" s="289">
        <v>11</v>
      </c>
      <c r="B9" s="289" t="s">
        <v>41</v>
      </c>
      <c r="C9" s="289" t="s">
        <v>369</v>
      </c>
      <c r="D9" s="289">
        <v>13</v>
      </c>
      <c r="E9" s="289" t="s">
        <v>372</v>
      </c>
      <c r="F9" s="289" t="s">
        <v>373</v>
      </c>
    </row>
    <row r="10" spans="1:6" s="49" customFormat="1" ht="15.75" customHeight="1" x14ac:dyDescent="0.2">
      <c r="A10" s="289">
        <v>11</v>
      </c>
      <c r="B10" s="289" t="s">
        <v>41</v>
      </c>
      <c r="C10" s="289" t="s">
        <v>369</v>
      </c>
      <c r="D10" s="289">
        <v>86</v>
      </c>
      <c r="E10" s="289" t="s">
        <v>83</v>
      </c>
      <c r="F10" s="289" t="s">
        <v>433</v>
      </c>
    </row>
    <row r="11" spans="1:6" s="49" customFormat="1" ht="15.75" customHeight="1" x14ac:dyDescent="0.2">
      <c r="A11" s="289">
        <v>11</v>
      </c>
      <c r="B11" s="289" t="s">
        <v>41</v>
      </c>
      <c r="C11" s="289" t="s">
        <v>369</v>
      </c>
      <c r="D11" s="289">
        <v>117</v>
      </c>
      <c r="E11" s="289" t="s">
        <v>456</v>
      </c>
      <c r="F11" s="289" t="s">
        <v>457</v>
      </c>
    </row>
    <row r="12" spans="1:6" s="49" customFormat="1" ht="15.75" customHeight="1" x14ac:dyDescent="0.2">
      <c r="A12" s="289">
        <v>11</v>
      </c>
      <c r="B12" s="289" t="s">
        <v>41</v>
      </c>
      <c r="C12" s="289" t="s">
        <v>369</v>
      </c>
      <c r="D12" s="289">
        <v>198</v>
      </c>
      <c r="E12" s="289" t="s">
        <v>520</v>
      </c>
      <c r="F12" s="289" t="s">
        <v>521</v>
      </c>
    </row>
    <row r="13" spans="1:6" s="49" customFormat="1" ht="15.75" customHeight="1" x14ac:dyDescent="0.2">
      <c r="A13" s="289">
        <v>11</v>
      </c>
      <c r="B13" s="289" t="s">
        <v>41</v>
      </c>
      <c r="C13" s="289" t="s">
        <v>369</v>
      </c>
      <c r="D13" s="289">
        <v>233</v>
      </c>
      <c r="E13" s="289" t="s">
        <v>559</v>
      </c>
      <c r="F13" s="289" t="s">
        <v>560</v>
      </c>
    </row>
    <row r="14" spans="1:6" s="49" customFormat="1" ht="15.75" customHeight="1" x14ac:dyDescent="0.2">
      <c r="A14" s="289">
        <v>11</v>
      </c>
      <c r="B14" s="289" t="s">
        <v>41</v>
      </c>
      <c r="C14" s="289" t="s">
        <v>369</v>
      </c>
      <c r="D14" s="289">
        <v>243</v>
      </c>
      <c r="E14" s="289" t="s">
        <v>569</v>
      </c>
      <c r="F14" s="289" t="s">
        <v>570</v>
      </c>
    </row>
    <row r="15" spans="1:6" s="49" customFormat="1" ht="15.75" customHeight="1" x14ac:dyDescent="0.2">
      <c r="A15" s="289">
        <v>11</v>
      </c>
      <c r="B15" s="289" t="s">
        <v>41</v>
      </c>
      <c r="C15" s="289" t="s">
        <v>369</v>
      </c>
      <c r="D15" s="289">
        <v>308</v>
      </c>
      <c r="E15" s="289" t="s">
        <v>636</v>
      </c>
      <c r="F15" s="289" t="s">
        <v>637</v>
      </c>
    </row>
    <row r="16" spans="1:6" s="49" customFormat="1" ht="15.75" customHeight="1" x14ac:dyDescent="0.2">
      <c r="A16" s="289">
        <v>11</v>
      </c>
      <c r="B16" s="289" t="s">
        <v>41</v>
      </c>
      <c r="C16" s="289" t="s">
        <v>369</v>
      </c>
      <c r="D16" s="289">
        <v>314</v>
      </c>
      <c r="E16" s="289" t="s">
        <v>644</v>
      </c>
      <c r="F16" s="289" t="s">
        <v>645</v>
      </c>
    </row>
    <row r="17" spans="1:6" s="49" customFormat="1" ht="15.75" customHeight="1" x14ac:dyDescent="0.2">
      <c r="A17" s="289">
        <v>11</v>
      </c>
      <c r="B17" s="289" t="s">
        <v>41</v>
      </c>
      <c r="C17" s="289" t="s">
        <v>369</v>
      </c>
      <c r="D17" s="289">
        <v>316</v>
      </c>
      <c r="E17" s="289" t="s">
        <v>647</v>
      </c>
      <c r="F17" s="289" t="s">
        <v>648</v>
      </c>
    </row>
    <row r="18" spans="1:6" s="49" customFormat="1" ht="15.75" customHeight="1" x14ac:dyDescent="0.2">
      <c r="A18" s="289">
        <v>11</v>
      </c>
      <c r="B18" s="289" t="s">
        <v>41</v>
      </c>
      <c r="C18" s="289" t="s">
        <v>369</v>
      </c>
      <c r="D18" s="289">
        <v>329</v>
      </c>
      <c r="E18" s="289" t="s">
        <v>655</v>
      </c>
      <c r="F18" s="289" t="s">
        <v>656</v>
      </c>
    </row>
    <row r="19" spans="1:6" s="49" customFormat="1" ht="15.75" customHeight="1" x14ac:dyDescent="0.2">
      <c r="A19" s="289">
        <v>11</v>
      </c>
      <c r="B19" s="289" t="s">
        <v>41</v>
      </c>
      <c r="C19" s="289" t="s">
        <v>369</v>
      </c>
      <c r="D19" s="289">
        <v>350</v>
      </c>
      <c r="E19" s="289" t="s">
        <v>676</v>
      </c>
      <c r="F19" s="289" t="s">
        <v>677</v>
      </c>
    </row>
    <row r="20" spans="1:6" s="49" customFormat="1" ht="15.75" customHeight="1" x14ac:dyDescent="0.2">
      <c r="A20" s="289">
        <v>11</v>
      </c>
      <c r="B20" s="289" t="s">
        <v>41</v>
      </c>
      <c r="C20" s="289" t="s">
        <v>369</v>
      </c>
      <c r="D20" s="289">
        <v>352</v>
      </c>
      <c r="E20" s="289" t="s">
        <v>679</v>
      </c>
      <c r="F20" s="289" t="s">
        <v>680</v>
      </c>
    </row>
    <row r="21" spans="1:6" s="49" customFormat="1" ht="15.75" customHeight="1" x14ac:dyDescent="0.2">
      <c r="A21" s="289">
        <v>11</v>
      </c>
      <c r="B21" s="289" t="s">
        <v>41</v>
      </c>
      <c r="C21" s="289" t="s">
        <v>369</v>
      </c>
      <c r="D21" s="289">
        <v>353</v>
      </c>
      <c r="E21" s="289" t="s">
        <v>147</v>
      </c>
      <c r="F21" s="289" t="s">
        <v>681</v>
      </c>
    </row>
    <row r="22" spans="1:6" s="49" customFormat="1" ht="15.75" customHeight="1" x14ac:dyDescent="0.2">
      <c r="A22" s="289">
        <v>11</v>
      </c>
      <c r="B22" s="289" t="s">
        <v>41</v>
      </c>
      <c r="C22" s="289" t="s">
        <v>369</v>
      </c>
      <c r="D22" s="289">
        <v>354</v>
      </c>
      <c r="E22" s="289" t="s">
        <v>148</v>
      </c>
      <c r="F22" s="289" t="s">
        <v>682</v>
      </c>
    </row>
    <row r="23" spans="1:6" s="49" customFormat="1" ht="15.75" customHeight="1" x14ac:dyDescent="0.2">
      <c r="A23" s="289">
        <v>11</v>
      </c>
      <c r="B23" s="289" t="s">
        <v>41</v>
      </c>
      <c r="C23" s="289" t="s">
        <v>369</v>
      </c>
      <c r="D23" s="289">
        <v>355</v>
      </c>
      <c r="E23" s="289" t="s">
        <v>683</v>
      </c>
      <c r="F23" s="289" t="s">
        <v>684</v>
      </c>
    </row>
    <row r="24" spans="1:6" s="49" customFormat="1" ht="15.75" customHeight="1" x14ac:dyDescent="0.2">
      <c r="A24" s="289">
        <v>11</v>
      </c>
      <c r="B24" s="289" t="s">
        <v>41</v>
      </c>
      <c r="C24" s="289" t="s">
        <v>369</v>
      </c>
      <c r="D24" s="289">
        <v>360</v>
      </c>
      <c r="E24" s="289" t="s">
        <v>34</v>
      </c>
      <c r="F24" s="289" t="s">
        <v>691</v>
      </c>
    </row>
    <row r="25" spans="1:6" s="49" customFormat="1" ht="15.75" customHeight="1" x14ac:dyDescent="0.2">
      <c r="A25" s="289">
        <v>11</v>
      </c>
      <c r="B25" s="289" t="s">
        <v>41</v>
      </c>
      <c r="C25" s="289" t="s">
        <v>369</v>
      </c>
      <c r="D25" s="289">
        <v>361</v>
      </c>
      <c r="E25" s="289" t="s">
        <v>149</v>
      </c>
      <c r="F25" s="289" t="s">
        <v>692</v>
      </c>
    </row>
    <row r="26" spans="1:6" s="49" customFormat="1" ht="15.75" customHeight="1" x14ac:dyDescent="0.2">
      <c r="A26" s="289">
        <v>11</v>
      </c>
      <c r="B26" s="289" t="s">
        <v>41</v>
      </c>
      <c r="C26" s="289" t="s">
        <v>369</v>
      </c>
      <c r="D26" s="289">
        <v>362</v>
      </c>
      <c r="E26" s="289" t="s">
        <v>693</v>
      </c>
      <c r="F26" s="289" t="s">
        <v>694</v>
      </c>
    </row>
    <row r="27" spans="1:6" s="49" customFormat="1" ht="15.75" customHeight="1" x14ac:dyDescent="0.2">
      <c r="A27" s="289">
        <v>11</v>
      </c>
      <c r="B27" s="289" t="s">
        <v>41</v>
      </c>
      <c r="C27" s="289" t="s">
        <v>369</v>
      </c>
      <c r="D27" s="289">
        <v>364</v>
      </c>
      <c r="E27" s="289" t="s">
        <v>695</v>
      </c>
      <c r="F27" s="289" t="s">
        <v>696</v>
      </c>
    </row>
    <row r="28" spans="1:6" s="49" customFormat="1" ht="15.75" customHeight="1" x14ac:dyDescent="0.2">
      <c r="A28" s="289">
        <v>11</v>
      </c>
      <c r="B28" s="289" t="s">
        <v>41</v>
      </c>
      <c r="C28" s="289" t="s">
        <v>369</v>
      </c>
      <c r="D28" s="289">
        <v>365</v>
      </c>
      <c r="E28" s="289" t="s">
        <v>697</v>
      </c>
      <c r="F28" s="289" t="s">
        <v>698</v>
      </c>
    </row>
    <row r="29" spans="1:6" s="49" customFormat="1" ht="15.75" customHeight="1" x14ac:dyDescent="0.2">
      <c r="A29" s="289">
        <v>11</v>
      </c>
      <c r="B29" s="289" t="s">
        <v>41</v>
      </c>
      <c r="C29" s="289" t="s">
        <v>369</v>
      </c>
      <c r="D29" s="289">
        <v>368</v>
      </c>
      <c r="E29" s="289" t="s">
        <v>699</v>
      </c>
      <c r="F29" s="289" t="s">
        <v>700</v>
      </c>
    </row>
    <row r="30" spans="1:6" s="49" customFormat="1" ht="15.75" customHeight="1" x14ac:dyDescent="0.2">
      <c r="A30" s="289">
        <v>11</v>
      </c>
      <c r="B30" s="289" t="s">
        <v>41</v>
      </c>
      <c r="C30" s="289" t="s">
        <v>369</v>
      </c>
      <c r="D30" s="289">
        <v>374</v>
      </c>
      <c r="E30" s="289" t="s">
        <v>701</v>
      </c>
      <c r="F30" s="289" t="s">
        <v>702</v>
      </c>
    </row>
    <row r="31" spans="1:6" s="49" customFormat="1" ht="15.75" customHeight="1" x14ac:dyDescent="0.2">
      <c r="A31" s="289">
        <v>11</v>
      </c>
      <c r="B31" s="289" t="s">
        <v>41</v>
      </c>
      <c r="C31" s="289" t="s">
        <v>369</v>
      </c>
      <c r="D31" s="289">
        <v>402</v>
      </c>
      <c r="E31" s="289" t="s">
        <v>703</v>
      </c>
      <c r="F31" s="289" t="s">
        <v>704</v>
      </c>
    </row>
    <row r="32" spans="1:6" s="49" customFormat="1" ht="15.75" customHeight="1" x14ac:dyDescent="0.2">
      <c r="A32" s="289">
        <v>11</v>
      </c>
      <c r="B32" s="289" t="s">
        <v>41</v>
      </c>
      <c r="C32" s="289" t="s">
        <v>369</v>
      </c>
      <c r="D32" s="289">
        <v>403</v>
      </c>
      <c r="E32" s="289" t="s">
        <v>705</v>
      </c>
      <c r="F32" s="289" t="s">
        <v>706</v>
      </c>
    </row>
    <row r="33" spans="1:6" s="49" customFormat="1" ht="15.75" customHeight="1" x14ac:dyDescent="0.2">
      <c r="A33" s="289">
        <v>11</v>
      </c>
      <c r="B33" s="289" t="s">
        <v>41</v>
      </c>
      <c r="C33" s="289" t="s">
        <v>369</v>
      </c>
      <c r="D33" s="289">
        <v>405</v>
      </c>
      <c r="E33" s="289" t="s">
        <v>709</v>
      </c>
      <c r="F33" s="289" t="s">
        <v>710</v>
      </c>
    </row>
    <row r="34" spans="1:6" s="49" customFormat="1" ht="15.75" customHeight="1" x14ac:dyDescent="0.2">
      <c r="A34" s="289">
        <v>11</v>
      </c>
      <c r="B34" s="289" t="s">
        <v>41</v>
      </c>
      <c r="C34" s="289" t="s">
        <v>369</v>
      </c>
      <c r="D34" s="289">
        <v>406</v>
      </c>
      <c r="E34" s="289" t="s">
        <v>711</v>
      </c>
      <c r="F34" s="289" t="s">
        <v>712</v>
      </c>
    </row>
    <row r="35" spans="1:6" s="49" customFormat="1" ht="15.75" customHeight="1" x14ac:dyDescent="0.2">
      <c r="A35" s="289">
        <v>11</v>
      </c>
      <c r="B35" s="289" t="s">
        <v>41</v>
      </c>
      <c r="C35" s="289" t="s">
        <v>369</v>
      </c>
      <c r="D35" s="289">
        <v>407</v>
      </c>
      <c r="E35" s="289" t="s">
        <v>713</v>
      </c>
      <c r="F35" s="289" t="s">
        <v>714</v>
      </c>
    </row>
    <row r="36" spans="1:6" s="49" customFormat="1" ht="15.75" customHeight="1" x14ac:dyDescent="0.2">
      <c r="A36" s="289">
        <v>11</v>
      </c>
      <c r="B36" s="289" t="s">
        <v>41</v>
      </c>
      <c r="C36" s="289" t="s">
        <v>369</v>
      </c>
      <c r="D36" s="289">
        <v>408</v>
      </c>
      <c r="E36" s="289" t="s">
        <v>715</v>
      </c>
      <c r="F36" s="289" t="s">
        <v>716</v>
      </c>
    </row>
    <row r="37" spans="1:6" s="49" customFormat="1" ht="15.75" customHeight="1" x14ac:dyDescent="0.2">
      <c r="A37" s="289">
        <v>11</v>
      </c>
      <c r="B37" s="289" t="s">
        <v>41</v>
      </c>
      <c r="C37" s="289" t="s">
        <v>369</v>
      </c>
      <c r="D37" s="289">
        <v>409</v>
      </c>
      <c r="E37" s="289" t="s">
        <v>717</v>
      </c>
      <c r="F37" s="289" t="s">
        <v>718</v>
      </c>
    </row>
    <row r="38" spans="1:6" s="49" customFormat="1" ht="15.75" customHeight="1" x14ac:dyDescent="0.2">
      <c r="A38" s="289">
        <v>11</v>
      </c>
      <c r="B38" s="289" t="s">
        <v>41</v>
      </c>
      <c r="C38" s="289" t="s">
        <v>369</v>
      </c>
      <c r="D38" s="289">
        <v>410</v>
      </c>
      <c r="E38" s="289" t="s">
        <v>719</v>
      </c>
      <c r="F38" s="289" t="s">
        <v>720</v>
      </c>
    </row>
    <row r="39" spans="1:6" s="49" customFormat="1" ht="15.75" customHeight="1" x14ac:dyDescent="0.2">
      <c r="A39" s="289">
        <v>11</v>
      </c>
      <c r="B39" s="289" t="s">
        <v>41</v>
      </c>
      <c r="C39" s="289" t="s">
        <v>369</v>
      </c>
      <c r="D39" s="289">
        <v>422</v>
      </c>
      <c r="E39" s="289" t="s">
        <v>150</v>
      </c>
      <c r="F39" s="289" t="s">
        <v>721</v>
      </c>
    </row>
    <row r="40" spans="1:6" s="49" customFormat="1" ht="15.75" customHeight="1" x14ac:dyDescent="0.2">
      <c r="A40" s="289">
        <v>11</v>
      </c>
      <c r="B40" s="289" t="s">
        <v>41</v>
      </c>
      <c r="C40" s="289" t="s">
        <v>369</v>
      </c>
      <c r="D40" s="289">
        <v>423</v>
      </c>
      <c r="E40" s="289" t="s">
        <v>151</v>
      </c>
      <c r="F40" s="289" t="s">
        <v>722</v>
      </c>
    </row>
    <row r="41" spans="1:6" s="49" customFormat="1" ht="15.75" customHeight="1" x14ac:dyDescent="0.2">
      <c r="A41" s="289">
        <v>11</v>
      </c>
      <c r="B41" s="289" t="s">
        <v>41</v>
      </c>
      <c r="C41" s="289" t="s">
        <v>369</v>
      </c>
      <c r="D41" s="289">
        <v>425</v>
      </c>
      <c r="E41" s="289" t="s">
        <v>724</v>
      </c>
      <c r="F41" s="289" t="s">
        <v>725</v>
      </c>
    </row>
    <row r="42" spans="1:6" s="49" customFormat="1" ht="15.75" customHeight="1" x14ac:dyDescent="0.2">
      <c r="A42" s="289">
        <v>11</v>
      </c>
      <c r="B42" s="289" t="s">
        <v>41</v>
      </c>
      <c r="C42" s="289" t="s">
        <v>369</v>
      </c>
      <c r="D42" s="289">
        <v>426</v>
      </c>
      <c r="E42" s="289" t="s">
        <v>726</v>
      </c>
      <c r="F42" s="289" t="s">
        <v>727</v>
      </c>
    </row>
    <row r="43" spans="1:6" s="49" customFormat="1" ht="15.75" customHeight="1" x14ac:dyDescent="0.2">
      <c r="A43" s="289">
        <v>11</v>
      </c>
      <c r="B43" s="289" t="s">
        <v>41</v>
      </c>
      <c r="C43" s="289" t="s">
        <v>369</v>
      </c>
      <c r="D43" s="289">
        <v>427</v>
      </c>
      <c r="E43" s="289" t="s">
        <v>728</v>
      </c>
      <c r="F43" s="289" t="s">
        <v>729</v>
      </c>
    </row>
    <row r="44" spans="1:6" s="49" customFormat="1" ht="15.75" customHeight="1" x14ac:dyDescent="0.2">
      <c r="A44" s="289">
        <v>11</v>
      </c>
      <c r="B44" s="289" t="s">
        <v>41</v>
      </c>
      <c r="C44" s="289" t="s">
        <v>369</v>
      </c>
      <c r="D44" s="289">
        <v>428</v>
      </c>
      <c r="E44" s="289" t="s">
        <v>730</v>
      </c>
      <c r="F44" s="289" t="s">
        <v>731</v>
      </c>
    </row>
    <row r="45" spans="1:6" s="49" customFormat="1" ht="15.75" customHeight="1" x14ac:dyDescent="0.2">
      <c r="A45" s="289">
        <v>11</v>
      </c>
      <c r="B45" s="289" t="s">
        <v>41</v>
      </c>
      <c r="C45" s="289" t="s">
        <v>369</v>
      </c>
      <c r="D45" s="289">
        <v>429</v>
      </c>
      <c r="E45" s="289" t="s">
        <v>732</v>
      </c>
      <c r="F45" s="289" t="s">
        <v>733</v>
      </c>
    </row>
    <row r="46" spans="1:6" s="49" customFormat="1" ht="15.75" customHeight="1" x14ac:dyDescent="0.2">
      <c r="A46" s="289">
        <v>11</v>
      </c>
      <c r="B46" s="289" t="s">
        <v>41</v>
      </c>
      <c r="C46" s="289" t="s">
        <v>369</v>
      </c>
      <c r="D46" s="289">
        <v>432</v>
      </c>
      <c r="E46" s="289" t="s">
        <v>735</v>
      </c>
      <c r="F46" s="289" t="s">
        <v>736</v>
      </c>
    </row>
    <row r="47" spans="1:6" s="49" customFormat="1" ht="15.75" customHeight="1" x14ac:dyDescent="0.2">
      <c r="A47" s="289">
        <v>11</v>
      </c>
      <c r="B47" s="289" t="s">
        <v>41</v>
      </c>
      <c r="C47" s="289" t="s">
        <v>369</v>
      </c>
      <c r="D47" s="289">
        <v>433</v>
      </c>
      <c r="E47" s="289" t="s">
        <v>737</v>
      </c>
      <c r="F47" s="289" t="s">
        <v>738</v>
      </c>
    </row>
    <row r="48" spans="1:6" s="49" customFormat="1" ht="15.75" customHeight="1" x14ac:dyDescent="0.2">
      <c r="A48" s="289">
        <v>11</v>
      </c>
      <c r="B48" s="289" t="s">
        <v>41</v>
      </c>
      <c r="C48" s="289" t="s">
        <v>369</v>
      </c>
      <c r="D48" s="289">
        <v>463</v>
      </c>
      <c r="E48" s="289" t="s">
        <v>322</v>
      </c>
      <c r="F48" s="289" t="s">
        <v>794</v>
      </c>
    </row>
    <row r="49" spans="1:6" s="49" customFormat="1" ht="15.75" customHeight="1" x14ac:dyDescent="0.2">
      <c r="A49" s="289">
        <v>11</v>
      </c>
      <c r="B49" s="289" t="s">
        <v>41</v>
      </c>
      <c r="C49" s="289" t="s">
        <v>369</v>
      </c>
      <c r="D49" s="289">
        <v>464</v>
      </c>
      <c r="E49" s="289" t="s">
        <v>795</v>
      </c>
      <c r="F49" s="289" t="s">
        <v>796</v>
      </c>
    </row>
    <row r="50" spans="1:6" s="49" customFormat="1" ht="15.75" customHeight="1" x14ac:dyDescent="0.2">
      <c r="A50" s="289">
        <v>11</v>
      </c>
      <c r="B50" s="289" t="s">
        <v>41</v>
      </c>
      <c r="C50" s="289" t="s">
        <v>369</v>
      </c>
      <c r="D50" s="289">
        <v>472</v>
      </c>
      <c r="E50" s="289" t="s">
        <v>806</v>
      </c>
      <c r="F50" s="289" t="s">
        <v>807</v>
      </c>
    </row>
    <row r="51" spans="1:6" s="49" customFormat="1" ht="15.75" customHeight="1" x14ac:dyDescent="0.2">
      <c r="A51" s="289">
        <v>11</v>
      </c>
      <c r="B51" s="289" t="s">
        <v>41</v>
      </c>
      <c r="C51" s="289" t="s">
        <v>369</v>
      </c>
      <c r="D51" s="289">
        <v>487</v>
      </c>
      <c r="E51" s="289" t="s">
        <v>833</v>
      </c>
      <c r="F51" s="289" t="s">
        <v>834</v>
      </c>
    </row>
    <row r="52" spans="1:6" s="49" customFormat="1" ht="15.75" customHeight="1" x14ac:dyDescent="0.2">
      <c r="A52" s="289">
        <v>11</v>
      </c>
      <c r="B52" s="289" t="s">
        <v>41</v>
      </c>
      <c r="C52" s="289" t="s">
        <v>369</v>
      </c>
      <c r="D52" s="289">
        <v>492</v>
      </c>
      <c r="E52" s="289" t="s">
        <v>841</v>
      </c>
      <c r="F52" s="289" t="s">
        <v>842</v>
      </c>
    </row>
    <row r="53" spans="1:6" s="49" customFormat="1" ht="15.75" customHeight="1" x14ac:dyDescent="0.2">
      <c r="A53" s="289">
        <v>11</v>
      </c>
      <c r="B53" s="289" t="s">
        <v>41</v>
      </c>
      <c r="C53" s="289" t="s">
        <v>369</v>
      </c>
      <c r="D53" s="289">
        <v>495</v>
      </c>
      <c r="E53" s="289" t="s">
        <v>847</v>
      </c>
      <c r="F53" s="289" t="s">
        <v>847</v>
      </c>
    </row>
    <row r="54" spans="1:6" s="49" customFormat="1" ht="15.75" customHeight="1" x14ac:dyDescent="0.2">
      <c r="A54" s="289">
        <v>11</v>
      </c>
      <c r="B54" s="289" t="s">
        <v>41</v>
      </c>
      <c r="C54" s="289" t="s">
        <v>369</v>
      </c>
      <c r="D54" s="289">
        <v>496</v>
      </c>
      <c r="E54" s="289" t="s">
        <v>848</v>
      </c>
      <c r="F54" s="289" t="s">
        <v>849</v>
      </c>
    </row>
    <row r="55" spans="1:6" s="49" customFormat="1" ht="15.75" customHeight="1" x14ac:dyDescent="0.2">
      <c r="A55" s="289">
        <v>11</v>
      </c>
      <c r="B55" s="289" t="s">
        <v>41</v>
      </c>
      <c r="C55" s="289" t="s">
        <v>369</v>
      </c>
      <c r="D55" s="289">
        <v>497</v>
      </c>
      <c r="E55" s="289" t="s">
        <v>850</v>
      </c>
      <c r="F55" s="289" t="s">
        <v>850</v>
      </c>
    </row>
    <row r="56" spans="1:6" s="49" customFormat="1" ht="15.75" customHeight="1" x14ac:dyDescent="0.2">
      <c r="A56" s="289">
        <v>11</v>
      </c>
      <c r="B56" s="289" t="s">
        <v>41</v>
      </c>
      <c r="C56" s="289" t="s">
        <v>369</v>
      </c>
      <c r="D56" s="289">
        <v>498</v>
      </c>
      <c r="E56" s="289" t="s">
        <v>851</v>
      </c>
      <c r="F56" s="289" t="s">
        <v>851</v>
      </c>
    </row>
    <row r="57" spans="1:6" s="49" customFormat="1" ht="15.75" customHeight="1" x14ac:dyDescent="0.2">
      <c r="A57" s="289">
        <v>11</v>
      </c>
      <c r="B57" s="289" t="s">
        <v>41</v>
      </c>
      <c r="C57" s="289" t="s">
        <v>369</v>
      </c>
      <c r="D57" s="289">
        <v>499</v>
      </c>
      <c r="E57" s="289" t="s">
        <v>852</v>
      </c>
      <c r="F57" s="289" t="s">
        <v>852</v>
      </c>
    </row>
    <row r="58" spans="1:6" s="49" customFormat="1" ht="15.75" customHeight="1" x14ac:dyDescent="0.2">
      <c r="A58" s="289">
        <v>11</v>
      </c>
      <c r="B58" s="289" t="s">
        <v>41</v>
      </c>
      <c r="C58" s="289" t="s">
        <v>369</v>
      </c>
      <c r="D58" s="289">
        <v>501</v>
      </c>
      <c r="E58" s="289" t="s">
        <v>854</v>
      </c>
      <c r="F58" s="289" t="s">
        <v>855</v>
      </c>
    </row>
    <row r="59" spans="1:6" s="49" customFormat="1" ht="15.75" customHeight="1" x14ac:dyDescent="0.2">
      <c r="A59" s="289">
        <v>11</v>
      </c>
      <c r="B59" s="289" t="s">
        <v>41</v>
      </c>
      <c r="C59" s="289" t="s">
        <v>369</v>
      </c>
      <c r="D59" s="289">
        <v>503</v>
      </c>
      <c r="E59" s="289" t="s">
        <v>856</v>
      </c>
      <c r="F59" s="289" t="s">
        <v>857</v>
      </c>
    </row>
    <row r="60" spans="1:6" s="49" customFormat="1" ht="15.75" customHeight="1" x14ac:dyDescent="0.2">
      <c r="A60" s="289">
        <v>11</v>
      </c>
      <c r="B60" s="289" t="s">
        <v>41</v>
      </c>
      <c r="C60" s="289" t="s">
        <v>369</v>
      </c>
      <c r="D60" s="289">
        <v>504</v>
      </c>
      <c r="E60" s="289" t="s">
        <v>858</v>
      </c>
      <c r="F60" s="289" t="s">
        <v>859</v>
      </c>
    </row>
    <row r="61" spans="1:6" s="49" customFormat="1" ht="15.75" customHeight="1" x14ac:dyDescent="0.2">
      <c r="A61" s="289">
        <v>11</v>
      </c>
      <c r="B61" s="289" t="s">
        <v>41</v>
      </c>
      <c r="C61" s="289" t="s">
        <v>369</v>
      </c>
      <c r="D61" s="289">
        <v>505</v>
      </c>
      <c r="E61" s="289" t="s">
        <v>860</v>
      </c>
      <c r="F61" s="289" t="s">
        <v>861</v>
      </c>
    </row>
    <row r="62" spans="1:6" s="49" customFormat="1" ht="15.75" customHeight="1" x14ac:dyDescent="0.2">
      <c r="A62" s="289">
        <v>11</v>
      </c>
      <c r="B62" s="289" t="s">
        <v>41</v>
      </c>
      <c r="C62" s="289" t="s">
        <v>369</v>
      </c>
      <c r="D62" s="289">
        <v>506</v>
      </c>
      <c r="E62" s="289" t="s">
        <v>862</v>
      </c>
      <c r="F62" s="289" t="s">
        <v>863</v>
      </c>
    </row>
    <row r="63" spans="1:6" s="49" customFormat="1" ht="15.75" customHeight="1" x14ac:dyDescent="0.2">
      <c r="A63" s="289">
        <v>11</v>
      </c>
      <c r="B63" s="289" t="s">
        <v>41</v>
      </c>
      <c r="C63" s="289" t="s">
        <v>369</v>
      </c>
      <c r="D63" s="289">
        <v>507</v>
      </c>
      <c r="E63" s="289" t="s">
        <v>864</v>
      </c>
      <c r="F63" s="289" t="s">
        <v>865</v>
      </c>
    </row>
    <row r="64" spans="1:6" s="49" customFormat="1" ht="15.75" customHeight="1" x14ac:dyDescent="0.2">
      <c r="A64" s="289">
        <v>11</v>
      </c>
      <c r="B64" s="289" t="s">
        <v>41</v>
      </c>
      <c r="C64" s="289" t="s">
        <v>369</v>
      </c>
      <c r="D64" s="289">
        <v>520</v>
      </c>
      <c r="E64" s="289" t="s">
        <v>868</v>
      </c>
      <c r="F64" s="289" t="s">
        <v>869</v>
      </c>
    </row>
    <row r="65" spans="1:6" s="49" customFormat="1" ht="15.75" customHeight="1" x14ac:dyDescent="0.2">
      <c r="A65" s="289">
        <v>11</v>
      </c>
      <c r="B65" s="289" t="s">
        <v>41</v>
      </c>
      <c r="C65" s="289" t="s">
        <v>369</v>
      </c>
      <c r="D65" s="289">
        <v>540</v>
      </c>
      <c r="E65" s="289" t="s">
        <v>870</v>
      </c>
      <c r="F65" s="289" t="s">
        <v>871</v>
      </c>
    </row>
    <row r="66" spans="1:6" s="49" customFormat="1" ht="15.75" customHeight="1" x14ac:dyDescent="0.2">
      <c r="A66" s="289">
        <v>11</v>
      </c>
      <c r="B66" s="289" t="s">
        <v>41</v>
      </c>
      <c r="C66" s="289" t="s">
        <v>369</v>
      </c>
      <c r="D66" s="289">
        <v>541</v>
      </c>
      <c r="E66" s="289" t="s">
        <v>872</v>
      </c>
      <c r="F66" s="289" t="s">
        <v>873</v>
      </c>
    </row>
    <row r="67" spans="1:6" s="49" customFormat="1" ht="15.75" customHeight="1" x14ac:dyDescent="0.2">
      <c r="A67" s="289">
        <v>11</v>
      </c>
      <c r="B67" s="289" t="s">
        <v>41</v>
      </c>
      <c r="C67" s="289" t="s">
        <v>369</v>
      </c>
      <c r="D67" s="289">
        <v>548</v>
      </c>
      <c r="E67" s="289" t="s">
        <v>874</v>
      </c>
      <c r="F67" s="289" t="s">
        <v>875</v>
      </c>
    </row>
    <row r="68" spans="1:6" s="49" customFormat="1" ht="15.75" customHeight="1" x14ac:dyDescent="0.2">
      <c r="A68" s="289">
        <v>11</v>
      </c>
      <c r="B68" s="289" t="s">
        <v>41</v>
      </c>
      <c r="C68" s="289" t="s">
        <v>369</v>
      </c>
      <c r="D68" s="289">
        <v>549</v>
      </c>
      <c r="E68" s="289" t="s">
        <v>876</v>
      </c>
      <c r="F68" s="289" t="s">
        <v>877</v>
      </c>
    </row>
    <row r="69" spans="1:6" s="49" customFormat="1" ht="15.75" customHeight="1" x14ac:dyDescent="0.2">
      <c r="A69" s="289">
        <v>11</v>
      </c>
      <c r="B69" s="289" t="s">
        <v>41</v>
      </c>
      <c r="C69" s="289" t="s">
        <v>369</v>
      </c>
      <c r="D69" s="289">
        <v>550</v>
      </c>
      <c r="E69" s="289" t="s">
        <v>878</v>
      </c>
      <c r="F69" s="289" t="s">
        <v>879</v>
      </c>
    </row>
    <row r="70" spans="1:6" s="49" customFormat="1" ht="15.75" customHeight="1" x14ac:dyDescent="0.2">
      <c r="A70" s="289">
        <v>11</v>
      </c>
      <c r="B70" s="289" t="s">
        <v>41</v>
      </c>
      <c r="C70" s="289" t="s">
        <v>369</v>
      </c>
      <c r="D70" s="289">
        <v>559</v>
      </c>
      <c r="E70" s="289" t="s">
        <v>880</v>
      </c>
      <c r="F70" s="289" t="s">
        <v>881</v>
      </c>
    </row>
    <row r="71" spans="1:6" s="49" customFormat="1" ht="15.75" customHeight="1" x14ac:dyDescent="0.2">
      <c r="A71" s="289">
        <v>11</v>
      </c>
      <c r="B71" s="289" t="s">
        <v>41</v>
      </c>
      <c r="C71" s="289" t="s">
        <v>369</v>
      </c>
      <c r="D71" s="289">
        <v>574</v>
      </c>
      <c r="E71" s="289" t="s">
        <v>883</v>
      </c>
      <c r="F71" s="289" t="s">
        <v>884</v>
      </c>
    </row>
    <row r="72" spans="1:6" s="49" customFormat="1" ht="15.75" customHeight="1" x14ac:dyDescent="0.2">
      <c r="A72" s="289">
        <v>11</v>
      </c>
      <c r="B72" s="289" t="s">
        <v>41</v>
      </c>
      <c r="C72" s="289" t="s">
        <v>369</v>
      </c>
      <c r="D72" s="289">
        <v>575</v>
      </c>
      <c r="E72" s="289" t="s">
        <v>885</v>
      </c>
      <c r="F72" s="289" t="s">
        <v>885</v>
      </c>
    </row>
    <row r="73" spans="1:6" s="49" customFormat="1" ht="15.75" customHeight="1" x14ac:dyDescent="0.2">
      <c r="A73" s="289">
        <v>11</v>
      </c>
      <c r="B73" s="289" t="s">
        <v>41</v>
      </c>
      <c r="C73" s="289" t="s">
        <v>369</v>
      </c>
      <c r="D73" s="289">
        <v>576</v>
      </c>
      <c r="E73" s="289" t="s">
        <v>886</v>
      </c>
      <c r="F73" s="289" t="s">
        <v>887</v>
      </c>
    </row>
    <row r="74" spans="1:6" s="49" customFormat="1" ht="15.75" customHeight="1" x14ac:dyDescent="0.2">
      <c r="A74" s="289">
        <v>11</v>
      </c>
      <c r="B74" s="289" t="s">
        <v>41</v>
      </c>
      <c r="C74" s="289" t="s">
        <v>369</v>
      </c>
      <c r="D74" s="289">
        <v>577</v>
      </c>
      <c r="E74" s="289" t="s">
        <v>888</v>
      </c>
      <c r="F74" s="289" t="s">
        <v>888</v>
      </c>
    </row>
    <row r="75" spans="1:6" s="49" customFormat="1" ht="15.75" customHeight="1" x14ac:dyDescent="0.2">
      <c r="A75" s="289">
        <v>11</v>
      </c>
      <c r="B75" s="289" t="s">
        <v>41</v>
      </c>
      <c r="C75" s="289" t="s">
        <v>369</v>
      </c>
      <c r="D75" s="289">
        <v>578</v>
      </c>
      <c r="E75" s="289" t="s">
        <v>889</v>
      </c>
      <c r="F75" s="289" t="s">
        <v>889</v>
      </c>
    </row>
    <row r="76" spans="1:6" s="49" customFormat="1" ht="15.75" customHeight="1" x14ac:dyDescent="0.2">
      <c r="A76" s="289">
        <v>11</v>
      </c>
      <c r="B76" s="289" t="s">
        <v>41</v>
      </c>
      <c r="C76" s="289" t="s">
        <v>369</v>
      </c>
      <c r="D76" s="289">
        <v>579</v>
      </c>
      <c r="E76" s="289" t="s">
        <v>890</v>
      </c>
      <c r="F76" s="289" t="s">
        <v>891</v>
      </c>
    </row>
    <row r="77" spans="1:6" s="49" customFormat="1" ht="15.75" customHeight="1" x14ac:dyDescent="0.2">
      <c r="A77" s="289">
        <v>11</v>
      </c>
      <c r="B77" s="289" t="s">
        <v>41</v>
      </c>
      <c r="C77" s="289" t="s">
        <v>369</v>
      </c>
      <c r="D77" s="289">
        <v>581</v>
      </c>
      <c r="E77" s="289" t="s">
        <v>894</v>
      </c>
      <c r="F77" s="289" t="s">
        <v>895</v>
      </c>
    </row>
    <row r="78" spans="1:6" s="49" customFormat="1" ht="15.75" customHeight="1" x14ac:dyDescent="0.2">
      <c r="A78" s="289">
        <v>11</v>
      </c>
      <c r="B78" s="289" t="s">
        <v>41</v>
      </c>
      <c r="C78" s="289" t="s">
        <v>369</v>
      </c>
      <c r="D78" s="289">
        <v>582</v>
      </c>
      <c r="E78" s="289" t="s">
        <v>896</v>
      </c>
      <c r="F78" s="289" t="s">
        <v>897</v>
      </c>
    </row>
    <row r="79" spans="1:6" s="49" customFormat="1" ht="15.75" customHeight="1" x14ac:dyDescent="0.2">
      <c r="A79" s="289">
        <v>11</v>
      </c>
      <c r="B79" s="289" t="s">
        <v>41</v>
      </c>
      <c r="C79" s="289" t="s">
        <v>369</v>
      </c>
      <c r="D79" s="289">
        <v>583</v>
      </c>
      <c r="E79" s="289" t="s">
        <v>898</v>
      </c>
      <c r="F79" s="289" t="s">
        <v>899</v>
      </c>
    </row>
    <row r="80" spans="1:6" s="49" customFormat="1" ht="15.75" customHeight="1" x14ac:dyDescent="0.2">
      <c r="A80" s="289">
        <v>11</v>
      </c>
      <c r="B80" s="289" t="s">
        <v>41</v>
      </c>
      <c r="C80" s="289" t="s">
        <v>369</v>
      </c>
      <c r="D80" s="289">
        <v>584</v>
      </c>
      <c r="E80" s="289" t="s">
        <v>900</v>
      </c>
      <c r="F80" s="289" t="s">
        <v>901</v>
      </c>
    </row>
    <row r="81" spans="1:6" s="49" customFormat="1" ht="15.75" customHeight="1" x14ac:dyDescent="0.2">
      <c r="A81" s="289">
        <v>11</v>
      </c>
      <c r="B81" s="289" t="s">
        <v>41</v>
      </c>
      <c r="C81" s="289" t="s">
        <v>369</v>
      </c>
      <c r="D81" s="289">
        <v>585</v>
      </c>
      <c r="E81" s="289" t="s">
        <v>902</v>
      </c>
      <c r="F81" s="289" t="s">
        <v>902</v>
      </c>
    </row>
    <row r="82" spans="1:6" s="49" customFormat="1" ht="15.75" customHeight="1" x14ac:dyDescent="0.2">
      <c r="A82" s="289">
        <v>11</v>
      </c>
      <c r="B82" s="289" t="s">
        <v>41</v>
      </c>
      <c r="C82" s="289" t="s">
        <v>369</v>
      </c>
      <c r="D82" s="289">
        <v>586</v>
      </c>
      <c r="E82" s="289" t="s">
        <v>903</v>
      </c>
      <c r="F82" s="289" t="s">
        <v>904</v>
      </c>
    </row>
    <row r="83" spans="1:6" s="49" customFormat="1" ht="15.75" customHeight="1" x14ac:dyDescent="0.2">
      <c r="A83" s="289">
        <v>11</v>
      </c>
      <c r="B83" s="289" t="s">
        <v>41</v>
      </c>
      <c r="C83" s="289" t="s">
        <v>369</v>
      </c>
      <c r="D83" s="289">
        <v>587</v>
      </c>
      <c r="E83" s="289" t="s">
        <v>905</v>
      </c>
      <c r="F83" s="289" t="s">
        <v>906</v>
      </c>
    </row>
    <row r="84" spans="1:6" s="49" customFormat="1" ht="15.75" customHeight="1" x14ac:dyDescent="0.2">
      <c r="A84" s="289">
        <v>11</v>
      </c>
      <c r="B84" s="289" t="s">
        <v>41</v>
      </c>
      <c r="C84" s="289" t="s">
        <v>369</v>
      </c>
      <c r="D84" s="289">
        <v>588</v>
      </c>
      <c r="E84" s="289" t="s">
        <v>907</v>
      </c>
      <c r="F84" s="289" t="s">
        <v>908</v>
      </c>
    </row>
    <row r="85" spans="1:6" s="49" customFormat="1" ht="15.75" customHeight="1" x14ac:dyDescent="0.2">
      <c r="A85" s="289">
        <v>11</v>
      </c>
      <c r="B85" s="289" t="s">
        <v>41</v>
      </c>
      <c r="C85" s="289" t="s">
        <v>369</v>
      </c>
      <c r="D85" s="289">
        <v>589</v>
      </c>
      <c r="E85" s="289" t="s">
        <v>909</v>
      </c>
      <c r="F85" s="289" t="s">
        <v>910</v>
      </c>
    </row>
    <row r="86" spans="1:6" s="49" customFormat="1" ht="15.75" customHeight="1" x14ac:dyDescent="0.2">
      <c r="A86" s="289">
        <v>11</v>
      </c>
      <c r="B86" s="289" t="s">
        <v>41</v>
      </c>
      <c r="C86" s="289" t="s">
        <v>369</v>
      </c>
      <c r="D86" s="289">
        <v>591</v>
      </c>
      <c r="E86" s="289" t="s">
        <v>911</v>
      </c>
      <c r="F86" s="289" t="s">
        <v>911</v>
      </c>
    </row>
    <row r="87" spans="1:6" s="49" customFormat="1" ht="15.75" customHeight="1" x14ac:dyDescent="0.2">
      <c r="A87" s="289">
        <v>11</v>
      </c>
      <c r="B87" s="289" t="s">
        <v>41</v>
      </c>
      <c r="C87" s="289" t="s">
        <v>369</v>
      </c>
      <c r="D87" s="289">
        <v>596</v>
      </c>
      <c r="E87" s="289" t="s">
        <v>912</v>
      </c>
      <c r="F87" s="289" t="s">
        <v>913</v>
      </c>
    </row>
    <row r="88" spans="1:6" s="49" customFormat="1" ht="15.75" customHeight="1" x14ac:dyDescent="0.2">
      <c r="A88" s="289">
        <v>11</v>
      </c>
      <c r="B88" s="289" t="s">
        <v>41</v>
      </c>
      <c r="C88" s="289" t="s">
        <v>369</v>
      </c>
      <c r="D88" s="289">
        <v>597</v>
      </c>
      <c r="E88" s="289" t="s">
        <v>914</v>
      </c>
      <c r="F88" s="289" t="s">
        <v>915</v>
      </c>
    </row>
    <row r="89" spans="1:6" s="49" customFormat="1" ht="15.75" customHeight="1" x14ac:dyDescent="0.2">
      <c r="A89" s="289">
        <v>11</v>
      </c>
      <c r="B89" s="289" t="s">
        <v>41</v>
      </c>
      <c r="C89" s="289" t="s">
        <v>369</v>
      </c>
      <c r="D89" s="289">
        <v>598</v>
      </c>
      <c r="E89" s="289" t="s">
        <v>916</v>
      </c>
      <c r="F89" s="289" t="s">
        <v>917</v>
      </c>
    </row>
    <row r="90" spans="1:6" s="49" customFormat="1" ht="15.75" customHeight="1" x14ac:dyDescent="0.2">
      <c r="A90" s="289">
        <v>11</v>
      </c>
      <c r="B90" s="289" t="s">
        <v>41</v>
      </c>
      <c r="C90" s="289" t="s">
        <v>369</v>
      </c>
      <c r="D90" s="289">
        <v>599</v>
      </c>
      <c r="E90" s="289" t="s">
        <v>918</v>
      </c>
      <c r="F90" s="289" t="s">
        <v>918</v>
      </c>
    </row>
    <row r="91" spans="1:6" s="49" customFormat="1" ht="15.75" customHeight="1" x14ac:dyDescent="0.2">
      <c r="A91" s="289">
        <v>11</v>
      </c>
      <c r="B91" s="289" t="s">
        <v>41</v>
      </c>
      <c r="C91" s="289" t="s">
        <v>369</v>
      </c>
      <c r="D91" s="289">
        <v>600</v>
      </c>
      <c r="E91" s="289" t="s">
        <v>1371</v>
      </c>
      <c r="F91" s="289" t="s">
        <v>1372</v>
      </c>
    </row>
    <row r="92" spans="1:6" s="49" customFormat="1" ht="15.75" customHeight="1" x14ac:dyDescent="0.2">
      <c r="A92" s="289">
        <v>11</v>
      </c>
      <c r="B92" s="289" t="s">
        <v>41</v>
      </c>
      <c r="C92" s="289" t="s">
        <v>369</v>
      </c>
      <c r="D92" s="289">
        <v>701</v>
      </c>
      <c r="E92" s="289" t="s">
        <v>919</v>
      </c>
      <c r="F92" s="289" t="s">
        <v>920</v>
      </c>
    </row>
    <row r="93" spans="1:6" s="49" customFormat="1" ht="15.75" customHeight="1" x14ac:dyDescent="0.2">
      <c r="A93" s="289">
        <v>11</v>
      </c>
      <c r="B93" s="289" t="s">
        <v>41</v>
      </c>
      <c r="C93" s="289" t="s">
        <v>369</v>
      </c>
      <c r="D93" s="289">
        <v>702</v>
      </c>
      <c r="E93" s="289" t="s">
        <v>267</v>
      </c>
      <c r="F93" s="289" t="s">
        <v>921</v>
      </c>
    </row>
    <row r="94" spans="1:6" s="49" customFormat="1" ht="15.75" customHeight="1" x14ac:dyDescent="0.2">
      <c r="A94" s="289">
        <v>11</v>
      </c>
      <c r="B94" s="289" t="s">
        <v>41</v>
      </c>
      <c r="C94" s="289" t="s">
        <v>369</v>
      </c>
      <c r="D94" s="289">
        <v>703</v>
      </c>
      <c r="E94" s="289" t="s">
        <v>156</v>
      </c>
      <c r="F94" s="289" t="s">
        <v>922</v>
      </c>
    </row>
    <row r="95" spans="1:6" s="49" customFormat="1" ht="15.75" customHeight="1" x14ac:dyDescent="0.2">
      <c r="A95" s="289">
        <v>11</v>
      </c>
      <c r="B95" s="289" t="s">
        <v>41</v>
      </c>
      <c r="C95" s="289" t="s">
        <v>369</v>
      </c>
      <c r="D95" s="289">
        <v>704</v>
      </c>
      <c r="E95" s="289" t="s">
        <v>268</v>
      </c>
      <c r="F95" s="289" t="s">
        <v>923</v>
      </c>
    </row>
    <row r="96" spans="1:6" s="49" customFormat="1" ht="15.75" customHeight="1" x14ac:dyDescent="0.2">
      <c r="A96" s="289">
        <v>11</v>
      </c>
      <c r="B96" s="289" t="s">
        <v>41</v>
      </c>
      <c r="C96" s="289" t="s">
        <v>369</v>
      </c>
      <c r="D96" s="289">
        <v>705</v>
      </c>
      <c r="E96" s="289" t="s">
        <v>924</v>
      </c>
      <c r="F96" s="289" t="s">
        <v>925</v>
      </c>
    </row>
    <row r="97" spans="1:6" s="49" customFormat="1" ht="15.75" customHeight="1" x14ac:dyDescent="0.2">
      <c r="A97" s="289">
        <v>11</v>
      </c>
      <c r="B97" s="289" t="s">
        <v>41</v>
      </c>
      <c r="C97" s="289" t="s">
        <v>369</v>
      </c>
      <c r="D97" s="289">
        <v>726</v>
      </c>
      <c r="E97" s="289" t="s">
        <v>953</v>
      </c>
      <c r="F97" s="289" t="s">
        <v>954</v>
      </c>
    </row>
    <row r="98" spans="1:6" s="49" customFormat="1" ht="15.75" customHeight="1" x14ac:dyDescent="0.2">
      <c r="A98" s="289">
        <v>11</v>
      </c>
      <c r="B98" s="289" t="s">
        <v>41</v>
      </c>
      <c r="C98" s="289" t="s">
        <v>369</v>
      </c>
      <c r="D98" s="289">
        <v>729</v>
      </c>
      <c r="E98" s="289" t="s">
        <v>957</v>
      </c>
      <c r="F98" s="289" t="s">
        <v>958</v>
      </c>
    </row>
    <row r="99" spans="1:6" s="49" customFormat="1" ht="15.75" customHeight="1" x14ac:dyDescent="0.2">
      <c r="A99" s="289">
        <v>11</v>
      </c>
      <c r="B99" s="289" t="s">
        <v>41</v>
      </c>
      <c r="C99" s="289" t="s">
        <v>369</v>
      </c>
      <c r="D99" s="289">
        <v>748</v>
      </c>
      <c r="E99" s="289" t="s">
        <v>1373</v>
      </c>
      <c r="F99" s="289" t="s">
        <v>1374</v>
      </c>
    </row>
    <row r="100" spans="1:6" s="49" customFormat="1" ht="15.75" customHeight="1" x14ac:dyDescent="0.2">
      <c r="A100" s="289">
        <v>11</v>
      </c>
      <c r="B100" s="289" t="s">
        <v>41</v>
      </c>
      <c r="C100" s="289" t="s">
        <v>369</v>
      </c>
      <c r="D100" s="289">
        <v>749</v>
      </c>
      <c r="E100" s="289" t="s">
        <v>980</v>
      </c>
      <c r="F100" s="289" t="s">
        <v>981</v>
      </c>
    </row>
    <row r="101" spans="1:6" s="49" customFormat="1" ht="15.75" customHeight="1" x14ac:dyDescent="0.2">
      <c r="A101" s="289">
        <v>11</v>
      </c>
      <c r="B101" s="289" t="s">
        <v>41</v>
      </c>
      <c r="C101" s="289" t="s">
        <v>369</v>
      </c>
      <c r="D101" s="289">
        <v>854</v>
      </c>
      <c r="E101" s="289" t="s">
        <v>1047</v>
      </c>
      <c r="F101" s="289" t="s">
        <v>1048</v>
      </c>
    </row>
    <row r="102" spans="1:6" s="49" customFormat="1" ht="15.75" customHeight="1" x14ac:dyDescent="0.2">
      <c r="A102" s="289">
        <v>11</v>
      </c>
      <c r="B102" s="289" t="s">
        <v>41</v>
      </c>
      <c r="C102" s="289" t="s">
        <v>369</v>
      </c>
      <c r="D102" s="289">
        <v>861</v>
      </c>
      <c r="E102" s="289" t="s">
        <v>1053</v>
      </c>
      <c r="F102" s="289" t="s">
        <v>1054</v>
      </c>
    </row>
    <row r="103" spans="1:6" s="49" customFormat="1" ht="15.75" customHeight="1" x14ac:dyDescent="0.2">
      <c r="A103" s="289">
        <v>11</v>
      </c>
      <c r="B103" s="289" t="s">
        <v>41</v>
      </c>
      <c r="C103" s="289" t="s">
        <v>369</v>
      </c>
      <c r="D103" s="289">
        <v>902</v>
      </c>
      <c r="E103" s="289" t="s">
        <v>1089</v>
      </c>
      <c r="F103" s="289" t="s">
        <v>1090</v>
      </c>
    </row>
    <row r="104" spans="1:6" s="49" customFormat="1" ht="15.75" customHeight="1" x14ac:dyDescent="0.2">
      <c r="A104" s="289">
        <v>11</v>
      </c>
      <c r="B104" s="289" t="s">
        <v>41</v>
      </c>
      <c r="C104" s="289" t="s">
        <v>369</v>
      </c>
      <c r="D104" s="289">
        <v>904</v>
      </c>
      <c r="E104" s="289" t="s">
        <v>1091</v>
      </c>
      <c r="F104" s="289" t="s">
        <v>1092</v>
      </c>
    </row>
    <row r="105" spans="1:6" s="49" customFormat="1" ht="15.75" customHeight="1" x14ac:dyDescent="0.2">
      <c r="A105" s="289">
        <v>11</v>
      </c>
      <c r="B105" s="289" t="s">
        <v>41</v>
      </c>
      <c r="C105" s="289" t="s">
        <v>369</v>
      </c>
      <c r="D105" s="289">
        <v>912</v>
      </c>
      <c r="E105" s="289" t="s">
        <v>1101</v>
      </c>
      <c r="F105" s="289" t="s">
        <v>1102</v>
      </c>
    </row>
    <row r="106" spans="1:6" s="49" customFormat="1" ht="15.75" customHeight="1" x14ac:dyDescent="0.2">
      <c r="A106" s="289">
        <v>11</v>
      </c>
      <c r="B106" s="289" t="s">
        <v>41</v>
      </c>
      <c r="C106" s="289" t="s">
        <v>369</v>
      </c>
      <c r="D106" s="289">
        <v>915</v>
      </c>
      <c r="E106" s="289" t="s">
        <v>1105</v>
      </c>
      <c r="F106" s="289" t="s">
        <v>1106</v>
      </c>
    </row>
    <row r="107" spans="1:6" s="49" customFormat="1" ht="15.75" customHeight="1" x14ac:dyDescent="0.2">
      <c r="A107" s="289">
        <v>11</v>
      </c>
      <c r="B107" s="289" t="s">
        <v>41</v>
      </c>
      <c r="C107" s="289" t="s">
        <v>369</v>
      </c>
      <c r="D107" s="289">
        <v>916</v>
      </c>
      <c r="E107" s="289" t="s">
        <v>1107</v>
      </c>
      <c r="F107" s="289" t="s">
        <v>1108</v>
      </c>
    </row>
    <row r="108" spans="1:6" s="49" customFormat="1" ht="15.75" customHeight="1" x14ac:dyDescent="0.2">
      <c r="A108" s="289">
        <v>11</v>
      </c>
      <c r="B108" s="289" t="s">
        <v>41</v>
      </c>
      <c r="C108" s="289" t="s">
        <v>369</v>
      </c>
      <c r="D108" s="289">
        <v>917</v>
      </c>
      <c r="E108" s="289" t="s">
        <v>1109</v>
      </c>
      <c r="F108" s="289" t="s">
        <v>1110</v>
      </c>
    </row>
    <row r="109" spans="1:6" s="49" customFormat="1" ht="15.75" customHeight="1" x14ac:dyDescent="0.2">
      <c r="A109" s="289">
        <v>11</v>
      </c>
      <c r="B109" s="289" t="s">
        <v>41</v>
      </c>
      <c r="C109" s="289" t="s">
        <v>369</v>
      </c>
      <c r="D109" s="289">
        <v>918</v>
      </c>
      <c r="E109" s="289" t="s">
        <v>1111</v>
      </c>
      <c r="F109" s="289" t="s">
        <v>1112</v>
      </c>
    </row>
    <row r="110" spans="1:6" s="49" customFormat="1" ht="15.75" customHeight="1" x14ac:dyDescent="0.2">
      <c r="A110" s="289">
        <v>11</v>
      </c>
      <c r="B110" s="289" t="s">
        <v>41</v>
      </c>
      <c r="C110" s="289" t="s">
        <v>369</v>
      </c>
      <c r="D110" s="289">
        <v>920</v>
      </c>
      <c r="E110" s="289" t="s">
        <v>1113</v>
      </c>
      <c r="F110" s="289" t="s">
        <v>1114</v>
      </c>
    </row>
    <row r="111" spans="1:6" s="49" customFormat="1" ht="15.75" customHeight="1" x14ac:dyDescent="0.2">
      <c r="A111" s="289">
        <v>11</v>
      </c>
      <c r="B111" s="289" t="s">
        <v>41</v>
      </c>
      <c r="C111" s="289" t="s">
        <v>369</v>
      </c>
      <c r="D111" s="289">
        <v>929</v>
      </c>
      <c r="E111" s="289" t="s">
        <v>1123</v>
      </c>
      <c r="F111" s="289" t="s">
        <v>1124</v>
      </c>
    </row>
    <row r="112" spans="1:6" s="49" customFormat="1" ht="15.75" customHeight="1" x14ac:dyDescent="0.2">
      <c r="A112" s="289">
        <v>11</v>
      </c>
      <c r="B112" s="289" t="s">
        <v>41</v>
      </c>
      <c r="C112" s="289" t="s">
        <v>369</v>
      </c>
      <c r="D112" s="289">
        <v>930</v>
      </c>
      <c r="E112" s="289" t="s">
        <v>1125</v>
      </c>
      <c r="F112" s="289" t="s">
        <v>1126</v>
      </c>
    </row>
    <row r="113" spans="1:6" s="49" customFormat="1" ht="15.75" customHeight="1" x14ac:dyDescent="0.2">
      <c r="A113" s="289">
        <v>11</v>
      </c>
      <c r="B113" s="289" t="s">
        <v>41</v>
      </c>
      <c r="C113" s="289" t="s">
        <v>369</v>
      </c>
      <c r="D113" s="289">
        <v>931</v>
      </c>
      <c r="E113" s="289" t="s">
        <v>1127</v>
      </c>
      <c r="F113" s="289" t="s">
        <v>1128</v>
      </c>
    </row>
    <row r="114" spans="1:6" s="49" customFormat="1" ht="15.75" customHeight="1" x14ac:dyDescent="0.2">
      <c r="A114" s="289">
        <v>11</v>
      </c>
      <c r="B114" s="289" t="s">
        <v>41</v>
      </c>
      <c r="C114" s="289" t="s">
        <v>369</v>
      </c>
      <c r="D114" s="289">
        <v>932</v>
      </c>
      <c r="E114" s="289" t="s">
        <v>1129</v>
      </c>
      <c r="F114" s="289" t="s">
        <v>1130</v>
      </c>
    </row>
    <row r="115" spans="1:6" s="49" customFormat="1" ht="15.75" customHeight="1" x14ac:dyDescent="0.2">
      <c r="A115" s="289">
        <v>11</v>
      </c>
      <c r="B115" s="289" t="s">
        <v>41</v>
      </c>
      <c r="C115" s="289" t="s">
        <v>369</v>
      </c>
      <c r="D115" s="289">
        <v>945</v>
      </c>
      <c r="E115" s="289" t="s">
        <v>1152</v>
      </c>
      <c r="F115" s="289" t="s">
        <v>1153</v>
      </c>
    </row>
    <row r="116" spans="1:6" s="49" customFormat="1" ht="15.75" customHeight="1" x14ac:dyDescent="0.2">
      <c r="A116" s="289">
        <v>11</v>
      </c>
      <c r="B116" s="289" t="s">
        <v>41</v>
      </c>
      <c r="C116" s="289" t="s">
        <v>369</v>
      </c>
      <c r="D116" s="289">
        <v>947</v>
      </c>
      <c r="E116" s="289" t="s">
        <v>1154</v>
      </c>
      <c r="F116" s="289" t="s">
        <v>1155</v>
      </c>
    </row>
    <row r="117" spans="1:6" s="49" customFormat="1" ht="15.75" customHeight="1" x14ac:dyDescent="0.2">
      <c r="A117" s="289">
        <v>11</v>
      </c>
      <c r="B117" s="289" t="s">
        <v>41</v>
      </c>
      <c r="C117" s="289" t="s">
        <v>369</v>
      </c>
      <c r="D117" s="289">
        <v>949</v>
      </c>
      <c r="E117" s="289" t="s">
        <v>1158</v>
      </c>
      <c r="F117" s="289" t="s">
        <v>1159</v>
      </c>
    </row>
    <row r="118" spans="1:6" s="49" customFormat="1" ht="15.75" customHeight="1" x14ac:dyDescent="0.2">
      <c r="A118" s="289">
        <v>11</v>
      </c>
      <c r="B118" s="289" t="s">
        <v>41</v>
      </c>
      <c r="C118" s="289" t="s">
        <v>369</v>
      </c>
      <c r="D118" s="289">
        <v>950</v>
      </c>
      <c r="E118" s="289" t="s">
        <v>1160</v>
      </c>
      <c r="F118" s="289" t="s">
        <v>1161</v>
      </c>
    </row>
    <row r="119" spans="1:6" s="49" customFormat="1" ht="15.75" customHeight="1" x14ac:dyDescent="0.2">
      <c r="A119" s="289">
        <v>11</v>
      </c>
      <c r="B119" s="289" t="s">
        <v>41</v>
      </c>
      <c r="C119" s="289" t="s">
        <v>369</v>
      </c>
      <c r="D119" s="289">
        <v>951</v>
      </c>
      <c r="E119" s="289" t="s">
        <v>1162</v>
      </c>
      <c r="F119" s="289" t="s">
        <v>1163</v>
      </c>
    </row>
    <row r="120" spans="1:6" s="49" customFormat="1" ht="15.75" customHeight="1" x14ac:dyDescent="0.2">
      <c r="A120" s="289">
        <v>11</v>
      </c>
      <c r="B120" s="289" t="s">
        <v>41</v>
      </c>
      <c r="C120" s="289" t="s">
        <v>369</v>
      </c>
      <c r="D120" s="289">
        <v>952</v>
      </c>
      <c r="E120" s="289" t="s">
        <v>1164</v>
      </c>
      <c r="F120" s="289" t="s">
        <v>1165</v>
      </c>
    </row>
    <row r="121" spans="1:6" s="49" customFormat="1" ht="15.75" customHeight="1" x14ac:dyDescent="0.2">
      <c r="A121" s="289">
        <v>11</v>
      </c>
      <c r="B121" s="289" t="s">
        <v>41</v>
      </c>
      <c r="C121" s="289" t="s">
        <v>369</v>
      </c>
      <c r="D121" s="289">
        <v>958</v>
      </c>
      <c r="E121" s="289" t="s">
        <v>1172</v>
      </c>
      <c r="F121" s="289" t="s">
        <v>1173</v>
      </c>
    </row>
    <row r="122" spans="1:6" s="49" customFormat="1" ht="15.75" customHeight="1" x14ac:dyDescent="0.2">
      <c r="A122" s="289">
        <v>11</v>
      </c>
      <c r="B122" s="289" t="s">
        <v>41</v>
      </c>
      <c r="C122" s="289" t="s">
        <v>369</v>
      </c>
      <c r="D122" s="289">
        <v>959</v>
      </c>
      <c r="E122" s="289" t="s">
        <v>1174</v>
      </c>
      <c r="F122" s="289" t="s">
        <v>1175</v>
      </c>
    </row>
    <row r="123" spans="1:6" s="49" customFormat="1" ht="15.75" customHeight="1" x14ac:dyDescent="0.2">
      <c r="A123" s="289">
        <v>11</v>
      </c>
      <c r="B123" s="289" t="s">
        <v>41</v>
      </c>
      <c r="C123" s="289" t="s">
        <v>369</v>
      </c>
      <c r="D123" s="289">
        <v>960</v>
      </c>
      <c r="E123" s="289" t="s">
        <v>1176</v>
      </c>
      <c r="F123" s="289" t="s">
        <v>1177</v>
      </c>
    </row>
    <row r="124" spans="1:6" s="49" customFormat="1" ht="15.75" customHeight="1" x14ac:dyDescent="0.2">
      <c r="A124" s="289">
        <v>11</v>
      </c>
      <c r="B124" s="289" t="s">
        <v>41</v>
      </c>
      <c r="C124" s="289" t="s">
        <v>369</v>
      </c>
      <c r="D124" s="289">
        <v>967</v>
      </c>
      <c r="E124" s="289" t="s">
        <v>1190</v>
      </c>
      <c r="F124" s="289" t="s">
        <v>1191</v>
      </c>
    </row>
    <row r="125" spans="1:6" s="49" customFormat="1" ht="15.75" customHeight="1" x14ac:dyDescent="0.2">
      <c r="A125" s="289">
        <v>11</v>
      </c>
      <c r="B125" s="289" t="s">
        <v>41</v>
      </c>
      <c r="C125" s="289" t="s">
        <v>369</v>
      </c>
      <c r="D125" s="289">
        <v>970</v>
      </c>
      <c r="E125" s="289" t="s">
        <v>1194</v>
      </c>
      <c r="F125" s="289" t="s">
        <v>1195</v>
      </c>
    </row>
    <row r="126" spans="1:6" s="49" customFormat="1" ht="15.75" customHeight="1" x14ac:dyDescent="0.2">
      <c r="A126" s="289">
        <v>11</v>
      </c>
      <c r="B126" s="289" t="s">
        <v>41</v>
      </c>
      <c r="C126" s="289" t="s">
        <v>369</v>
      </c>
      <c r="D126" s="289">
        <v>971</v>
      </c>
      <c r="E126" s="289" t="s">
        <v>1196</v>
      </c>
      <c r="F126" s="289" t="s">
        <v>1197</v>
      </c>
    </row>
    <row r="127" spans="1:6" s="49" customFormat="1" ht="15.75" customHeight="1" x14ac:dyDescent="0.2">
      <c r="A127" s="289">
        <v>11</v>
      </c>
      <c r="B127" s="289" t="s">
        <v>41</v>
      </c>
      <c r="C127" s="289" t="s">
        <v>369</v>
      </c>
      <c r="D127" s="289">
        <v>974</v>
      </c>
      <c r="E127" s="289" t="s">
        <v>1198</v>
      </c>
      <c r="F127" s="289" t="s">
        <v>1199</v>
      </c>
    </row>
    <row r="128" spans="1:6" s="49" customFormat="1" ht="15.75" customHeight="1" x14ac:dyDescent="0.2">
      <c r="A128" s="289">
        <v>11</v>
      </c>
      <c r="B128" s="289" t="s">
        <v>41</v>
      </c>
      <c r="C128" s="289" t="s">
        <v>369</v>
      </c>
      <c r="D128" s="289">
        <v>975</v>
      </c>
      <c r="E128" s="289" t="s">
        <v>1200</v>
      </c>
      <c r="F128" s="289" t="s">
        <v>1201</v>
      </c>
    </row>
    <row r="129" spans="1:6" s="49" customFormat="1" ht="15.75" customHeight="1" x14ac:dyDescent="0.2">
      <c r="A129" s="289">
        <v>11</v>
      </c>
      <c r="B129" s="289" t="s">
        <v>41</v>
      </c>
      <c r="C129" s="289" t="s">
        <v>369</v>
      </c>
      <c r="D129" s="289">
        <v>976</v>
      </c>
      <c r="E129" s="289" t="s">
        <v>1202</v>
      </c>
      <c r="F129" s="289" t="s">
        <v>1203</v>
      </c>
    </row>
    <row r="130" spans="1:6" s="49" customFormat="1" ht="15.75" customHeight="1" x14ac:dyDescent="0.2">
      <c r="A130" s="289">
        <v>11</v>
      </c>
      <c r="B130" s="289" t="s">
        <v>41</v>
      </c>
      <c r="C130" s="289" t="s">
        <v>369</v>
      </c>
      <c r="D130" s="289">
        <v>977</v>
      </c>
      <c r="E130" s="289" t="s">
        <v>1204</v>
      </c>
      <c r="F130" s="289" t="s">
        <v>1205</v>
      </c>
    </row>
    <row r="131" spans="1:6" s="49" customFormat="1" ht="15.75" customHeight="1" x14ac:dyDescent="0.2">
      <c r="A131" s="289">
        <v>11</v>
      </c>
      <c r="B131" s="289" t="s">
        <v>41</v>
      </c>
      <c r="C131" s="289" t="s">
        <v>369</v>
      </c>
      <c r="D131" s="289">
        <v>978</v>
      </c>
      <c r="E131" s="289" t="s">
        <v>1206</v>
      </c>
      <c r="F131" s="289" t="s">
        <v>1207</v>
      </c>
    </row>
    <row r="132" spans="1:6" s="49" customFormat="1" ht="15.75" customHeight="1" x14ac:dyDescent="0.2">
      <c r="A132" s="289">
        <v>11</v>
      </c>
      <c r="B132" s="289" t="s">
        <v>41</v>
      </c>
      <c r="C132" s="289" t="s">
        <v>369</v>
      </c>
      <c r="D132" s="289">
        <v>979</v>
      </c>
      <c r="E132" s="289" t="s">
        <v>1208</v>
      </c>
      <c r="F132" s="289" t="s">
        <v>1209</v>
      </c>
    </row>
    <row r="133" spans="1:6" s="49" customFormat="1" ht="15.75" customHeight="1" x14ac:dyDescent="0.2">
      <c r="A133" s="289">
        <v>11</v>
      </c>
      <c r="B133" s="289" t="s">
        <v>41</v>
      </c>
      <c r="C133" s="289" t="s">
        <v>369</v>
      </c>
      <c r="D133" s="289">
        <v>980</v>
      </c>
      <c r="E133" s="289" t="s">
        <v>1210</v>
      </c>
      <c r="F133" s="289" t="s">
        <v>1211</v>
      </c>
    </row>
    <row r="134" spans="1:6" s="49" customFormat="1" ht="15.75" customHeight="1" x14ac:dyDescent="0.2">
      <c r="A134" s="289">
        <v>11</v>
      </c>
      <c r="B134" s="289" t="s">
        <v>41</v>
      </c>
      <c r="C134" s="289" t="s">
        <v>369</v>
      </c>
      <c r="D134" s="289">
        <v>981</v>
      </c>
      <c r="E134" s="289" t="s">
        <v>1212</v>
      </c>
      <c r="F134" s="289" t="s">
        <v>1213</v>
      </c>
    </row>
    <row r="135" spans="1:6" s="49" customFormat="1" ht="15.75" customHeight="1" x14ac:dyDescent="0.2">
      <c r="A135" s="289">
        <v>11</v>
      </c>
      <c r="B135" s="289" t="s">
        <v>41</v>
      </c>
      <c r="C135" s="289" t="s">
        <v>369</v>
      </c>
      <c r="D135" s="289">
        <v>991</v>
      </c>
      <c r="E135" s="289" t="s">
        <v>1214</v>
      </c>
      <c r="F135" s="289" t="s">
        <v>1215</v>
      </c>
    </row>
    <row r="136" spans="1:6" s="49" customFormat="1" ht="15.75" customHeight="1" x14ac:dyDescent="0.2">
      <c r="A136" s="289">
        <v>11</v>
      </c>
      <c r="B136" s="289" t="s">
        <v>41</v>
      </c>
      <c r="C136" s="289" t="s">
        <v>369</v>
      </c>
      <c r="D136" s="289">
        <v>992</v>
      </c>
      <c r="E136" s="289" t="s">
        <v>1216</v>
      </c>
      <c r="F136" s="289" t="s">
        <v>1217</v>
      </c>
    </row>
    <row r="137" spans="1:6" s="49" customFormat="1" ht="15.75" customHeight="1" x14ac:dyDescent="0.2">
      <c r="A137" s="289">
        <v>11</v>
      </c>
      <c r="B137" s="289" t="s">
        <v>41</v>
      </c>
      <c r="C137" s="289" t="s">
        <v>369</v>
      </c>
      <c r="D137" s="289">
        <v>993</v>
      </c>
      <c r="E137" s="289" t="s">
        <v>1218</v>
      </c>
      <c r="F137" s="289" t="s">
        <v>1219</v>
      </c>
    </row>
    <row r="138" spans="1:6" s="49" customFormat="1" ht="15.75" customHeight="1" x14ac:dyDescent="0.2">
      <c r="A138" s="289">
        <v>11</v>
      </c>
      <c r="B138" s="289" t="s">
        <v>41</v>
      </c>
      <c r="C138" s="289" t="s">
        <v>369</v>
      </c>
      <c r="D138" s="289">
        <v>994</v>
      </c>
      <c r="E138" s="289" t="s">
        <v>1220</v>
      </c>
      <c r="F138" s="289" t="s">
        <v>1221</v>
      </c>
    </row>
    <row r="139" spans="1:6" s="49" customFormat="1" ht="15.75" customHeight="1" x14ac:dyDescent="0.2">
      <c r="A139" s="289">
        <v>11</v>
      </c>
      <c r="B139" s="289" t="s">
        <v>41</v>
      </c>
      <c r="C139" s="289" t="s">
        <v>369</v>
      </c>
      <c r="D139" s="289">
        <v>995</v>
      </c>
      <c r="E139" s="289" t="s">
        <v>1222</v>
      </c>
      <c r="F139" s="289" t="s">
        <v>1223</v>
      </c>
    </row>
    <row r="140" spans="1:6" s="49" customFormat="1" ht="15.75" customHeight="1" x14ac:dyDescent="0.2">
      <c r="A140" s="289">
        <v>11</v>
      </c>
      <c r="B140" s="289" t="s">
        <v>41</v>
      </c>
      <c r="C140" s="289" t="s">
        <v>369</v>
      </c>
      <c r="D140" s="289">
        <v>996</v>
      </c>
      <c r="E140" s="289" t="s">
        <v>1224</v>
      </c>
      <c r="F140" s="289" t="s">
        <v>1225</v>
      </c>
    </row>
    <row r="141" spans="1:6" s="49" customFormat="1" ht="15.75" customHeight="1" x14ac:dyDescent="0.2">
      <c r="A141" s="289">
        <v>11</v>
      </c>
      <c r="B141" s="289" t="s">
        <v>41</v>
      </c>
      <c r="C141" s="289" t="s">
        <v>369</v>
      </c>
      <c r="D141" s="289">
        <v>997</v>
      </c>
      <c r="E141" s="289" t="s">
        <v>1226</v>
      </c>
      <c r="F141" s="289" t="s">
        <v>1227</v>
      </c>
    </row>
    <row r="142" spans="1:6" s="49" customFormat="1" ht="15.75" customHeight="1" x14ac:dyDescent="0.2">
      <c r="A142" s="289">
        <v>11</v>
      </c>
      <c r="B142" s="289" t="s">
        <v>41</v>
      </c>
      <c r="C142" s="289" t="s">
        <v>369</v>
      </c>
      <c r="D142" s="289">
        <v>998</v>
      </c>
      <c r="E142" s="289" t="s">
        <v>1375</v>
      </c>
      <c r="F142" s="289" t="s">
        <v>1376</v>
      </c>
    </row>
    <row r="143" spans="1:6" s="49" customFormat="1" ht="15.75" customHeight="1" x14ac:dyDescent="0.2">
      <c r="A143" s="289">
        <v>11</v>
      </c>
      <c r="B143" s="289" t="s">
        <v>41</v>
      </c>
      <c r="C143" s="289" t="s">
        <v>369</v>
      </c>
      <c r="D143" s="289">
        <v>999</v>
      </c>
      <c r="E143" s="289" t="s">
        <v>1228</v>
      </c>
      <c r="F143" s="289" t="s">
        <v>1229</v>
      </c>
    </row>
    <row r="144" spans="1:6" s="49" customFormat="1" ht="15.75" customHeight="1" x14ac:dyDescent="0.2">
      <c r="A144" s="289">
        <v>11</v>
      </c>
      <c r="B144" s="289" t="s">
        <v>41</v>
      </c>
      <c r="C144" s="289" t="s">
        <v>369</v>
      </c>
      <c r="D144" s="289">
        <v>99999</v>
      </c>
      <c r="E144" s="289"/>
      <c r="F144" s="289"/>
    </row>
    <row r="145" spans="1:6" s="49" customFormat="1" ht="15.75" customHeight="1" x14ac:dyDescent="0.2">
      <c r="A145" s="289">
        <v>22</v>
      </c>
      <c r="B145" s="289" t="s">
        <v>42</v>
      </c>
      <c r="C145" s="289" t="s">
        <v>374</v>
      </c>
      <c r="D145" s="289">
        <v>22</v>
      </c>
      <c r="E145" s="289" t="s">
        <v>42</v>
      </c>
      <c r="F145" s="289" t="s">
        <v>374</v>
      </c>
    </row>
    <row r="146" spans="1:6" s="49" customFormat="1" ht="15.75" customHeight="1" x14ac:dyDescent="0.2">
      <c r="A146" s="289">
        <v>22</v>
      </c>
      <c r="B146" s="289" t="s">
        <v>42</v>
      </c>
      <c r="C146" s="289" t="s">
        <v>374</v>
      </c>
      <c r="D146" s="289">
        <v>51</v>
      </c>
      <c r="E146" s="289" t="s">
        <v>63</v>
      </c>
      <c r="F146" s="289" t="s">
        <v>401</v>
      </c>
    </row>
    <row r="147" spans="1:6" s="49" customFormat="1" ht="15.75" customHeight="1" x14ac:dyDescent="0.2">
      <c r="A147" s="289">
        <v>22</v>
      </c>
      <c r="B147" s="289" t="s">
        <v>42</v>
      </c>
      <c r="C147" s="289" t="s">
        <v>374</v>
      </c>
      <c r="D147" s="289">
        <v>71</v>
      </c>
      <c r="E147" s="289" t="s">
        <v>75</v>
      </c>
      <c r="F147" s="289" t="s">
        <v>420</v>
      </c>
    </row>
    <row r="148" spans="1:6" s="49" customFormat="1" ht="15.75" customHeight="1" x14ac:dyDescent="0.2">
      <c r="A148" s="289">
        <v>22</v>
      </c>
      <c r="B148" s="289" t="s">
        <v>42</v>
      </c>
      <c r="C148" s="289" t="s">
        <v>374</v>
      </c>
      <c r="D148" s="289">
        <v>89</v>
      </c>
      <c r="E148" s="289" t="s">
        <v>85</v>
      </c>
      <c r="F148" s="289" t="s">
        <v>435</v>
      </c>
    </row>
    <row r="149" spans="1:6" s="49" customFormat="1" ht="15.75" customHeight="1" x14ac:dyDescent="0.2">
      <c r="A149" s="289">
        <v>22</v>
      </c>
      <c r="B149" s="289" t="s">
        <v>42</v>
      </c>
      <c r="C149" s="289" t="s">
        <v>374</v>
      </c>
      <c r="D149" s="289">
        <v>139</v>
      </c>
      <c r="E149" s="289" t="s">
        <v>98</v>
      </c>
      <c r="F149" s="289" t="s">
        <v>479</v>
      </c>
    </row>
    <row r="150" spans="1:6" s="49" customFormat="1" ht="15.75" customHeight="1" x14ac:dyDescent="0.2">
      <c r="A150" s="289">
        <v>22</v>
      </c>
      <c r="B150" s="289" t="s">
        <v>42</v>
      </c>
      <c r="C150" s="289" t="s">
        <v>374</v>
      </c>
      <c r="D150" s="289">
        <v>744</v>
      </c>
      <c r="E150" s="289" t="s">
        <v>172</v>
      </c>
      <c r="F150" s="289" t="s">
        <v>977</v>
      </c>
    </row>
    <row r="151" spans="1:6" s="49" customFormat="1" ht="15.75" customHeight="1" x14ac:dyDescent="0.2">
      <c r="A151" s="289">
        <v>22</v>
      </c>
      <c r="B151" s="289" t="s">
        <v>42</v>
      </c>
      <c r="C151" s="289" t="s">
        <v>374</v>
      </c>
      <c r="D151" s="289">
        <v>962</v>
      </c>
      <c r="E151" s="289" t="s">
        <v>1180</v>
      </c>
      <c r="F151" s="289" t="s">
        <v>1181</v>
      </c>
    </row>
    <row r="152" spans="1:6" s="49" customFormat="1" ht="15.75" customHeight="1" x14ac:dyDescent="0.2">
      <c r="A152" s="289">
        <v>23</v>
      </c>
      <c r="B152" s="289" t="s">
        <v>43</v>
      </c>
      <c r="C152" s="289" t="s">
        <v>375</v>
      </c>
      <c r="D152" s="289">
        <v>23</v>
      </c>
      <c r="E152" s="289" t="s">
        <v>43</v>
      </c>
      <c r="F152" s="289" t="s">
        <v>375</v>
      </c>
    </row>
    <row r="153" spans="1:6" s="49" customFormat="1" ht="15.75" customHeight="1" x14ac:dyDescent="0.2">
      <c r="A153" s="289">
        <v>23</v>
      </c>
      <c r="B153" s="289" t="s">
        <v>43</v>
      </c>
      <c r="C153" s="289" t="s">
        <v>375</v>
      </c>
      <c r="D153" s="289">
        <v>24</v>
      </c>
      <c r="E153" s="289" t="s">
        <v>44</v>
      </c>
      <c r="F153" s="289" t="s">
        <v>376</v>
      </c>
    </row>
    <row r="154" spans="1:6" s="49" customFormat="1" ht="15.75" customHeight="1" x14ac:dyDescent="0.2">
      <c r="A154" s="289">
        <v>23</v>
      </c>
      <c r="B154" s="289" t="s">
        <v>43</v>
      </c>
      <c r="C154" s="289" t="s">
        <v>375</v>
      </c>
      <c r="D154" s="289">
        <v>27</v>
      </c>
      <c r="E154" s="289" t="s">
        <v>45</v>
      </c>
      <c r="F154" s="289" t="s">
        <v>377</v>
      </c>
    </row>
    <row r="155" spans="1:6" s="49" customFormat="1" ht="15.75" customHeight="1" x14ac:dyDescent="0.2">
      <c r="A155" s="289">
        <v>23</v>
      </c>
      <c r="B155" s="289" t="s">
        <v>43</v>
      </c>
      <c r="C155" s="289" t="s">
        <v>375</v>
      </c>
      <c r="D155" s="289">
        <v>39</v>
      </c>
      <c r="E155" s="289" t="s">
        <v>54</v>
      </c>
      <c r="F155" s="289" t="s">
        <v>388</v>
      </c>
    </row>
    <row r="156" spans="1:6" s="49" customFormat="1" ht="15.75" customHeight="1" x14ac:dyDescent="0.2">
      <c r="A156" s="289">
        <v>23</v>
      </c>
      <c r="B156" s="289" t="s">
        <v>43</v>
      </c>
      <c r="C156" s="289" t="s">
        <v>375</v>
      </c>
      <c r="D156" s="289">
        <v>722</v>
      </c>
      <c r="E156" s="289" t="s">
        <v>161</v>
      </c>
      <c r="F156" s="289" t="s">
        <v>946</v>
      </c>
    </row>
    <row r="157" spans="1:6" s="49" customFormat="1" ht="15.75" customHeight="1" x14ac:dyDescent="0.2">
      <c r="A157" s="289">
        <v>23</v>
      </c>
      <c r="B157" s="289" t="s">
        <v>43</v>
      </c>
      <c r="C157" s="289" t="s">
        <v>375</v>
      </c>
      <c r="D157" s="289">
        <v>818</v>
      </c>
      <c r="E157" s="289" t="s">
        <v>194</v>
      </c>
      <c r="F157" s="289" t="s">
        <v>1020</v>
      </c>
    </row>
    <row r="158" spans="1:6" s="49" customFormat="1" ht="15.75" customHeight="1" x14ac:dyDescent="0.2">
      <c r="A158" s="289">
        <v>23</v>
      </c>
      <c r="B158" s="289" t="s">
        <v>43</v>
      </c>
      <c r="C158" s="289" t="s">
        <v>375</v>
      </c>
      <c r="D158" s="289">
        <v>852</v>
      </c>
      <c r="E158" s="289" t="s">
        <v>213</v>
      </c>
      <c r="F158" s="289" t="s">
        <v>1045</v>
      </c>
    </row>
    <row r="159" spans="1:6" s="49" customFormat="1" ht="15.75" customHeight="1" x14ac:dyDescent="0.2">
      <c r="A159" s="289">
        <v>23</v>
      </c>
      <c r="B159" s="289" t="s">
        <v>43</v>
      </c>
      <c r="C159" s="289" t="s">
        <v>375</v>
      </c>
      <c r="D159" s="289">
        <v>913</v>
      </c>
      <c r="E159" s="289" t="s">
        <v>1103</v>
      </c>
      <c r="F159" s="289" t="s">
        <v>1104</v>
      </c>
    </row>
    <row r="160" spans="1:6" s="49" customFormat="1" ht="15.75" customHeight="1" x14ac:dyDescent="0.2">
      <c r="A160" s="289">
        <v>23</v>
      </c>
      <c r="B160" s="289" t="s">
        <v>43</v>
      </c>
      <c r="C160" s="289" t="s">
        <v>375</v>
      </c>
      <c r="D160" s="289">
        <v>954</v>
      </c>
      <c r="E160" s="289" t="s">
        <v>1168</v>
      </c>
      <c r="F160" s="289" t="s">
        <v>1169</v>
      </c>
    </row>
    <row r="161" spans="1:6" s="49" customFormat="1" ht="15.75" customHeight="1" x14ac:dyDescent="0.2">
      <c r="A161" s="289">
        <v>29</v>
      </c>
      <c r="B161" s="289" t="s">
        <v>46</v>
      </c>
      <c r="C161" s="289" t="s">
        <v>378</v>
      </c>
      <c r="D161" s="289">
        <v>29</v>
      </c>
      <c r="E161" s="289" t="s">
        <v>46</v>
      </c>
      <c r="F161" s="289" t="s">
        <v>378</v>
      </c>
    </row>
    <row r="162" spans="1:6" s="49" customFormat="1" ht="15.75" customHeight="1" x14ac:dyDescent="0.2">
      <c r="A162" s="289">
        <v>29</v>
      </c>
      <c r="B162" s="289" t="s">
        <v>46</v>
      </c>
      <c r="C162" s="289" t="s">
        <v>378</v>
      </c>
      <c r="D162" s="289">
        <v>344</v>
      </c>
      <c r="E162" s="289" t="s">
        <v>145</v>
      </c>
      <c r="F162" s="289" t="s">
        <v>669</v>
      </c>
    </row>
    <row r="163" spans="1:6" s="49" customFormat="1" ht="15.75" customHeight="1" x14ac:dyDescent="0.2">
      <c r="A163" s="289">
        <v>29</v>
      </c>
      <c r="B163" s="289" t="s">
        <v>46</v>
      </c>
      <c r="C163" s="289" t="s">
        <v>378</v>
      </c>
      <c r="D163" s="289">
        <v>764</v>
      </c>
      <c r="E163" s="289" t="s">
        <v>173</v>
      </c>
      <c r="F163" s="289" t="s">
        <v>985</v>
      </c>
    </row>
    <row r="164" spans="1:6" s="49" customFormat="1" ht="15.75" customHeight="1" x14ac:dyDescent="0.2">
      <c r="A164" s="289">
        <v>31</v>
      </c>
      <c r="B164" s="289" t="s">
        <v>47</v>
      </c>
      <c r="C164" s="289" t="s">
        <v>379</v>
      </c>
      <c r="D164" s="289">
        <v>31</v>
      </c>
      <c r="E164" s="289" t="s">
        <v>47</v>
      </c>
      <c r="F164" s="289" t="s">
        <v>379</v>
      </c>
    </row>
    <row r="165" spans="1:6" s="49" customFormat="1" ht="15.75" customHeight="1" x14ac:dyDescent="0.2">
      <c r="A165" s="289">
        <v>31</v>
      </c>
      <c r="B165" s="289" t="s">
        <v>47</v>
      </c>
      <c r="C165" s="289" t="s">
        <v>379</v>
      </c>
      <c r="D165" s="289">
        <v>899</v>
      </c>
      <c r="E165" s="289" t="s">
        <v>236</v>
      </c>
      <c r="F165" s="289" t="s">
        <v>1088</v>
      </c>
    </row>
    <row r="166" spans="1:6" s="49" customFormat="1" ht="15.75" customHeight="1" x14ac:dyDescent="0.2">
      <c r="A166" s="289">
        <v>31</v>
      </c>
      <c r="B166" s="289" t="s">
        <v>47</v>
      </c>
      <c r="C166" s="289" t="s">
        <v>379</v>
      </c>
      <c r="D166" s="289">
        <v>944</v>
      </c>
      <c r="E166" s="289" t="s">
        <v>1150</v>
      </c>
      <c r="F166" s="289" t="s">
        <v>1151</v>
      </c>
    </row>
    <row r="167" spans="1:6" s="49" customFormat="1" ht="15.75" customHeight="1" x14ac:dyDescent="0.2">
      <c r="A167" s="289">
        <v>33</v>
      </c>
      <c r="B167" s="289" t="s">
        <v>382</v>
      </c>
      <c r="C167" s="289" t="s">
        <v>383</v>
      </c>
      <c r="D167" s="289">
        <v>33</v>
      </c>
      <c r="E167" s="289" t="s">
        <v>382</v>
      </c>
      <c r="F167" s="289" t="s">
        <v>383</v>
      </c>
    </row>
    <row r="168" spans="1:6" s="49" customFormat="1" ht="15.75" customHeight="1" x14ac:dyDescent="0.2">
      <c r="A168" s="289">
        <v>33</v>
      </c>
      <c r="B168" s="289" t="s">
        <v>382</v>
      </c>
      <c r="C168" s="289" t="s">
        <v>383</v>
      </c>
      <c r="D168" s="289">
        <v>34</v>
      </c>
      <c r="E168" s="289" t="s">
        <v>49</v>
      </c>
      <c r="F168" s="289" t="s">
        <v>384</v>
      </c>
    </row>
    <row r="169" spans="1:6" s="49" customFormat="1" ht="15.75" customHeight="1" x14ac:dyDescent="0.2">
      <c r="A169" s="289">
        <v>33</v>
      </c>
      <c r="B169" s="289" t="s">
        <v>382</v>
      </c>
      <c r="C169" s="289" t="s">
        <v>383</v>
      </c>
      <c r="D169" s="289">
        <v>45</v>
      </c>
      <c r="E169" s="289" t="s">
        <v>58</v>
      </c>
      <c r="F169" s="289" t="s">
        <v>394</v>
      </c>
    </row>
    <row r="170" spans="1:6" s="49" customFormat="1" ht="15.75" customHeight="1" x14ac:dyDescent="0.2">
      <c r="A170" s="289">
        <v>33</v>
      </c>
      <c r="B170" s="289" t="s">
        <v>382</v>
      </c>
      <c r="C170" s="289" t="s">
        <v>383</v>
      </c>
      <c r="D170" s="289">
        <v>52</v>
      </c>
      <c r="E170" s="289" t="s">
        <v>64</v>
      </c>
      <c r="F170" s="289" t="s">
        <v>402</v>
      </c>
    </row>
    <row r="171" spans="1:6" s="49" customFormat="1" ht="15.75" customHeight="1" x14ac:dyDescent="0.2">
      <c r="A171" s="289">
        <v>33</v>
      </c>
      <c r="B171" s="289" t="s">
        <v>382</v>
      </c>
      <c r="C171" s="289" t="s">
        <v>383</v>
      </c>
      <c r="D171" s="289">
        <v>62</v>
      </c>
      <c r="E171" s="289" t="s">
        <v>69</v>
      </c>
      <c r="F171" s="289" t="s">
        <v>411</v>
      </c>
    </row>
    <row r="172" spans="1:6" s="49" customFormat="1" ht="15.75" customHeight="1" x14ac:dyDescent="0.2">
      <c r="A172" s="289">
        <v>33</v>
      </c>
      <c r="B172" s="289" t="s">
        <v>382</v>
      </c>
      <c r="C172" s="289" t="s">
        <v>383</v>
      </c>
      <c r="D172" s="289">
        <v>76</v>
      </c>
      <c r="E172" s="289" t="s">
        <v>79</v>
      </c>
      <c r="F172" s="289" t="s">
        <v>423</v>
      </c>
    </row>
    <row r="173" spans="1:6" s="49" customFormat="1" ht="15.75" customHeight="1" x14ac:dyDescent="0.2">
      <c r="A173" s="289">
        <v>33</v>
      </c>
      <c r="B173" s="289" t="s">
        <v>382</v>
      </c>
      <c r="C173" s="289" t="s">
        <v>383</v>
      </c>
      <c r="D173" s="289">
        <v>79</v>
      </c>
      <c r="E173" s="289" t="s">
        <v>425</v>
      </c>
      <c r="F173" s="289" t="s">
        <v>426</v>
      </c>
    </row>
    <row r="174" spans="1:6" s="49" customFormat="1" ht="15.75" customHeight="1" x14ac:dyDescent="0.2">
      <c r="A174" s="289">
        <v>33</v>
      </c>
      <c r="B174" s="289" t="s">
        <v>382</v>
      </c>
      <c r="C174" s="289" t="s">
        <v>383</v>
      </c>
      <c r="D174" s="289">
        <v>92</v>
      </c>
      <c r="E174" s="289" t="s">
        <v>86</v>
      </c>
      <c r="F174" s="289" t="s">
        <v>436</v>
      </c>
    </row>
    <row r="175" spans="1:6" s="49" customFormat="1" ht="15.75" customHeight="1" x14ac:dyDescent="0.2">
      <c r="A175" s="289">
        <v>33</v>
      </c>
      <c r="B175" s="289" t="s">
        <v>382</v>
      </c>
      <c r="C175" s="289" t="s">
        <v>383</v>
      </c>
      <c r="D175" s="289">
        <v>183</v>
      </c>
      <c r="E175" s="289" t="s">
        <v>114</v>
      </c>
      <c r="F175" s="289" t="s">
        <v>504</v>
      </c>
    </row>
    <row r="176" spans="1:6" s="49" customFormat="1" ht="15.75" customHeight="1" x14ac:dyDescent="0.2">
      <c r="A176" s="289">
        <v>33</v>
      </c>
      <c r="B176" s="289" t="s">
        <v>382</v>
      </c>
      <c r="C176" s="289" t="s">
        <v>383</v>
      </c>
      <c r="D176" s="289">
        <v>192</v>
      </c>
      <c r="E176" s="289" t="s">
        <v>120</v>
      </c>
      <c r="F176" s="289" t="s">
        <v>514</v>
      </c>
    </row>
    <row r="177" spans="1:6" s="49" customFormat="1" ht="15.75" customHeight="1" x14ac:dyDescent="0.2">
      <c r="A177" s="289">
        <v>33</v>
      </c>
      <c r="B177" s="289" t="s">
        <v>382</v>
      </c>
      <c r="C177" s="289" t="s">
        <v>383</v>
      </c>
      <c r="D177" s="289">
        <v>446</v>
      </c>
      <c r="E177" s="289" t="s">
        <v>762</v>
      </c>
      <c r="F177" s="289" t="s">
        <v>763</v>
      </c>
    </row>
    <row r="178" spans="1:6" s="49" customFormat="1" ht="15.75" customHeight="1" x14ac:dyDescent="0.2">
      <c r="A178" s="289">
        <v>33</v>
      </c>
      <c r="B178" s="289" t="s">
        <v>382</v>
      </c>
      <c r="C178" s="289" t="s">
        <v>383</v>
      </c>
      <c r="D178" s="289">
        <v>459</v>
      </c>
      <c r="E178" s="289" t="s">
        <v>786</v>
      </c>
      <c r="F178" s="289" t="s">
        <v>787</v>
      </c>
    </row>
    <row r="179" spans="1:6" s="49" customFormat="1" ht="15.75" customHeight="1" x14ac:dyDescent="0.2">
      <c r="A179" s="289">
        <v>33</v>
      </c>
      <c r="B179" s="289" t="s">
        <v>382</v>
      </c>
      <c r="C179" s="289" t="s">
        <v>383</v>
      </c>
      <c r="D179" s="289">
        <v>470</v>
      </c>
      <c r="E179" s="289" t="s">
        <v>356</v>
      </c>
      <c r="F179" s="289" t="s">
        <v>803</v>
      </c>
    </row>
    <row r="180" spans="1:6" s="49" customFormat="1" ht="15.75" customHeight="1" x14ac:dyDescent="0.2">
      <c r="A180" s="289">
        <v>33</v>
      </c>
      <c r="B180" s="289" t="s">
        <v>382</v>
      </c>
      <c r="C180" s="289" t="s">
        <v>383</v>
      </c>
      <c r="D180" s="289">
        <v>477</v>
      </c>
      <c r="E180" s="289" t="s">
        <v>815</v>
      </c>
      <c r="F180" s="289" t="s">
        <v>816</v>
      </c>
    </row>
    <row r="181" spans="1:6" s="49" customFormat="1" ht="15.75" customHeight="1" x14ac:dyDescent="0.2">
      <c r="A181" s="289">
        <v>33</v>
      </c>
      <c r="B181" s="289" t="s">
        <v>382</v>
      </c>
      <c r="C181" s="289" t="s">
        <v>383</v>
      </c>
      <c r="D181" s="289">
        <v>486</v>
      </c>
      <c r="E181" s="289" t="s">
        <v>831</v>
      </c>
      <c r="F181" s="289" t="s">
        <v>832</v>
      </c>
    </row>
    <row r="182" spans="1:6" s="49" customFormat="1" ht="15.75" customHeight="1" x14ac:dyDescent="0.2">
      <c r="A182" s="289">
        <v>33</v>
      </c>
      <c r="B182" s="289" t="s">
        <v>382</v>
      </c>
      <c r="C182" s="289" t="s">
        <v>383</v>
      </c>
      <c r="D182" s="289">
        <v>489</v>
      </c>
      <c r="E182" s="289" t="s">
        <v>837</v>
      </c>
      <c r="F182" s="289" t="s">
        <v>838</v>
      </c>
    </row>
    <row r="183" spans="1:6" s="49" customFormat="1" ht="15.75" customHeight="1" x14ac:dyDescent="0.2">
      <c r="A183" s="289">
        <v>33</v>
      </c>
      <c r="B183" s="289" t="s">
        <v>382</v>
      </c>
      <c r="C183" s="289" t="s">
        <v>383</v>
      </c>
      <c r="D183" s="289">
        <v>500</v>
      </c>
      <c r="E183" s="289" t="s">
        <v>154</v>
      </c>
      <c r="F183" s="289" t="s">
        <v>853</v>
      </c>
    </row>
    <row r="184" spans="1:6" s="49" customFormat="1" ht="15.75" customHeight="1" x14ac:dyDescent="0.2">
      <c r="A184" s="289">
        <v>33</v>
      </c>
      <c r="B184" s="289" t="s">
        <v>382</v>
      </c>
      <c r="C184" s="289" t="s">
        <v>383</v>
      </c>
      <c r="D184" s="289">
        <v>580</v>
      </c>
      <c r="E184" s="289" t="s">
        <v>892</v>
      </c>
      <c r="F184" s="289" t="s">
        <v>893</v>
      </c>
    </row>
    <row r="185" spans="1:6" s="49" customFormat="1" ht="15.75" customHeight="1" x14ac:dyDescent="0.2">
      <c r="A185" s="289">
        <v>33</v>
      </c>
      <c r="B185" s="289" t="s">
        <v>382</v>
      </c>
      <c r="C185" s="289" t="s">
        <v>383</v>
      </c>
      <c r="D185" s="289">
        <v>734</v>
      </c>
      <c r="E185" s="289" t="s">
        <v>964</v>
      </c>
      <c r="F185" s="289" t="s">
        <v>965</v>
      </c>
    </row>
    <row r="186" spans="1:6" s="49" customFormat="1" ht="15.75" customHeight="1" x14ac:dyDescent="0.2">
      <c r="A186" s="289">
        <v>33</v>
      </c>
      <c r="B186" s="289" t="s">
        <v>382</v>
      </c>
      <c r="C186" s="289" t="s">
        <v>383</v>
      </c>
      <c r="D186" s="289">
        <v>762</v>
      </c>
      <c r="E186" s="289" t="s">
        <v>983</v>
      </c>
      <c r="F186" s="289" t="s">
        <v>984</v>
      </c>
    </row>
    <row r="187" spans="1:6" s="49" customFormat="1" ht="15.75" customHeight="1" x14ac:dyDescent="0.2">
      <c r="A187" s="289">
        <v>33</v>
      </c>
      <c r="B187" s="289" t="s">
        <v>382</v>
      </c>
      <c r="C187" s="289" t="s">
        <v>383</v>
      </c>
      <c r="D187" s="289">
        <v>813</v>
      </c>
      <c r="E187" s="289" t="s">
        <v>191</v>
      </c>
      <c r="F187" s="289" t="s">
        <v>1017</v>
      </c>
    </row>
    <row r="188" spans="1:6" s="49" customFormat="1" ht="15.75" customHeight="1" x14ac:dyDescent="0.2">
      <c r="A188" s="289">
        <v>33</v>
      </c>
      <c r="B188" s="289" t="s">
        <v>382</v>
      </c>
      <c r="C188" s="289" t="s">
        <v>383</v>
      </c>
      <c r="D188" s="289">
        <v>863</v>
      </c>
      <c r="E188" s="289" t="s">
        <v>1056</v>
      </c>
      <c r="F188" s="289" t="s">
        <v>1057</v>
      </c>
    </row>
    <row r="189" spans="1:6" s="49" customFormat="1" ht="15.75" customHeight="1" x14ac:dyDescent="0.2">
      <c r="A189" s="289">
        <v>33</v>
      </c>
      <c r="B189" s="289" t="s">
        <v>382</v>
      </c>
      <c r="C189" s="289" t="s">
        <v>383</v>
      </c>
      <c r="D189" s="289">
        <v>869</v>
      </c>
      <c r="E189" s="289" t="s">
        <v>1064</v>
      </c>
      <c r="F189" s="289" t="s">
        <v>1065</v>
      </c>
    </row>
    <row r="190" spans="1:6" s="49" customFormat="1" ht="15.75" customHeight="1" x14ac:dyDescent="0.2">
      <c r="A190" s="289">
        <v>33</v>
      </c>
      <c r="B190" s="289" t="s">
        <v>382</v>
      </c>
      <c r="C190" s="289" t="s">
        <v>383</v>
      </c>
      <c r="D190" s="289">
        <v>871</v>
      </c>
      <c r="E190" s="289" t="s">
        <v>222</v>
      </c>
      <c r="F190" s="289" t="s">
        <v>1067</v>
      </c>
    </row>
    <row r="191" spans="1:6" s="49" customFormat="1" ht="15.75" customHeight="1" x14ac:dyDescent="0.2">
      <c r="A191" s="289">
        <v>33</v>
      </c>
      <c r="B191" s="289" t="s">
        <v>382</v>
      </c>
      <c r="C191" s="289" t="s">
        <v>383</v>
      </c>
      <c r="D191" s="289">
        <v>872</v>
      </c>
      <c r="E191" s="289" t="s">
        <v>332</v>
      </c>
      <c r="F191" s="289" t="s">
        <v>1068</v>
      </c>
    </row>
    <row r="192" spans="1:6" s="49" customFormat="1" ht="15.75" customHeight="1" x14ac:dyDescent="0.2">
      <c r="A192" s="289">
        <v>33</v>
      </c>
      <c r="B192" s="289" t="s">
        <v>382</v>
      </c>
      <c r="C192" s="289" t="s">
        <v>383</v>
      </c>
      <c r="D192" s="289">
        <v>925</v>
      </c>
      <c r="E192" s="289" t="s">
        <v>1115</v>
      </c>
      <c r="F192" s="289" t="s">
        <v>1116</v>
      </c>
    </row>
    <row r="193" spans="1:6" s="49" customFormat="1" ht="15.75" customHeight="1" x14ac:dyDescent="0.2">
      <c r="A193" s="289">
        <v>33</v>
      </c>
      <c r="B193" s="289" t="s">
        <v>382</v>
      </c>
      <c r="C193" s="289" t="s">
        <v>383</v>
      </c>
      <c r="D193" s="289">
        <v>926</v>
      </c>
      <c r="E193" s="289" t="s">
        <v>1117</v>
      </c>
      <c r="F193" s="289" t="s">
        <v>1118</v>
      </c>
    </row>
    <row r="194" spans="1:6" s="49" customFormat="1" ht="15.75" customHeight="1" x14ac:dyDescent="0.2">
      <c r="A194" s="289">
        <v>33</v>
      </c>
      <c r="B194" s="289" t="s">
        <v>382</v>
      </c>
      <c r="C194" s="289" t="s">
        <v>383</v>
      </c>
      <c r="D194" s="289">
        <v>938</v>
      </c>
      <c r="E194" s="289" t="s">
        <v>1139</v>
      </c>
      <c r="F194" s="289" t="s">
        <v>1140</v>
      </c>
    </row>
    <row r="195" spans="1:6" s="49" customFormat="1" ht="15.75" customHeight="1" x14ac:dyDescent="0.2">
      <c r="A195" s="289">
        <v>33</v>
      </c>
      <c r="B195" s="289" t="s">
        <v>382</v>
      </c>
      <c r="C195" s="289" t="s">
        <v>383</v>
      </c>
      <c r="D195" s="289">
        <v>969</v>
      </c>
      <c r="E195" s="289" t="s">
        <v>1192</v>
      </c>
      <c r="F195" s="289" t="s">
        <v>1193</v>
      </c>
    </row>
    <row r="196" spans="1:6" s="49" customFormat="1" ht="15.75" customHeight="1" x14ac:dyDescent="0.2">
      <c r="A196" s="289">
        <v>33</v>
      </c>
      <c r="B196" s="289" t="s">
        <v>382</v>
      </c>
      <c r="C196" s="289" t="s">
        <v>383</v>
      </c>
      <c r="D196" s="289">
        <v>90010</v>
      </c>
      <c r="E196" s="289" t="s">
        <v>1248</v>
      </c>
      <c r="F196" s="289" t="s">
        <v>1249</v>
      </c>
    </row>
    <row r="197" spans="1:6" s="49" customFormat="1" ht="15.75" customHeight="1" x14ac:dyDescent="0.2">
      <c r="A197" s="289">
        <v>33</v>
      </c>
      <c r="B197" s="289" t="s">
        <v>382</v>
      </c>
      <c r="C197" s="289" t="s">
        <v>383</v>
      </c>
      <c r="D197" s="289">
        <v>90012</v>
      </c>
      <c r="E197" s="289" t="s">
        <v>1252</v>
      </c>
      <c r="F197" s="289" t="s">
        <v>1253</v>
      </c>
    </row>
    <row r="198" spans="1:6" s="49" customFormat="1" ht="15.75" customHeight="1" x14ac:dyDescent="0.2">
      <c r="A198" s="289">
        <v>35</v>
      </c>
      <c r="B198" s="289" t="s">
        <v>50</v>
      </c>
      <c r="C198" s="289" t="s">
        <v>381</v>
      </c>
      <c r="D198" s="289">
        <v>32</v>
      </c>
      <c r="E198" s="289" t="s">
        <v>48</v>
      </c>
      <c r="F198" s="289" t="s">
        <v>380</v>
      </c>
    </row>
    <row r="199" spans="1:6" s="49" customFormat="1" ht="15.75" customHeight="1" x14ac:dyDescent="0.2">
      <c r="A199" s="289">
        <v>35</v>
      </c>
      <c r="B199" s="289" t="s">
        <v>50</v>
      </c>
      <c r="C199" s="289" t="s">
        <v>381</v>
      </c>
      <c r="D199" s="289">
        <v>35</v>
      </c>
      <c r="E199" s="289" t="s">
        <v>50</v>
      </c>
      <c r="F199" s="289" t="s">
        <v>381</v>
      </c>
    </row>
    <row r="200" spans="1:6" s="49" customFormat="1" ht="15.75" customHeight="1" x14ac:dyDescent="0.2">
      <c r="A200" s="289">
        <v>35</v>
      </c>
      <c r="B200" s="289" t="s">
        <v>50</v>
      </c>
      <c r="C200" s="289" t="s">
        <v>381</v>
      </c>
      <c r="D200" s="289">
        <v>123</v>
      </c>
      <c r="E200" s="289" t="s">
        <v>277</v>
      </c>
      <c r="F200" s="289" t="s">
        <v>463</v>
      </c>
    </row>
    <row r="201" spans="1:6" s="49" customFormat="1" ht="15.75" customHeight="1" x14ac:dyDescent="0.2">
      <c r="A201" s="289">
        <v>35</v>
      </c>
      <c r="B201" s="289" t="s">
        <v>50</v>
      </c>
      <c r="C201" s="289" t="s">
        <v>381</v>
      </c>
      <c r="D201" s="289">
        <v>124</v>
      </c>
      <c r="E201" s="289" t="s">
        <v>272</v>
      </c>
      <c r="F201" s="289" t="s">
        <v>464</v>
      </c>
    </row>
    <row r="202" spans="1:6" s="49" customFormat="1" ht="15.75" customHeight="1" x14ac:dyDescent="0.2">
      <c r="A202" s="289">
        <v>35</v>
      </c>
      <c r="B202" s="289" t="s">
        <v>50</v>
      </c>
      <c r="C202" s="289" t="s">
        <v>381</v>
      </c>
      <c r="D202" s="289">
        <v>140</v>
      </c>
      <c r="E202" s="289" t="s">
        <v>280</v>
      </c>
      <c r="F202" s="289" t="s">
        <v>381</v>
      </c>
    </row>
    <row r="203" spans="1:6" s="49" customFormat="1" ht="15.75" customHeight="1" x14ac:dyDescent="0.2">
      <c r="A203" s="289">
        <v>35</v>
      </c>
      <c r="B203" s="289" t="s">
        <v>50</v>
      </c>
      <c r="C203" s="289" t="s">
        <v>381</v>
      </c>
      <c r="D203" s="289">
        <v>150</v>
      </c>
      <c r="E203" s="289" t="s">
        <v>29</v>
      </c>
      <c r="F203" s="289" t="s">
        <v>487</v>
      </c>
    </row>
    <row r="204" spans="1:6" s="49" customFormat="1" ht="15.75" customHeight="1" x14ac:dyDescent="0.2">
      <c r="A204" s="289">
        <v>35</v>
      </c>
      <c r="B204" s="289" t="s">
        <v>50</v>
      </c>
      <c r="C204" s="289" t="s">
        <v>381</v>
      </c>
      <c r="D204" s="289">
        <v>157</v>
      </c>
      <c r="E204" s="289" t="s">
        <v>106</v>
      </c>
      <c r="F204" s="289" t="s">
        <v>492</v>
      </c>
    </row>
    <row r="205" spans="1:6" s="49" customFormat="1" ht="15.75" customHeight="1" x14ac:dyDescent="0.2">
      <c r="A205" s="289">
        <v>35</v>
      </c>
      <c r="B205" s="289" t="s">
        <v>50</v>
      </c>
      <c r="C205" s="289" t="s">
        <v>381</v>
      </c>
      <c r="D205" s="289">
        <v>201</v>
      </c>
      <c r="E205" s="289" t="s">
        <v>284</v>
      </c>
      <c r="F205" s="289" t="s">
        <v>523</v>
      </c>
    </row>
    <row r="206" spans="1:6" s="49" customFormat="1" ht="15.75" customHeight="1" x14ac:dyDescent="0.2">
      <c r="A206" s="289">
        <v>35</v>
      </c>
      <c r="B206" s="289" t="s">
        <v>50</v>
      </c>
      <c r="C206" s="289" t="s">
        <v>381</v>
      </c>
      <c r="D206" s="289">
        <v>937</v>
      </c>
      <c r="E206" s="289" t="s">
        <v>1137</v>
      </c>
      <c r="F206" s="289" t="s">
        <v>1138</v>
      </c>
    </row>
    <row r="207" spans="1:6" s="49" customFormat="1" ht="15.75" customHeight="1" x14ac:dyDescent="0.2">
      <c r="A207" s="289">
        <v>35</v>
      </c>
      <c r="B207" s="289" t="s">
        <v>50</v>
      </c>
      <c r="C207" s="289" t="s">
        <v>381</v>
      </c>
      <c r="D207" s="289">
        <v>942</v>
      </c>
      <c r="E207" s="289" t="s">
        <v>1147</v>
      </c>
      <c r="F207" s="289" t="s">
        <v>1148</v>
      </c>
    </row>
    <row r="208" spans="1:6" s="49" customFormat="1" ht="15.75" customHeight="1" x14ac:dyDescent="0.2">
      <c r="A208" s="289">
        <v>36</v>
      </c>
      <c r="B208" s="289" t="s">
        <v>51</v>
      </c>
      <c r="C208" s="289" t="s">
        <v>385</v>
      </c>
      <c r="D208" s="289">
        <v>36</v>
      </c>
      <c r="E208" s="289" t="s">
        <v>51</v>
      </c>
      <c r="F208" s="289" t="s">
        <v>385</v>
      </c>
    </row>
    <row r="209" spans="1:6" s="49" customFormat="1" ht="15.75" customHeight="1" x14ac:dyDescent="0.2">
      <c r="A209" s="289">
        <v>36</v>
      </c>
      <c r="B209" s="289" t="s">
        <v>51</v>
      </c>
      <c r="C209" s="289" t="s">
        <v>385</v>
      </c>
      <c r="D209" s="289">
        <v>82</v>
      </c>
      <c r="E209" s="289" t="s">
        <v>82</v>
      </c>
      <c r="F209" s="289" t="s">
        <v>428</v>
      </c>
    </row>
    <row r="210" spans="1:6" s="49" customFormat="1" ht="15.75" customHeight="1" x14ac:dyDescent="0.2">
      <c r="A210" s="289">
        <v>36</v>
      </c>
      <c r="B210" s="289" t="s">
        <v>51</v>
      </c>
      <c r="C210" s="289" t="s">
        <v>385</v>
      </c>
      <c r="D210" s="289">
        <v>105</v>
      </c>
      <c r="E210" s="289" t="s">
        <v>91</v>
      </c>
      <c r="F210" s="289" t="s">
        <v>443</v>
      </c>
    </row>
    <row r="211" spans="1:6" s="49" customFormat="1" ht="15.75" customHeight="1" x14ac:dyDescent="0.2">
      <c r="A211" s="289">
        <v>36</v>
      </c>
      <c r="B211" s="289" t="s">
        <v>51</v>
      </c>
      <c r="C211" s="289" t="s">
        <v>385</v>
      </c>
      <c r="D211" s="289">
        <v>810</v>
      </c>
      <c r="E211" s="289" t="s">
        <v>188</v>
      </c>
      <c r="F211" s="289" t="s">
        <v>1014</v>
      </c>
    </row>
    <row r="212" spans="1:6" s="49" customFormat="1" ht="15.75" customHeight="1" x14ac:dyDescent="0.2">
      <c r="A212" s="289">
        <v>36</v>
      </c>
      <c r="B212" s="289" t="s">
        <v>51</v>
      </c>
      <c r="C212" s="289" t="s">
        <v>385</v>
      </c>
      <c r="D212" s="289">
        <v>936</v>
      </c>
      <c r="E212" s="289" t="s">
        <v>1135</v>
      </c>
      <c r="F212" s="289" t="s">
        <v>1136</v>
      </c>
    </row>
    <row r="213" spans="1:6" s="49" customFormat="1" ht="15.75" customHeight="1" x14ac:dyDescent="0.2">
      <c r="A213" s="289">
        <v>37</v>
      </c>
      <c r="B213" s="289" t="s">
        <v>52</v>
      </c>
      <c r="C213" s="289" t="s">
        <v>386</v>
      </c>
      <c r="D213" s="289">
        <v>37</v>
      </c>
      <c r="E213" s="289" t="s">
        <v>52</v>
      </c>
      <c r="F213" s="289" t="s">
        <v>386</v>
      </c>
    </row>
    <row r="214" spans="1:6" s="49" customFormat="1" ht="15.75" customHeight="1" x14ac:dyDescent="0.2">
      <c r="A214" s="289">
        <v>37</v>
      </c>
      <c r="B214" s="289" t="s">
        <v>52</v>
      </c>
      <c r="C214" s="289" t="s">
        <v>386</v>
      </c>
      <c r="D214" s="289">
        <v>94</v>
      </c>
      <c r="E214" s="289" t="s">
        <v>88</v>
      </c>
      <c r="F214" s="289" t="s">
        <v>437</v>
      </c>
    </row>
    <row r="215" spans="1:6" s="49" customFormat="1" ht="15.75" customHeight="1" x14ac:dyDescent="0.2">
      <c r="A215" s="289">
        <v>37</v>
      </c>
      <c r="B215" s="289" t="s">
        <v>52</v>
      </c>
      <c r="C215" s="289" t="s">
        <v>386</v>
      </c>
      <c r="D215" s="289">
        <v>440</v>
      </c>
      <c r="E215" s="289" t="s">
        <v>750</v>
      </c>
      <c r="F215" s="289" t="s">
        <v>751</v>
      </c>
    </row>
    <row r="216" spans="1:6" s="49" customFormat="1" ht="15.75" customHeight="1" x14ac:dyDescent="0.2">
      <c r="A216" s="289">
        <v>37</v>
      </c>
      <c r="B216" s="289" t="s">
        <v>52</v>
      </c>
      <c r="C216" s="289" t="s">
        <v>386</v>
      </c>
      <c r="D216" s="289">
        <v>460</v>
      </c>
      <c r="E216" s="289" t="s">
        <v>318</v>
      </c>
      <c r="F216" s="289" t="s">
        <v>788</v>
      </c>
    </row>
    <row r="217" spans="1:6" s="49" customFormat="1" ht="15.75" customHeight="1" x14ac:dyDescent="0.2">
      <c r="A217" s="289">
        <v>37</v>
      </c>
      <c r="B217" s="289" t="s">
        <v>52</v>
      </c>
      <c r="C217" s="289" t="s">
        <v>386</v>
      </c>
      <c r="D217" s="289">
        <v>879</v>
      </c>
      <c r="E217" s="289" t="s">
        <v>225</v>
      </c>
      <c r="F217" s="289" t="s">
        <v>1071</v>
      </c>
    </row>
    <row r="218" spans="1:6" s="49" customFormat="1" ht="15.75" customHeight="1" x14ac:dyDescent="0.2">
      <c r="A218" s="289">
        <v>38</v>
      </c>
      <c r="B218" s="289" t="s">
        <v>53</v>
      </c>
      <c r="C218" s="289" t="s">
        <v>387</v>
      </c>
      <c r="D218" s="289">
        <v>38</v>
      </c>
      <c r="E218" s="289" t="s">
        <v>53</v>
      </c>
      <c r="F218" s="289" t="s">
        <v>387</v>
      </c>
    </row>
    <row r="219" spans="1:6" s="49" customFormat="1" ht="15.75" customHeight="1" x14ac:dyDescent="0.2">
      <c r="A219" s="289">
        <v>38</v>
      </c>
      <c r="B219" s="289" t="s">
        <v>53</v>
      </c>
      <c r="C219" s="289" t="s">
        <v>387</v>
      </c>
      <c r="D219" s="289">
        <v>56</v>
      </c>
      <c r="E219" s="289" t="s">
        <v>67</v>
      </c>
      <c r="F219" s="289" t="s">
        <v>405</v>
      </c>
    </row>
    <row r="220" spans="1:6" s="49" customFormat="1" ht="15.75" customHeight="1" x14ac:dyDescent="0.2">
      <c r="A220" s="289">
        <v>38</v>
      </c>
      <c r="B220" s="289" t="s">
        <v>53</v>
      </c>
      <c r="C220" s="289" t="s">
        <v>387</v>
      </c>
      <c r="D220" s="289">
        <v>81</v>
      </c>
      <c r="E220" s="289" t="s">
        <v>81</v>
      </c>
      <c r="F220" s="289" t="s">
        <v>427</v>
      </c>
    </row>
    <row r="221" spans="1:6" s="49" customFormat="1" ht="15.75" customHeight="1" x14ac:dyDescent="0.2">
      <c r="A221" s="289">
        <v>38</v>
      </c>
      <c r="B221" s="289" t="s">
        <v>53</v>
      </c>
      <c r="C221" s="289" t="s">
        <v>387</v>
      </c>
      <c r="D221" s="289">
        <v>128</v>
      </c>
      <c r="E221" s="289" t="s">
        <v>95</v>
      </c>
      <c r="F221" s="289" t="s">
        <v>468</v>
      </c>
    </row>
    <row r="222" spans="1:6" s="49" customFormat="1" ht="15.75" customHeight="1" x14ac:dyDescent="0.2">
      <c r="A222" s="289">
        <v>38</v>
      </c>
      <c r="B222" s="289" t="s">
        <v>53</v>
      </c>
      <c r="C222" s="289" t="s">
        <v>387</v>
      </c>
      <c r="D222" s="289">
        <v>842</v>
      </c>
      <c r="E222" s="289" t="s">
        <v>1034</v>
      </c>
      <c r="F222" s="289" t="s">
        <v>1035</v>
      </c>
    </row>
    <row r="223" spans="1:6" s="49" customFormat="1" ht="15.75" customHeight="1" x14ac:dyDescent="0.2">
      <c r="A223" s="289">
        <v>38</v>
      </c>
      <c r="B223" s="289" t="s">
        <v>53</v>
      </c>
      <c r="C223" s="289" t="s">
        <v>387</v>
      </c>
      <c r="D223" s="289">
        <v>870</v>
      </c>
      <c r="E223" s="289" t="s">
        <v>221</v>
      </c>
      <c r="F223" s="289" t="s">
        <v>1066</v>
      </c>
    </row>
    <row r="224" spans="1:6" s="49" customFormat="1" ht="15.75" customHeight="1" x14ac:dyDescent="0.2">
      <c r="A224" s="289">
        <v>38</v>
      </c>
      <c r="B224" s="289" t="s">
        <v>53</v>
      </c>
      <c r="C224" s="289" t="s">
        <v>387</v>
      </c>
      <c r="D224" s="289">
        <v>897</v>
      </c>
      <c r="E224" s="289" t="s">
        <v>1086</v>
      </c>
      <c r="F224" s="289" t="s">
        <v>1087</v>
      </c>
    </row>
    <row r="225" spans="1:6" s="49" customFormat="1" ht="15.75" customHeight="1" x14ac:dyDescent="0.2">
      <c r="A225" s="289">
        <v>43</v>
      </c>
      <c r="B225" s="289" t="s">
        <v>56</v>
      </c>
      <c r="C225" s="289" t="s">
        <v>391</v>
      </c>
      <c r="D225" s="289">
        <v>43</v>
      </c>
      <c r="E225" s="289" t="s">
        <v>56</v>
      </c>
      <c r="F225" s="289" t="s">
        <v>391</v>
      </c>
    </row>
    <row r="226" spans="1:6" s="49" customFormat="1" ht="15.75" customHeight="1" x14ac:dyDescent="0.2">
      <c r="A226" s="289">
        <v>43</v>
      </c>
      <c r="B226" s="289" t="s">
        <v>56</v>
      </c>
      <c r="C226" s="289" t="s">
        <v>391</v>
      </c>
      <c r="D226" s="289">
        <v>833</v>
      </c>
      <c r="E226" s="289" t="s">
        <v>200</v>
      </c>
      <c r="F226" s="289" t="s">
        <v>1028</v>
      </c>
    </row>
    <row r="227" spans="1:6" s="49" customFormat="1" ht="15.75" customHeight="1" x14ac:dyDescent="0.2">
      <c r="A227" s="289">
        <v>43</v>
      </c>
      <c r="B227" s="289" t="s">
        <v>56</v>
      </c>
      <c r="C227" s="289" t="s">
        <v>391</v>
      </c>
      <c r="D227" s="289">
        <v>845</v>
      </c>
      <c r="E227" s="289" t="s">
        <v>1037</v>
      </c>
      <c r="F227" s="289" t="s">
        <v>1038</v>
      </c>
    </row>
    <row r="228" spans="1:6" s="49" customFormat="1" ht="15.75" customHeight="1" x14ac:dyDescent="0.2">
      <c r="A228" s="289">
        <v>47</v>
      </c>
      <c r="B228" s="289" t="s">
        <v>60</v>
      </c>
      <c r="C228" s="289" t="s">
        <v>397</v>
      </c>
      <c r="D228" s="289">
        <v>47</v>
      </c>
      <c r="E228" s="289" t="s">
        <v>60</v>
      </c>
      <c r="F228" s="289" t="s">
        <v>397</v>
      </c>
    </row>
    <row r="229" spans="1:6" s="49" customFormat="1" ht="15.75" customHeight="1" x14ac:dyDescent="0.2">
      <c r="A229" s="289">
        <v>49</v>
      </c>
      <c r="B229" s="289" t="s">
        <v>62</v>
      </c>
      <c r="C229" s="289" t="s">
        <v>400</v>
      </c>
      <c r="D229" s="289">
        <v>49</v>
      </c>
      <c r="E229" s="289" t="s">
        <v>62</v>
      </c>
      <c r="F229" s="289" t="s">
        <v>400</v>
      </c>
    </row>
    <row r="230" spans="1:6" s="49" customFormat="1" ht="15.75" customHeight="1" x14ac:dyDescent="0.2">
      <c r="A230" s="289">
        <v>49</v>
      </c>
      <c r="B230" s="289" t="s">
        <v>62</v>
      </c>
      <c r="C230" s="289" t="s">
        <v>400</v>
      </c>
      <c r="D230" s="289">
        <v>278</v>
      </c>
      <c r="E230" s="289" t="s">
        <v>605</v>
      </c>
      <c r="F230" s="289" t="s">
        <v>606</v>
      </c>
    </row>
    <row r="231" spans="1:6" s="49" customFormat="1" ht="15.75" customHeight="1" x14ac:dyDescent="0.2">
      <c r="A231" s="289">
        <v>49</v>
      </c>
      <c r="B231" s="289" t="s">
        <v>62</v>
      </c>
      <c r="C231" s="289" t="s">
        <v>400</v>
      </c>
      <c r="D231" s="289">
        <v>279</v>
      </c>
      <c r="E231" s="289" t="s">
        <v>607</v>
      </c>
      <c r="F231" s="289" t="s">
        <v>608</v>
      </c>
    </row>
    <row r="232" spans="1:6" s="49" customFormat="1" ht="15.75" customHeight="1" x14ac:dyDescent="0.2">
      <c r="A232" s="289">
        <v>49</v>
      </c>
      <c r="B232" s="289" t="s">
        <v>62</v>
      </c>
      <c r="C232" s="289" t="s">
        <v>400</v>
      </c>
      <c r="D232" s="289">
        <v>817</v>
      </c>
      <c r="E232" s="289" t="s">
        <v>193</v>
      </c>
      <c r="F232" s="289" t="s">
        <v>1019</v>
      </c>
    </row>
    <row r="233" spans="1:6" s="49" customFormat="1" ht="15.75" customHeight="1" x14ac:dyDescent="0.2">
      <c r="A233" s="289">
        <v>49</v>
      </c>
      <c r="B233" s="289" t="s">
        <v>62</v>
      </c>
      <c r="C233" s="289" t="s">
        <v>400</v>
      </c>
      <c r="D233" s="289">
        <v>948</v>
      </c>
      <c r="E233" s="289" t="s">
        <v>1156</v>
      </c>
      <c r="F233" s="289" t="s">
        <v>1157</v>
      </c>
    </row>
    <row r="234" spans="1:6" s="49" customFormat="1" ht="15.75" customHeight="1" x14ac:dyDescent="0.2">
      <c r="A234" s="289">
        <v>53</v>
      </c>
      <c r="B234" s="289" t="s">
        <v>65</v>
      </c>
      <c r="C234" s="289" t="s">
        <v>403</v>
      </c>
      <c r="D234" s="289">
        <v>53</v>
      </c>
      <c r="E234" s="289" t="s">
        <v>65</v>
      </c>
      <c r="F234" s="289" t="s">
        <v>403</v>
      </c>
    </row>
    <row r="235" spans="1:6" s="49" customFormat="1" ht="15.75" customHeight="1" x14ac:dyDescent="0.2">
      <c r="A235" s="289">
        <v>53</v>
      </c>
      <c r="B235" s="289" t="s">
        <v>65</v>
      </c>
      <c r="C235" s="289" t="s">
        <v>403</v>
      </c>
      <c r="D235" s="289">
        <v>478</v>
      </c>
      <c r="E235" s="289" t="s">
        <v>817</v>
      </c>
      <c r="F235" s="289" t="s">
        <v>818</v>
      </c>
    </row>
    <row r="236" spans="1:6" s="49" customFormat="1" ht="15.75" customHeight="1" x14ac:dyDescent="0.2">
      <c r="A236" s="289">
        <v>53</v>
      </c>
      <c r="B236" s="289" t="s">
        <v>65</v>
      </c>
      <c r="C236" s="289" t="s">
        <v>403</v>
      </c>
      <c r="D236" s="289">
        <v>484</v>
      </c>
      <c r="E236" s="289" t="s">
        <v>320</v>
      </c>
      <c r="F236" s="289" t="s">
        <v>828</v>
      </c>
    </row>
    <row r="237" spans="1:6" s="49" customFormat="1" ht="15.75" customHeight="1" x14ac:dyDescent="0.2">
      <c r="A237" s="289">
        <v>53</v>
      </c>
      <c r="B237" s="289" t="s">
        <v>65</v>
      </c>
      <c r="C237" s="289" t="s">
        <v>403</v>
      </c>
      <c r="D237" s="289">
        <v>791</v>
      </c>
      <c r="E237" s="289" t="s">
        <v>180</v>
      </c>
      <c r="F237" s="289" t="s">
        <v>1001</v>
      </c>
    </row>
    <row r="238" spans="1:6" s="49" customFormat="1" ht="15.75" customHeight="1" x14ac:dyDescent="0.2">
      <c r="A238" s="289">
        <v>53</v>
      </c>
      <c r="B238" s="289" t="s">
        <v>65</v>
      </c>
      <c r="C238" s="289" t="s">
        <v>403</v>
      </c>
      <c r="D238" s="289">
        <v>834</v>
      </c>
      <c r="E238" s="289" t="s">
        <v>201</v>
      </c>
      <c r="F238" s="289" t="s">
        <v>1029</v>
      </c>
    </row>
    <row r="239" spans="1:6" s="49" customFormat="1" ht="15.75" customHeight="1" x14ac:dyDescent="0.2">
      <c r="A239" s="289">
        <v>53</v>
      </c>
      <c r="B239" s="289" t="s">
        <v>65</v>
      </c>
      <c r="C239" s="289" t="s">
        <v>403</v>
      </c>
      <c r="D239" s="289">
        <v>935</v>
      </c>
      <c r="E239" s="289" t="s">
        <v>1133</v>
      </c>
      <c r="F239" s="289" t="s">
        <v>1134</v>
      </c>
    </row>
    <row r="240" spans="1:6" s="49" customFormat="1" ht="15.75" customHeight="1" x14ac:dyDescent="0.2">
      <c r="A240" s="289">
        <v>59</v>
      </c>
      <c r="B240" s="289" t="s">
        <v>406</v>
      </c>
      <c r="C240" s="289" t="s">
        <v>407</v>
      </c>
      <c r="D240" s="289">
        <v>59</v>
      </c>
      <c r="E240" s="289" t="s">
        <v>406</v>
      </c>
      <c r="F240" s="289" t="s">
        <v>407</v>
      </c>
    </row>
    <row r="241" spans="1:6" s="49" customFormat="1" ht="15.75" customHeight="1" x14ac:dyDescent="0.2">
      <c r="A241" s="289">
        <v>61</v>
      </c>
      <c r="B241" s="289" t="s">
        <v>68</v>
      </c>
      <c r="C241" s="289" t="s">
        <v>410</v>
      </c>
      <c r="D241" s="289">
        <v>61</v>
      </c>
      <c r="E241" s="289" t="s">
        <v>68</v>
      </c>
      <c r="F241" s="289" t="s">
        <v>410</v>
      </c>
    </row>
    <row r="242" spans="1:6" s="49" customFormat="1" ht="15.75" customHeight="1" x14ac:dyDescent="0.2">
      <c r="A242" s="289">
        <v>61</v>
      </c>
      <c r="B242" s="289" t="s">
        <v>68</v>
      </c>
      <c r="C242" s="289" t="s">
        <v>410</v>
      </c>
      <c r="D242" s="289">
        <v>63</v>
      </c>
      <c r="E242" s="289" t="s">
        <v>412</v>
      </c>
      <c r="F242" s="289" t="s">
        <v>413</v>
      </c>
    </row>
    <row r="243" spans="1:6" s="49" customFormat="1" ht="15.75" customHeight="1" x14ac:dyDescent="0.2">
      <c r="A243" s="289">
        <v>61</v>
      </c>
      <c r="B243" s="289" t="s">
        <v>68</v>
      </c>
      <c r="C243" s="289" t="s">
        <v>410</v>
      </c>
      <c r="D243" s="289">
        <v>74</v>
      </c>
      <c r="E243" s="289" t="s">
        <v>78</v>
      </c>
      <c r="F243" s="289" t="s">
        <v>422</v>
      </c>
    </row>
    <row r="244" spans="1:6" s="49" customFormat="1" ht="15.75" customHeight="1" x14ac:dyDescent="0.2">
      <c r="A244" s="289">
        <v>61</v>
      </c>
      <c r="B244" s="289" t="s">
        <v>68</v>
      </c>
      <c r="C244" s="289" t="s">
        <v>410</v>
      </c>
      <c r="D244" s="289">
        <v>784</v>
      </c>
      <c r="E244" s="289" t="s">
        <v>998</v>
      </c>
      <c r="F244" s="289" t="s">
        <v>999</v>
      </c>
    </row>
    <row r="245" spans="1:6" s="49" customFormat="1" ht="15.75" customHeight="1" x14ac:dyDescent="0.2">
      <c r="A245" s="289">
        <v>61</v>
      </c>
      <c r="B245" s="289" t="s">
        <v>68</v>
      </c>
      <c r="C245" s="289" t="s">
        <v>410</v>
      </c>
      <c r="D245" s="289">
        <v>787</v>
      </c>
      <c r="E245" s="289" t="s">
        <v>179</v>
      </c>
      <c r="F245" s="289" t="s">
        <v>1000</v>
      </c>
    </row>
    <row r="246" spans="1:6" s="49" customFormat="1" ht="15.75" customHeight="1" x14ac:dyDescent="0.2">
      <c r="A246" s="289">
        <v>61</v>
      </c>
      <c r="B246" s="289" t="s">
        <v>68</v>
      </c>
      <c r="C246" s="289" t="s">
        <v>410</v>
      </c>
      <c r="D246" s="289">
        <v>835</v>
      </c>
      <c r="E246" s="289" t="s">
        <v>202</v>
      </c>
      <c r="F246" s="289" t="s">
        <v>1030</v>
      </c>
    </row>
    <row r="247" spans="1:6" s="49" customFormat="1" ht="15.75" customHeight="1" x14ac:dyDescent="0.2">
      <c r="A247" s="289">
        <v>64</v>
      </c>
      <c r="B247" s="289" t="s">
        <v>70</v>
      </c>
      <c r="C247" s="289" t="s">
        <v>390</v>
      </c>
      <c r="D247" s="289">
        <v>42</v>
      </c>
      <c r="E247" s="289" t="s">
        <v>55</v>
      </c>
      <c r="F247" s="289" t="s">
        <v>389</v>
      </c>
    </row>
    <row r="248" spans="1:6" s="49" customFormat="1" ht="15.75" customHeight="1" x14ac:dyDescent="0.2">
      <c r="A248" s="289">
        <v>64</v>
      </c>
      <c r="B248" s="289" t="s">
        <v>70</v>
      </c>
      <c r="C248" s="289" t="s">
        <v>390</v>
      </c>
      <c r="D248" s="289">
        <v>55</v>
      </c>
      <c r="E248" s="289" t="s">
        <v>66</v>
      </c>
      <c r="F248" s="289" t="s">
        <v>404</v>
      </c>
    </row>
    <row r="249" spans="1:6" s="49" customFormat="1" ht="15.75" customHeight="1" x14ac:dyDescent="0.2">
      <c r="A249" s="289">
        <v>64</v>
      </c>
      <c r="B249" s="289" t="s">
        <v>70</v>
      </c>
      <c r="C249" s="289" t="s">
        <v>390</v>
      </c>
      <c r="D249" s="289">
        <v>64</v>
      </c>
      <c r="E249" s="289" t="s">
        <v>70</v>
      </c>
      <c r="F249" s="289" t="s">
        <v>390</v>
      </c>
    </row>
    <row r="250" spans="1:6" s="49" customFormat="1" ht="15.75" customHeight="1" x14ac:dyDescent="0.2">
      <c r="A250" s="289">
        <v>64</v>
      </c>
      <c r="B250" s="289" t="s">
        <v>70</v>
      </c>
      <c r="C250" s="289" t="s">
        <v>390</v>
      </c>
      <c r="D250" s="289">
        <v>125</v>
      </c>
      <c r="E250" s="289" t="s">
        <v>250</v>
      </c>
      <c r="F250" s="289" t="s">
        <v>465</v>
      </c>
    </row>
    <row r="251" spans="1:6" s="49" customFormat="1" ht="15.75" customHeight="1" x14ac:dyDescent="0.2">
      <c r="A251" s="289">
        <v>64</v>
      </c>
      <c r="B251" s="289" t="s">
        <v>70</v>
      </c>
      <c r="C251" s="289" t="s">
        <v>390</v>
      </c>
      <c r="D251" s="289">
        <v>130</v>
      </c>
      <c r="E251" s="289" t="s">
        <v>270</v>
      </c>
      <c r="F251" s="289" t="s">
        <v>470</v>
      </c>
    </row>
    <row r="252" spans="1:6" s="49" customFormat="1" ht="15.75" customHeight="1" x14ac:dyDescent="0.2">
      <c r="A252" s="289">
        <v>64</v>
      </c>
      <c r="B252" s="289" t="s">
        <v>70</v>
      </c>
      <c r="C252" s="289" t="s">
        <v>390</v>
      </c>
      <c r="D252" s="289">
        <v>131</v>
      </c>
      <c r="E252" s="289" t="s">
        <v>96</v>
      </c>
      <c r="F252" s="289" t="s">
        <v>471</v>
      </c>
    </row>
    <row r="253" spans="1:6" s="49" customFormat="1" ht="15.75" customHeight="1" x14ac:dyDescent="0.2">
      <c r="A253" s="289">
        <v>64</v>
      </c>
      <c r="B253" s="289" t="s">
        <v>70</v>
      </c>
      <c r="C253" s="289" t="s">
        <v>390</v>
      </c>
      <c r="D253" s="289">
        <v>155</v>
      </c>
      <c r="E253" s="289" t="s">
        <v>104</v>
      </c>
      <c r="F253" s="289" t="s">
        <v>490</v>
      </c>
    </row>
    <row r="254" spans="1:6" s="49" customFormat="1" ht="15.75" customHeight="1" x14ac:dyDescent="0.2">
      <c r="A254" s="289">
        <v>64</v>
      </c>
      <c r="B254" s="289" t="s">
        <v>70</v>
      </c>
      <c r="C254" s="289" t="s">
        <v>390</v>
      </c>
      <c r="D254" s="289">
        <v>231</v>
      </c>
      <c r="E254" s="289" t="s">
        <v>556</v>
      </c>
      <c r="F254" s="289" t="s">
        <v>557</v>
      </c>
    </row>
    <row r="255" spans="1:6" s="49" customFormat="1" ht="15.75" customHeight="1" x14ac:dyDescent="0.2">
      <c r="A255" s="289">
        <v>64</v>
      </c>
      <c r="B255" s="289" t="s">
        <v>70</v>
      </c>
      <c r="C255" s="289" t="s">
        <v>390</v>
      </c>
      <c r="D255" s="289">
        <v>242</v>
      </c>
      <c r="E255" s="289" t="s">
        <v>567</v>
      </c>
      <c r="F255" s="289" t="s">
        <v>568</v>
      </c>
    </row>
    <row r="256" spans="1:6" s="49" customFormat="1" ht="15.75" customHeight="1" x14ac:dyDescent="0.2">
      <c r="A256" s="289">
        <v>64</v>
      </c>
      <c r="B256" s="289" t="s">
        <v>70</v>
      </c>
      <c r="C256" s="289" t="s">
        <v>390</v>
      </c>
      <c r="D256" s="289">
        <v>795</v>
      </c>
      <c r="E256" s="289" t="s">
        <v>1004</v>
      </c>
      <c r="F256" s="289" t="s">
        <v>1005</v>
      </c>
    </row>
    <row r="257" spans="1:6" s="49" customFormat="1" ht="15.75" customHeight="1" x14ac:dyDescent="0.2">
      <c r="A257" s="289">
        <v>64</v>
      </c>
      <c r="B257" s="289" t="s">
        <v>70</v>
      </c>
      <c r="C257" s="289" t="s">
        <v>390</v>
      </c>
      <c r="D257" s="289">
        <v>855</v>
      </c>
      <c r="E257" s="289" t="s">
        <v>215</v>
      </c>
      <c r="F257" s="289" t="s">
        <v>1049</v>
      </c>
    </row>
    <row r="258" spans="1:6" s="49" customFormat="1" ht="15.75" customHeight="1" x14ac:dyDescent="0.2">
      <c r="A258" s="289">
        <v>64</v>
      </c>
      <c r="B258" s="289" t="s">
        <v>70</v>
      </c>
      <c r="C258" s="289" t="s">
        <v>390</v>
      </c>
      <c r="D258" s="289">
        <v>927</v>
      </c>
      <c r="E258" s="289" t="s">
        <v>1119</v>
      </c>
      <c r="F258" s="289" t="s">
        <v>1120</v>
      </c>
    </row>
    <row r="259" spans="1:6" s="49" customFormat="1" ht="15.75" customHeight="1" x14ac:dyDescent="0.2">
      <c r="A259" s="289">
        <v>64</v>
      </c>
      <c r="B259" s="289" t="s">
        <v>70</v>
      </c>
      <c r="C259" s="289" t="s">
        <v>390</v>
      </c>
      <c r="D259" s="289">
        <v>940</v>
      </c>
      <c r="E259" s="289" t="s">
        <v>1143</v>
      </c>
      <c r="F259" s="289" t="s">
        <v>1144</v>
      </c>
    </row>
    <row r="260" spans="1:6" s="49" customFormat="1" ht="15.75" customHeight="1" x14ac:dyDescent="0.2">
      <c r="A260" s="289">
        <v>64</v>
      </c>
      <c r="B260" s="289" t="s">
        <v>70</v>
      </c>
      <c r="C260" s="289" t="s">
        <v>390</v>
      </c>
      <c r="D260" s="289">
        <v>90001</v>
      </c>
      <c r="E260" s="289" t="s">
        <v>1230</v>
      </c>
      <c r="F260" s="289" t="s">
        <v>1231</v>
      </c>
    </row>
    <row r="261" spans="1:6" s="49" customFormat="1" ht="15.75" customHeight="1" x14ac:dyDescent="0.2">
      <c r="A261" s="289">
        <v>64</v>
      </c>
      <c r="B261" s="289" t="s">
        <v>70</v>
      </c>
      <c r="C261" s="289" t="s">
        <v>390</v>
      </c>
      <c r="D261" s="289">
        <v>90002</v>
      </c>
      <c r="E261" s="289" t="s">
        <v>1232</v>
      </c>
      <c r="F261" s="289" t="s">
        <v>1233</v>
      </c>
    </row>
    <row r="262" spans="1:6" s="49" customFormat="1" ht="15.75" customHeight="1" x14ac:dyDescent="0.2">
      <c r="A262" s="289">
        <v>64</v>
      </c>
      <c r="B262" s="289" t="s">
        <v>70</v>
      </c>
      <c r="C262" s="289" t="s">
        <v>390</v>
      </c>
      <c r="D262" s="289">
        <v>90003</v>
      </c>
      <c r="E262" s="289" t="s">
        <v>1234</v>
      </c>
      <c r="F262" s="289" t="s">
        <v>1235</v>
      </c>
    </row>
    <row r="263" spans="1:6" s="49" customFormat="1" ht="15.75" customHeight="1" x14ac:dyDescent="0.2">
      <c r="A263" s="289">
        <v>64</v>
      </c>
      <c r="B263" s="289" t="s">
        <v>70</v>
      </c>
      <c r="C263" s="289" t="s">
        <v>390</v>
      </c>
      <c r="D263" s="289">
        <v>90004</v>
      </c>
      <c r="E263" s="289" t="s">
        <v>1236</v>
      </c>
      <c r="F263" s="289" t="s">
        <v>1237</v>
      </c>
    </row>
    <row r="264" spans="1:6" s="49" customFormat="1" ht="15.75" customHeight="1" x14ac:dyDescent="0.2">
      <c r="A264" s="289">
        <v>64</v>
      </c>
      <c r="B264" s="289" t="s">
        <v>70</v>
      </c>
      <c r="C264" s="289" t="s">
        <v>390</v>
      </c>
      <c r="D264" s="289">
        <v>90005</v>
      </c>
      <c r="E264" s="289" t="s">
        <v>1238</v>
      </c>
      <c r="F264" s="289" t="s">
        <v>1239</v>
      </c>
    </row>
    <row r="265" spans="1:6" s="49" customFormat="1" ht="15.75" customHeight="1" x14ac:dyDescent="0.2">
      <c r="A265" s="289">
        <v>64</v>
      </c>
      <c r="B265" s="289" t="s">
        <v>70</v>
      </c>
      <c r="C265" s="289" t="s">
        <v>390</v>
      </c>
      <c r="D265" s="289">
        <v>90006</v>
      </c>
      <c r="E265" s="289" t="s">
        <v>1240</v>
      </c>
      <c r="F265" s="289" t="s">
        <v>1241</v>
      </c>
    </row>
    <row r="266" spans="1:6" s="49" customFormat="1" ht="15.75" customHeight="1" x14ac:dyDescent="0.2">
      <c r="A266" s="289">
        <v>64</v>
      </c>
      <c r="B266" s="289" t="s">
        <v>70</v>
      </c>
      <c r="C266" s="289" t="s">
        <v>390</v>
      </c>
      <c r="D266" s="289">
        <v>90007</v>
      </c>
      <c r="E266" s="289" t="s">
        <v>1242</v>
      </c>
      <c r="F266" s="289" t="s">
        <v>1243</v>
      </c>
    </row>
    <row r="267" spans="1:6" s="49" customFormat="1" ht="15.75" customHeight="1" x14ac:dyDescent="0.2">
      <c r="A267" s="289">
        <v>64</v>
      </c>
      <c r="B267" s="289" t="s">
        <v>70</v>
      </c>
      <c r="C267" s="289" t="s">
        <v>390</v>
      </c>
      <c r="D267" s="289">
        <v>90008</v>
      </c>
      <c r="E267" s="289" t="s">
        <v>1244</v>
      </c>
      <c r="F267" s="289" t="s">
        <v>1245</v>
      </c>
    </row>
    <row r="268" spans="1:6" s="49" customFormat="1" ht="15.75" customHeight="1" x14ac:dyDescent="0.2">
      <c r="A268" s="289">
        <v>64</v>
      </c>
      <c r="B268" s="289" t="s">
        <v>70</v>
      </c>
      <c r="C268" s="289" t="s">
        <v>390</v>
      </c>
      <c r="D268" s="289">
        <v>90009</v>
      </c>
      <c r="E268" s="289" t="s">
        <v>1246</v>
      </c>
      <c r="F268" s="289" t="s">
        <v>1247</v>
      </c>
    </row>
    <row r="269" spans="1:6" s="49" customFormat="1" ht="15.75" customHeight="1" x14ac:dyDescent="0.2">
      <c r="A269" s="289">
        <v>64</v>
      </c>
      <c r="B269" s="289" t="s">
        <v>70</v>
      </c>
      <c r="C269" s="289" t="s">
        <v>390</v>
      </c>
      <c r="D269" s="289">
        <v>90011</v>
      </c>
      <c r="E269" s="289" t="s">
        <v>1250</v>
      </c>
      <c r="F269" s="289" t="s">
        <v>1251</v>
      </c>
    </row>
    <row r="270" spans="1:6" s="49" customFormat="1" ht="15.75" customHeight="1" x14ac:dyDescent="0.2">
      <c r="A270" s="289">
        <v>64</v>
      </c>
      <c r="B270" s="289" t="s">
        <v>70</v>
      </c>
      <c r="C270" s="289" t="s">
        <v>390</v>
      </c>
      <c r="D270" s="289">
        <v>90013</v>
      </c>
      <c r="E270" s="289" t="s">
        <v>1254</v>
      </c>
      <c r="F270" s="289" t="s">
        <v>1255</v>
      </c>
    </row>
    <row r="271" spans="1:6" s="49" customFormat="1" ht="15.75" customHeight="1" x14ac:dyDescent="0.2">
      <c r="A271" s="289">
        <v>65</v>
      </c>
      <c r="B271" s="289" t="s">
        <v>71</v>
      </c>
      <c r="C271" s="289" t="s">
        <v>71</v>
      </c>
      <c r="D271" s="289">
        <v>60</v>
      </c>
      <c r="E271" s="289" t="s">
        <v>408</v>
      </c>
      <c r="F271" s="289" t="s">
        <v>409</v>
      </c>
    </row>
    <row r="272" spans="1:6" s="49" customFormat="1" ht="15.75" customHeight="1" x14ac:dyDescent="0.2">
      <c r="A272" s="289">
        <v>65</v>
      </c>
      <c r="B272" s="289" t="s">
        <v>71</v>
      </c>
      <c r="C272" s="289" t="s">
        <v>71</v>
      </c>
      <c r="D272" s="289">
        <v>65</v>
      </c>
      <c r="E272" s="289" t="s">
        <v>71</v>
      </c>
      <c r="F272" s="289" t="s">
        <v>71</v>
      </c>
    </row>
    <row r="273" spans="1:6" s="49" customFormat="1" ht="15.75" customHeight="1" x14ac:dyDescent="0.2">
      <c r="A273" s="289">
        <v>65</v>
      </c>
      <c r="B273" s="289" t="s">
        <v>71</v>
      </c>
      <c r="C273" s="289" t="s">
        <v>71</v>
      </c>
      <c r="D273" s="289">
        <v>508</v>
      </c>
      <c r="E273" s="289" t="s">
        <v>866</v>
      </c>
      <c r="F273" s="289" t="s">
        <v>867</v>
      </c>
    </row>
    <row r="274" spans="1:6" s="49" customFormat="1" ht="15.75" customHeight="1" x14ac:dyDescent="0.2">
      <c r="A274" s="289">
        <v>66</v>
      </c>
      <c r="B274" s="289" t="s">
        <v>72</v>
      </c>
      <c r="C274" s="289" t="s">
        <v>414</v>
      </c>
      <c r="D274" s="289">
        <v>66</v>
      </c>
      <c r="E274" s="289" t="s">
        <v>72</v>
      </c>
      <c r="F274" s="289" t="s">
        <v>414</v>
      </c>
    </row>
    <row r="275" spans="1:6" s="49" customFormat="1" ht="15.75" customHeight="1" x14ac:dyDescent="0.2">
      <c r="A275" s="289">
        <v>68</v>
      </c>
      <c r="B275" s="289" t="s">
        <v>417</v>
      </c>
      <c r="C275" s="289" t="s">
        <v>418</v>
      </c>
      <c r="D275" s="289">
        <v>68</v>
      </c>
      <c r="E275" s="289" t="s">
        <v>417</v>
      </c>
      <c r="F275" s="289" t="s">
        <v>418</v>
      </c>
    </row>
    <row r="276" spans="1:6" s="49" customFormat="1" ht="15.75" customHeight="1" x14ac:dyDescent="0.2">
      <c r="A276" s="289">
        <v>72</v>
      </c>
      <c r="B276" s="289" t="s">
        <v>76</v>
      </c>
      <c r="C276" s="289" t="s">
        <v>421</v>
      </c>
      <c r="D276" s="289">
        <v>72</v>
      </c>
      <c r="E276" s="289" t="s">
        <v>76</v>
      </c>
      <c r="F276" s="289" t="s">
        <v>421</v>
      </c>
    </row>
    <row r="277" spans="1:6" s="49" customFormat="1" ht="15.75" customHeight="1" x14ac:dyDescent="0.2">
      <c r="A277" s="289">
        <v>72</v>
      </c>
      <c r="B277" s="289" t="s">
        <v>76</v>
      </c>
      <c r="C277" s="289" t="s">
        <v>421</v>
      </c>
      <c r="D277" s="289">
        <v>404</v>
      </c>
      <c r="E277" s="289" t="s">
        <v>707</v>
      </c>
      <c r="F277" s="289" t="s">
        <v>708</v>
      </c>
    </row>
    <row r="278" spans="1:6" s="49" customFormat="1" ht="15.75" customHeight="1" x14ac:dyDescent="0.2">
      <c r="A278" s="289">
        <v>72</v>
      </c>
      <c r="B278" s="289" t="s">
        <v>76</v>
      </c>
      <c r="C278" s="289" t="s">
        <v>421</v>
      </c>
      <c r="D278" s="289">
        <v>865</v>
      </c>
      <c r="E278" s="289" t="s">
        <v>219</v>
      </c>
      <c r="F278" s="289" t="s">
        <v>1058</v>
      </c>
    </row>
    <row r="279" spans="1:6" s="49" customFormat="1" ht="15.75" customHeight="1" x14ac:dyDescent="0.2">
      <c r="A279" s="289">
        <v>72</v>
      </c>
      <c r="B279" s="289" t="s">
        <v>76</v>
      </c>
      <c r="C279" s="289" t="s">
        <v>421</v>
      </c>
      <c r="D279" s="289">
        <v>934</v>
      </c>
      <c r="E279" s="289" t="s">
        <v>1131</v>
      </c>
      <c r="F279" s="289" t="s">
        <v>1132</v>
      </c>
    </row>
    <row r="280" spans="1:6" s="49" customFormat="1" ht="15.75" customHeight="1" x14ac:dyDescent="0.2">
      <c r="A280" s="289">
        <v>73</v>
      </c>
      <c r="B280" s="289" t="s">
        <v>77</v>
      </c>
      <c r="C280" s="289" t="s">
        <v>393</v>
      </c>
      <c r="D280" s="289">
        <v>44</v>
      </c>
      <c r="E280" s="289" t="s">
        <v>57</v>
      </c>
      <c r="F280" s="289" t="s">
        <v>392</v>
      </c>
    </row>
    <row r="281" spans="1:6" s="49" customFormat="1" ht="15.75" customHeight="1" x14ac:dyDescent="0.2">
      <c r="A281" s="289">
        <v>73</v>
      </c>
      <c r="B281" s="289" t="s">
        <v>77</v>
      </c>
      <c r="C281" s="289" t="s">
        <v>393</v>
      </c>
      <c r="D281" s="289">
        <v>73</v>
      </c>
      <c r="E281" s="289" t="s">
        <v>77</v>
      </c>
      <c r="F281" s="289" t="s">
        <v>393</v>
      </c>
    </row>
    <row r="282" spans="1:6" s="49" customFormat="1" ht="15.75" customHeight="1" x14ac:dyDescent="0.2">
      <c r="A282" s="289">
        <v>73</v>
      </c>
      <c r="B282" s="289" t="s">
        <v>77</v>
      </c>
      <c r="C282" s="289" t="s">
        <v>393</v>
      </c>
      <c r="D282" s="289">
        <v>153</v>
      </c>
      <c r="E282" s="289" t="s">
        <v>266</v>
      </c>
      <c r="F282" s="289" t="s">
        <v>488</v>
      </c>
    </row>
    <row r="283" spans="1:6" s="49" customFormat="1" ht="15.75" customHeight="1" x14ac:dyDescent="0.2">
      <c r="A283" s="289">
        <v>73</v>
      </c>
      <c r="B283" s="289" t="s">
        <v>77</v>
      </c>
      <c r="C283" s="289" t="s">
        <v>393</v>
      </c>
      <c r="D283" s="289">
        <v>156</v>
      </c>
      <c r="E283" s="289" t="s">
        <v>105</v>
      </c>
      <c r="F283" s="289" t="s">
        <v>491</v>
      </c>
    </row>
    <row r="284" spans="1:6" s="49" customFormat="1" ht="15.75" customHeight="1" x14ac:dyDescent="0.2">
      <c r="A284" s="289">
        <v>73</v>
      </c>
      <c r="B284" s="289" t="s">
        <v>77</v>
      </c>
      <c r="C284" s="289" t="s">
        <v>393</v>
      </c>
      <c r="D284" s="289">
        <v>436</v>
      </c>
      <c r="E284" s="289" t="s">
        <v>348</v>
      </c>
      <c r="F284" s="289" t="s">
        <v>743</v>
      </c>
    </row>
    <row r="285" spans="1:6" s="49" customFormat="1" ht="15.75" customHeight="1" x14ac:dyDescent="0.2">
      <c r="A285" s="289">
        <v>73</v>
      </c>
      <c r="B285" s="289" t="s">
        <v>77</v>
      </c>
      <c r="C285" s="289" t="s">
        <v>393</v>
      </c>
      <c r="D285" s="289">
        <v>441</v>
      </c>
      <c r="E285" s="289" t="s">
        <v>752</v>
      </c>
      <c r="F285" s="289" t="s">
        <v>753</v>
      </c>
    </row>
    <row r="286" spans="1:6" s="49" customFormat="1" ht="15.75" customHeight="1" x14ac:dyDescent="0.2">
      <c r="A286" s="289">
        <v>73</v>
      </c>
      <c r="B286" s="289" t="s">
        <v>77</v>
      </c>
      <c r="C286" s="289" t="s">
        <v>393</v>
      </c>
      <c r="D286" s="289">
        <v>483</v>
      </c>
      <c r="E286" s="289" t="s">
        <v>826</v>
      </c>
      <c r="F286" s="289" t="s">
        <v>827</v>
      </c>
    </row>
    <row r="287" spans="1:6" s="49" customFormat="1" ht="15.75" customHeight="1" x14ac:dyDescent="0.2">
      <c r="A287" s="289">
        <v>73</v>
      </c>
      <c r="B287" s="289" t="s">
        <v>77</v>
      </c>
      <c r="C287" s="289" t="s">
        <v>393</v>
      </c>
      <c r="D287" s="289">
        <v>792</v>
      </c>
      <c r="E287" s="289" t="s">
        <v>181</v>
      </c>
      <c r="F287" s="289" t="s">
        <v>1002</v>
      </c>
    </row>
    <row r="288" spans="1:6" s="49" customFormat="1" ht="15.75" customHeight="1" x14ac:dyDescent="0.2">
      <c r="A288" s="289">
        <v>73</v>
      </c>
      <c r="B288" s="289" t="s">
        <v>77</v>
      </c>
      <c r="C288" s="289" t="s">
        <v>393</v>
      </c>
      <c r="D288" s="289">
        <v>796</v>
      </c>
      <c r="E288" s="289" t="s">
        <v>183</v>
      </c>
      <c r="F288" s="289" t="s">
        <v>1006</v>
      </c>
    </row>
    <row r="289" spans="1:6" s="49" customFormat="1" ht="15.75" customHeight="1" x14ac:dyDescent="0.2">
      <c r="A289" s="289">
        <v>88</v>
      </c>
      <c r="B289" s="289" t="s">
        <v>84</v>
      </c>
      <c r="C289" s="289" t="s">
        <v>434</v>
      </c>
      <c r="D289" s="289">
        <v>88</v>
      </c>
      <c r="E289" s="289" t="s">
        <v>84</v>
      </c>
      <c r="F289" s="289" t="s">
        <v>434</v>
      </c>
    </row>
    <row r="290" spans="1:6" s="49" customFormat="1" ht="15.75" customHeight="1" x14ac:dyDescent="0.2">
      <c r="A290" s="289">
        <v>88</v>
      </c>
      <c r="B290" s="289" t="s">
        <v>84</v>
      </c>
      <c r="C290" s="289" t="s">
        <v>434</v>
      </c>
      <c r="D290" s="289">
        <v>720</v>
      </c>
      <c r="E290" s="289" t="s">
        <v>943</v>
      </c>
      <c r="F290" s="289" t="s">
        <v>944</v>
      </c>
    </row>
    <row r="291" spans="1:6" s="49" customFormat="1" ht="15.75" customHeight="1" x14ac:dyDescent="0.2">
      <c r="A291" s="289">
        <v>88</v>
      </c>
      <c r="B291" s="289" t="s">
        <v>84</v>
      </c>
      <c r="C291" s="289" t="s">
        <v>434</v>
      </c>
      <c r="D291" s="289">
        <v>850</v>
      </c>
      <c r="E291" s="289" t="s">
        <v>211</v>
      </c>
      <c r="F291" s="289" t="s">
        <v>1043</v>
      </c>
    </row>
    <row r="292" spans="1:6" s="49" customFormat="1" ht="15.75" customHeight="1" x14ac:dyDescent="0.2">
      <c r="A292" s="289">
        <v>88</v>
      </c>
      <c r="B292" s="289" t="s">
        <v>84</v>
      </c>
      <c r="C292" s="289" t="s">
        <v>434</v>
      </c>
      <c r="D292" s="289">
        <v>883</v>
      </c>
      <c r="E292" s="289" t="s">
        <v>228</v>
      </c>
      <c r="F292" s="289" t="s">
        <v>1075</v>
      </c>
    </row>
    <row r="293" spans="1:6" s="49" customFormat="1" ht="15.75" customHeight="1" x14ac:dyDescent="0.2">
      <c r="A293" s="289">
        <v>88</v>
      </c>
      <c r="B293" s="289" t="s">
        <v>84</v>
      </c>
      <c r="C293" s="289" t="s">
        <v>434</v>
      </c>
      <c r="D293" s="289">
        <v>910</v>
      </c>
      <c r="E293" s="289" t="s">
        <v>1097</v>
      </c>
      <c r="F293" s="289" t="s">
        <v>1098</v>
      </c>
    </row>
    <row r="294" spans="1:6" s="49" customFormat="1" ht="15.75" customHeight="1" x14ac:dyDescent="0.2">
      <c r="A294" s="289">
        <v>93</v>
      </c>
      <c r="B294" s="289" t="s">
        <v>87</v>
      </c>
      <c r="C294" s="289" t="s">
        <v>399</v>
      </c>
      <c r="D294" s="289">
        <v>48</v>
      </c>
      <c r="E294" s="289" t="s">
        <v>61</v>
      </c>
      <c r="F294" s="289" t="s">
        <v>398</v>
      </c>
    </row>
    <row r="295" spans="1:6" s="49" customFormat="1" ht="15.75" customHeight="1" x14ac:dyDescent="0.2">
      <c r="A295" s="289">
        <v>93</v>
      </c>
      <c r="B295" s="289" t="s">
        <v>87</v>
      </c>
      <c r="C295" s="289" t="s">
        <v>399</v>
      </c>
      <c r="D295" s="289">
        <v>93</v>
      </c>
      <c r="E295" s="289" t="s">
        <v>87</v>
      </c>
      <c r="F295" s="289" t="s">
        <v>399</v>
      </c>
    </row>
    <row r="296" spans="1:6" s="49" customFormat="1" ht="15.75" customHeight="1" x14ac:dyDescent="0.2">
      <c r="A296" s="289">
        <v>93</v>
      </c>
      <c r="B296" s="289" t="s">
        <v>87</v>
      </c>
      <c r="C296" s="289" t="s">
        <v>399</v>
      </c>
      <c r="D296" s="289">
        <v>121</v>
      </c>
      <c r="E296" s="289" t="s">
        <v>252</v>
      </c>
      <c r="F296" s="289" t="s">
        <v>461</v>
      </c>
    </row>
    <row r="297" spans="1:6" s="49" customFormat="1" ht="15.75" customHeight="1" x14ac:dyDescent="0.2">
      <c r="A297" s="289">
        <v>93</v>
      </c>
      <c r="B297" s="289" t="s">
        <v>87</v>
      </c>
      <c r="C297" s="289" t="s">
        <v>399</v>
      </c>
      <c r="D297" s="289">
        <v>568</v>
      </c>
      <c r="E297" s="289" t="s">
        <v>155</v>
      </c>
      <c r="F297" s="289" t="s">
        <v>882</v>
      </c>
    </row>
    <row r="298" spans="1:6" s="49" customFormat="1" ht="15.75" customHeight="1" x14ac:dyDescent="0.2">
      <c r="A298" s="289">
        <v>93</v>
      </c>
      <c r="B298" s="289" t="s">
        <v>87</v>
      </c>
      <c r="C298" s="289" t="s">
        <v>399</v>
      </c>
      <c r="D298" s="289">
        <v>911</v>
      </c>
      <c r="E298" s="289" t="s">
        <v>1099</v>
      </c>
      <c r="F298" s="289" t="s">
        <v>1100</v>
      </c>
    </row>
    <row r="299" spans="1:6" s="49" customFormat="1" ht="15.75" customHeight="1" x14ac:dyDescent="0.2">
      <c r="A299" s="289">
        <v>93</v>
      </c>
      <c r="B299" s="289" t="s">
        <v>87</v>
      </c>
      <c r="C299" s="289" t="s">
        <v>399</v>
      </c>
      <c r="D299" s="289">
        <v>961</v>
      </c>
      <c r="E299" s="289" t="s">
        <v>1178</v>
      </c>
      <c r="F299" s="289" t="s">
        <v>1179</v>
      </c>
    </row>
    <row r="300" spans="1:6" s="49" customFormat="1" ht="15.75" customHeight="1" x14ac:dyDescent="0.2">
      <c r="A300" s="289">
        <v>96</v>
      </c>
      <c r="B300" s="289" t="s">
        <v>89</v>
      </c>
      <c r="C300" s="289" t="s">
        <v>438</v>
      </c>
      <c r="D300" s="289">
        <v>96</v>
      </c>
      <c r="E300" s="289" t="s">
        <v>89</v>
      </c>
      <c r="F300" s="289" t="s">
        <v>438</v>
      </c>
    </row>
    <row r="301" spans="1:6" s="49" customFormat="1" ht="15.75" customHeight="1" x14ac:dyDescent="0.2">
      <c r="A301" s="289">
        <v>96</v>
      </c>
      <c r="B301" s="289" t="s">
        <v>89</v>
      </c>
      <c r="C301" s="289" t="s">
        <v>438</v>
      </c>
      <c r="D301" s="289">
        <v>840</v>
      </c>
      <c r="E301" s="289" t="s">
        <v>206</v>
      </c>
      <c r="F301" s="289" t="s">
        <v>1032</v>
      </c>
    </row>
    <row r="302" spans="1:6" s="49" customFormat="1" ht="15.75" customHeight="1" x14ac:dyDescent="0.2">
      <c r="A302" s="289">
        <v>97</v>
      </c>
      <c r="B302" s="289" t="s">
        <v>90</v>
      </c>
      <c r="C302" s="289" t="s">
        <v>416</v>
      </c>
      <c r="D302" s="289">
        <v>67</v>
      </c>
      <c r="E302" s="289" t="s">
        <v>73</v>
      </c>
      <c r="F302" s="289" t="s">
        <v>415</v>
      </c>
    </row>
    <row r="303" spans="1:6" s="49" customFormat="1" ht="15.75" customHeight="1" x14ac:dyDescent="0.2">
      <c r="A303" s="289">
        <v>97</v>
      </c>
      <c r="B303" s="289" t="s">
        <v>90</v>
      </c>
      <c r="C303" s="289" t="s">
        <v>416</v>
      </c>
      <c r="D303" s="289">
        <v>69</v>
      </c>
      <c r="E303" s="289" t="s">
        <v>74</v>
      </c>
      <c r="F303" s="289" t="s">
        <v>419</v>
      </c>
    </row>
    <row r="304" spans="1:6" s="49" customFormat="1" ht="15.75" customHeight="1" x14ac:dyDescent="0.2">
      <c r="A304" s="289">
        <v>97</v>
      </c>
      <c r="B304" s="289" t="s">
        <v>90</v>
      </c>
      <c r="C304" s="289" t="s">
        <v>416</v>
      </c>
      <c r="D304" s="289">
        <v>97</v>
      </c>
      <c r="E304" s="289" t="s">
        <v>90</v>
      </c>
      <c r="F304" s="289" t="s">
        <v>416</v>
      </c>
    </row>
    <row r="305" spans="1:6" s="49" customFormat="1" ht="15.75" customHeight="1" x14ac:dyDescent="0.2">
      <c r="A305" s="289">
        <v>97</v>
      </c>
      <c r="B305" s="289" t="s">
        <v>90</v>
      </c>
      <c r="C305" s="289" t="s">
        <v>416</v>
      </c>
      <c r="D305" s="289">
        <v>868</v>
      </c>
      <c r="E305" s="289" t="s">
        <v>220</v>
      </c>
      <c r="F305" s="289" t="s">
        <v>1063</v>
      </c>
    </row>
    <row r="306" spans="1:6" s="49" customFormat="1" ht="15.75" customHeight="1" x14ac:dyDescent="0.2">
      <c r="A306" s="289">
        <v>97</v>
      </c>
      <c r="B306" s="289" t="s">
        <v>90</v>
      </c>
      <c r="C306" s="289" t="s">
        <v>416</v>
      </c>
      <c r="D306" s="289">
        <v>895</v>
      </c>
      <c r="E306" s="289" t="s">
        <v>234</v>
      </c>
      <c r="F306" s="289" t="s">
        <v>1084</v>
      </c>
    </row>
    <row r="307" spans="1:6" s="49" customFormat="1" ht="15.75" customHeight="1" x14ac:dyDescent="0.2">
      <c r="A307" s="289">
        <v>104</v>
      </c>
      <c r="B307" s="289" t="s">
        <v>274</v>
      </c>
      <c r="C307" s="289" t="s">
        <v>442</v>
      </c>
      <c r="D307" s="289">
        <v>104</v>
      </c>
      <c r="E307" s="289" t="s">
        <v>274</v>
      </c>
      <c r="F307" s="289" t="s">
        <v>442</v>
      </c>
    </row>
    <row r="308" spans="1:6" s="49" customFormat="1" ht="15.75" customHeight="1" x14ac:dyDescent="0.2">
      <c r="A308" s="289">
        <v>112</v>
      </c>
      <c r="B308" s="289" t="s">
        <v>329</v>
      </c>
      <c r="C308" s="289" t="s">
        <v>452</v>
      </c>
      <c r="D308" s="289">
        <v>112</v>
      </c>
      <c r="E308" s="289" t="s">
        <v>329</v>
      </c>
      <c r="F308" s="289" t="s">
        <v>452</v>
      </c>
    </row>
    <row r="309" spans="1:6" s="49" customFormat="1" ht="15.75" customHeight="1" x14ac:dyDescent="0.2">
      <c r="A309" s="289">
        <v>112</v>
      </c>
      <c r="B309" s="289" t="s">
        <v>329</v>
      </c>
      <c r="C309" s="289" t="s">
        <v>452</v>
      </c>
      <c r="D309" s="289">
        <v>319</v>
      </c>
      <c r="E309" s="289" t="s">
        <v>143</v>
      </c>
      <c r="F309" s="289" t="s">
        <v>651</v>
      </c>
    </row>
    <row r="310" spans="1:6" s="49" customFormat="1" ht="15.75" customHeight="1" x14ac:dyDescent="0.2">
      <c r="A310" s="289">
        <v>113</v>
      </c>
      <c r="B310" s="289" t="s">
        <v>275</v>
      </c>
      <c r="C310" s="289" t="s">
        <v>453</v>
      </c>
      <c r="D310" s="289">
        <v>113</v>
      </c>
      <c r="E310" s="289" t="s">
        <v>275</v>
      </c>
      <c r="F310" s="289" t="s">
        <v>453</v>
      </c>
    </row>
    <row r="311" spans="1:6" s="49" customFormat="1" ht="15.75" customHeight="1" x14ac:dyDescent="0.2">
      <c r="A311" s="289">
        <v>113</v>
      </c>
      <c r="B311" s="289" t="s">
        <v>275</v>
      </c>
      <c r="C311" s="289" t="s">
        <v>453</v>
      </c>
      <c r="D311" s="289">
        <v>317</v>
      </c>
      <c r="E311" s="289" t="s">
        <v>649</v>
      </c>
      <c r="F311" s="289" t="s">
        <v>650</v>
      </c>
    </row>
    <row r="312" spans="1:6" s="49" customFormat="1" ht="15.75" customHeight="1" x14ac:dyDescent="0.2">
      <c r="A312" s="289">
        <v>114</v>
      </c>
      <c r="B312" s="289" t="s">
        <v>276</v>
      </c>
      <c r="C312" s="289" t="s">
        <v>454</v>
      </c>
      <c r="D312" s="289">
        <v>114</v>
      </c>
      <c r="E312" s="289" t="s">
        <v>276</v>
      </c>
      <c r="F312" s="289" t="s">
        <v>454</v>
      </c>
    </row>
    <row r="313" spans="1:6" s="49" customFormat="1" ht="15.75" customHeight="1" x14ac:dyDescent="0.2">
      <c r="A313" s="289">
        <v>116</v>
      </c>
      <c r="B313" s="289" t="s">
        <v>264</v>
      </c>
      <c r="C313" s="289" t="s">
        <v>455</v>
      </c>
      <c r="D313" s="289">
        <v>116</v>
      </c>
      <c r="E313" s="289" t="s">
        <v>264</v>
      </c>
      <c r="F313" s="289" t="s">
        <v>455</v>
      </c>
    </row>
    <row r="314" spans="1:6" s="49" customFormat="1" ht="15.75" customHeight="1" x14ac:dyDescent="0.2">
      <c r="A314" s="289">
        <v>118</v>
      </c>
      <c r="B314" s="289" t="s">
        <v>458</v>
      </c>
      <c r="C314" s="289" t="s">
        <v>459</v>
      </c>
      <c r="D314" s="289">
        <v>118</v>
      </c>
      <c r="E314" s="289" t="s">
        <v>458</v>
      </c>
      <c r="F314" s="289" t="s">
        <v>459</v>
      </c>
    </row>
    <row r="315" spans="1:6" s="49" customFormat="1" ht="15.75" customHeight="1" x14ac:dyDescent="0.2">
      <c r="A315" s="289">
        <v>119</v>
      </c>
      <c r="B315" s="289" t="s">
        <v>93</v>
      </c>
      <c r="C315" s="289" t="s">
        <v>460</v>
      </c>
      <c r="D315" s="289">
        <v>119</v>
      </c>
      <c r="E315" s="289" t="s">
        <v>93</v>
      </c>
      <c r="F315" s="289" t="s">
        <v>460</v>
      </c>
    </row>
    <row r="316" spans="1:6" s="49" customFormat="1" ht="15.75" customHeight="1" x14ac:dyDescent="0.2">
      <c r="A316" s="289">
        <v>122</v>
      </c>
      <c r="B316" s="289" t="s">
        <v>94</v>
      </c>
      <c r="C316" s="289" t="s">
        <v>462</v>
      </c>
      <c r="D316" s="289">
        <v>122</v>
      </c>
      <c r="E316" s="289" t="s">
        <v>94</v>
      </c>
      <c r="F316" s="289" t="s">
        <v>462</v>
      </c>
    </row>
    <row r="317" spans="1:6" s="49" customFormat="1" ht="15.75" customHeight="1" x14ac:dyDescent="0.2">
      <c r="A317" s="289">
        <v>129</v>
      </c>
      <c r="B317" s="289" t="s">
        <v>278</v>
      </c>
      <c r="C317" s="289" t="s">
        <v>469</v>
      </c>
      <c r="D317" s="289">
        <v>129</v>
      </c>
      <c r="E317" s="289" t="s">
        <v>278</v>
      </c>
      <c r="F317" s="289" t="s">
        <v>469</v>
      </c>
    </row>
    <row r="318" spans="1:6" s="49" customFormat="1" ht="15.75" customHeight="1" x14ac:dyDescent="0.2">
      <c r="A318" s="289">
        <v>132</v>
      </c>
      <c r="B318" s="289" t="s">
        <v>472</v>
      </c>
      <c r="C318" s="289" t="s">
        <v>473</v>
      </c>
      <c r="D318" s="289">
        <v>132</v>
      </c>
      <c r="E318" s="289" t="s">
        <v>472</v>
      </c>
      <c r="F318" s="289" t="s">
        <v>473</v>
      </c>
    </row>
    <row r="319" spans="1:6" s="49" customFormat="1" ht="15.75" customHeight="1" x14ac:dyDescent="0.2">
      <c r="A319" s="289">
        <v>134</v>
      </c>
      <c r="B319" s="289" t="s">
        <v>251</v>
      </c>
      <c r="C319" s="289" t="s">
        <v>474</v>
      </c>
      <c r="D319" s="289">
        <v>134</v>
      </c>
      <c r="E319" s="289" t="s">
        <v>251</v>
      </c>
      <c r="F319" s="289" t="s">
        <v>474</v>
      </c>
    </row>
    <row r="320" spans="1:6" s="49" customFormat="1" ht="15.75" customHeight="1" x14ac:dyDescent="0.2">
      <c r="A320" s="289">
        <v>135</v>
      </c>
      <c r="B320" s="289" t="s">
        <v>279</v>
      </c>
      <c r="C320" s="289" t="s">
        <v>475</v>
      </c>
      <c r="D320" s="289">
        <v>135</v>
      </c>
      <c r="E320" s="289" t="s">
        <v>279</v>
      </c>
      <c r="F320" s="289" t="s">
        <v>475</v>
      </c>
    </row>
    <row r="321" spans="1:6" s="49" customFormat="1" ht="15.75" customHeight="1" x14ac:dyDescent="0.2">
      <c r="A321" s="289">
        <v>136</v>
      </c>
      <c r="B321" s="289" t="s">
        <v>253</v>
      </c>
      <c r="C321" s="289" t="s">
        <v>476</v>
      </c>
      <c r="D321" s="289">
        <v>136</v>
      </c>
      <c r="E321" s="289" t="s">
        <v>253</v>
      </c>
      <c r="F321" s="289" t="s">
        <v>476</v>
      </c>
    </row>
    <row r="322" spans="1:6" s="49" customFormat="1" ht="15.75" customHeight="1" x14ac:dyDescent="0.2">
      <c r="A322" s="289">
        <v>137</v>
      </c>
      <c r="B322" s="289" t="s">
        <v>97</v>
      </c>
      <c r="C322" s="289" t="s">
        <v>477</v>
      </c>
      <c r="D322" s="289">
        <v>137</v>
      </c>
      <c r="E322" s="289" t="s">
        <v>97</v>
      </c>
      <c r="F322" s="289" t="s">
        <v>477</v>
      </c>
    </row>
    <row r="323" spans="1:6" s="49" customFormat="1" ht="15.75" customHeight="1" x14ac:dyDescent="0.2">
      <c r="A323" s="289">
        <v>138</v>
      </c>
      <c r="B323" s="289" t="s">
        <v>324</v>
      </c>
      <c r="C323" s="289" t="s">
        <v>478</v>
      </c>
      <c r="D323" s="289">
        <v>138</v>
      </c>
      <c r="E323" s="289" t="s">
        <v>324</v>
      </c>
      <c r="F323" s="289" t="s">
        <v>478</v>
      </c>
    </row>
    <row r="324" spans="1:6" s="49" customFormat="1" ht="15.75" customHeight="1" x14ac:dyDescent="0.2">
      <c r="A324" s="289">
        <v>138</v>
      </c>
      <c r="B324" s="289" t="s">
        <v>324</v>
      </c>
      <c r="C324" s="289" t="s">
        <v>478</v>
      </c>
      <c r="D324" s="289">
        <v>715</v>
      </c>
      <c r="E324" s="289" t="s">
        <v>934</v>
      </c>
      <c r="F324" s="289" t="s">
        <v>935</v>
      </c>
    </row>
    <row r="325" spans="1:6" s="49" customFormat="1" ht="15.75" customHeight="1" x14ac:dyDescent="0.2">
      <c r="A325" s="289">
        <v>138</v>
      </c>
      <c r="B325" s="289" t="s">
        <v>324</v>
      </c>
      <c r="C325" s="289" t="s">
        <v>478</v>
      </c>
      <c r="D325" s="289">
        <v>735</v>
      </c>
      <c r="E325" s="289" t="s">
        <v>966</v>
      </c>
      <c r="F325" s="289" t="s">
        <v>967</v>
      </c>
    </row>
    <row r="326" spans="1:6" s="49" customFormat="1" ht="15.75" customHeight="1" x14ac:dyDescent="0.2">
      <c r="A326" s="289">
        <v>138</v>
      </c>
      <c r="B326" s="289" t="s">
        <v>324</v>
      </c>
      <c r="C326" s="289" t="s">
        <v>478</v>
      </c>
      <c r="D326" s="289">
        <v>826</v>
      </c>
      <c r="E326" s="289" t="s">
        <v>328</v>
      </c>
      <c r="F326" s="289" t="s">
        <v>973</v>
      </c>
    </row>
    <row r="327" spans="1:6" s="49" customFormat="1" ht="15.75" customHeight="1" x14ac:dyDescent="0.2">
      <c r="A327" s="289">
        <v>138</v>
      </c>
      <c r="B327" s="289" t="s">
        <v>324</v>
      </c>
      <c r="C327" s="289" t="s">
        <v>478</v>
      </c>
      <c r="D327" s="289">
        <v>832</v>
      </c>
      <c r="E327" s="289" t="s">
        <v>199</v>
      </c>
      <c r="F327" s="289" t="s">
        <v>1027</v>
      </c>
    </row>
    <row r="328" spans="1:6" s="49" customFormat="1" ht="15.75" customHeight="1" x14ac:dyDescent="0.2">
      <c r="A328" s="289">
        <v>142</v>
      </c>
      <c r="B328" s="289" t="s">
        <v>99</v>
      </c>
      <c r="C328" s="289" t="s">
        <v>482</v>
      </c>
      <c r="D328" s="289">
        <v>142</v>
      </c>
      <c r="E328" s="289" t="s">
        <v>99</v>
      </c>
      <c r="F328" s="289" t="s">
        <v>482</v>
      </c>
    </row>
    <row r="329" spans="1:6" s="49" customFormat="1" ht="15.75" customHeight="1" x14ac:dyDescent="0.2">
      <c r="A329" s="289">
        <v>143</v>
      </c>
      <c r="B329" s="289" t="s">
        <v>100</v>
      </c>
      <c r="C329" s="289" t="s">
        <v>483</v>
      </c>
      <c r="D329" s="289">
        <v>143</v>
      </c>
      <c r="E329" s="289" t="s">
        <v>100</v>
      </c>
      <c r="F329" s="289" t="s">
        <v>483</v>
      </c>
    </row>
    <row r="330" spans="1:6" s="49" customFormat="1" ht="15.75" customHeight="1" x14ac:dyDescent="0.2">
      <c r="A330" s="289">
        <v>145</v>
      </c>
      <c r="B330" s="289" t="s">
        <v>282</v>
      </c>
      <c r="C330" s="289" t="s">
        <v>484</v>
      </c>
      <c r="D330" s="289">
        <v>145</v>
      </c>
      <c r="E330" s="289" t="s">
        <v>282</v>
      </c>
      <c r="F330" s="289" t="s">
        <v>484</v>
      </c>
    </row>
    <row r="331" spans="1:6" s="49" customFormat="1" ht="15.75" customHeight="1" x14ac:dyDescent="0.2">
      <c r="A331" s="289">
        <v>146</v>
      </c>
      <c r="B331" s="289" t="s">
        <v>101</v>
      </c>
      <c r="C331" s="289" t="s">
        <v>485</v>
      </c>
      <c r="D331" s="289">
        <v>146</v>
      </c>
      <c r="E331" s="289" t="s">
        <v>101</v>
      </c>
      <c r="F331" s="289" t="s">
        <v>485</v>
      </c>
    </row>
    <row r="332" spans="1:6" s="49" customFormat="1" ht="15.75" customHeight="1" x14ac:dyDescent="0.2">
      <c r="A332" s="289">
        <v>146</v>
      </c>
      <c r="B332" s="289" t="s">
        <v>101</v>
      </c>
      <c r="C332" s="289" t="s">
        <v>485</v>
      </c>
      <c r="D332" s="289">
        <v>149</v>
      </c>
      <c r="E332" s="289" t="s">
        <v>338</v>
      </c>
      <c r="F332" s="289" t="s">
        <v>486</v>
      </c>
    </row>
    <row r="333" spans="1:6" s="49" customFormat="1" ht="15.75" customHeight="1" x14ac:dyDescent="0.2">
      <c r="A333" s="289">
        <v>146</v>
      </c>
      <c r="B333" s="289" t="s">
        <v>101</v>
      </c>
      <c r="C333" s="289" t="s">
        <v>485</v>
      </c>
      <c r="D333" s="289">
        <v>239</v>
      </c>
      <c r="E333" s="289" t="s">
        <v>339</v>
      </c>
      <c r="F333" s="289" t="s">
        <v>486</v>
      </c>
    </row>
    <row r="334" spans="1:6" s="49" customFormat="1" ht="15.75" customHeight="1" x14ac:dyDescent="0.2">
      <c r="A334" s="289">
        <v>146</v>
      </c>
      <c r="B334" s="289" t="s">
        <v>101</v>
      </c>
      <c r="C334" s="289" t="s">
        <v>485</v>
      </c>
      <c r="D334" s="289">
        <v>493</v>
      </c>
      <c r="E334" s="289" t="s">
        <v>843</v>
      </c>
      <c r="F334" s="289" t="s">
        <v>844</v>
      </c>
    </row>
    <row r="335" spans="1:6" s="49" customFormat="1" ht="15.75" customHeight="1" x14ac:dyDescent="0.2">
      <c r="A335" s="289">
        <v>146</v>
      </c>
      <c r="B335" s="289" t="s">
        <v>101</v>
      </c>
      <c r="C335" s="289" t="s">
        <v>485</v>
      </c>
      <c r="D335" s="289">
        <v>825</v>
      </c>
      <c r="E335" s="289" t="s">
        <v>1023</v>
      </c>
      <c r="F335" s="289" t="s">
        <v>1024</v>
      </c>
    </row>
    <row r="336" spans="1:6" s="49" customFormat="1" ht="15.75" customHeight="1" x14ac:dyDescent="0.2">
      <c r="A336" s="289">
        <v>146</v>
      </c>
      <c r="B336" s="289" t="s">
        <v>101</v>
      </c>
      <c r="C336" s="289" t="s">
        <v>485</v>
      </c>
      <c r="D336" s="289">
        <v>939</v>
      </c>
      <c r="E336" s="289" t="s">
        <v>1141</v>
      </c>
      <c r="F336" s="289" t="s">
        <v>1142</v>
      </c>
    </row>
    <row r="337" spans="1:6" s="49" customFormat="1" ht="15.75" customHeight="1" x14ac:dyDescent="0.2">
      <c r="A337" s="289">
        <v>151</v>
      </c>
      <c r="B337" s="289" t="s">
        <v>102</v>
      </c>
      <c r="C337" s="289" t="s">
        <v>467</v>
      </c>
      <c r="D337" s="289">
        <v>127</v>
      </c>
      <c r="E337" s="289" t="s">
        <v>323</v>
      </c>
      <c r="F337" s="289" t="s">
        <v>466</v>
      </c>
    </row>
    <row r="338" spans="1:6" s="49" customFormat="1" ht="15.75" customHeight="1" x14ac:dyDescent="0.2">
      <c r="A338" s="289">
        <v>151</v>
      </c>
      <c r="B338" s="289" t="s">
        <v>102</v>
      </c>
      <c r="C338" s="289" t="s">
        <v>467</v>
      </c>
      <c r="D338" s="289">
        <v>151</v>
      </c>
      <c r="E338" s="289" t="s">
        <v>102</v>
      </c>
      <c r="F338" s="289" t="s">
        <v>467</v>
      </c>
    </row>
    <row r="339" spans="1:6" s="49" customFormat="1" ht="15.75" customHeight="1" x14ac:dyDescent="0.2">
      <c r="A339" s="289">
        <v>151</v>
      </c>
      <c r="B339" s="289" t="s">
        <v>102</v>
      </c>
      <c r="C339" s="289" t="s">
        <v>467</v>
      </c>
      <c r="D339" s="289">
        <v>445</v>
      </c>
      <c r="E339" s="289" t="s">
        <v>760</v>
      </c>
      <c r="F339" s="289" t="s">
        <v>761</v>
      </c>
    </row>
    <row r="340" spans="1:6" s="49" customFormat="1" ht="15.75" customHeight="1" x14ac:dyDescent="0.2">
      <c r="A340" s="289">
        <v>151</v>
      </c>
      <c r="B340" s="289" t="s">
        <v>102</v>
      </c>
      <c r="C340" s="289" t="s">
        <v>467</v>
      </c>
      <c r="D340" s="289">
        <v>449</v>
      </c>
      <c r="E340" s="289" t="s">
        <v>350</v>
      </c>
      <c r="F340" s="289" t="s">
        <v>770</v>
      </c>
    </row>
    <row r="341" spans="1:6" s="49" customFormat="1" ht="15.75" customHeight="1" x14ac:dyDescent="0.2">
      <c r="A341" s="289">
        <v>151</v>
      </c>
      <c r="B341" s="289" t="s">
        <v>102</v>
      </c>
      <c r="C341" s="289" t="s">
        <v>467</v>
      </c>
      <c r="D341" s="289">
        <v>450</v>
      </c>
      <c r="E341" s="289" t="s">
        <v>771</v>
      </c>
      <c r="F341" s="289" t="s">
        <v>772</v>
      </c>
    </row>
    <row r="342" spans="1:6" s="49" customFormat="1" ht="15.75" customHeight="1" x14ac:dyDescent="0.2">
      <c r="A342" s="289">
        <v>151</v>
      </c>
      <c r="B342" s="289" t="s">
        <v>102</v>
      </c>
      <c r="C342" s="289" t="s">
        <v>467</v>
      </c>
      <c r="D342" s="289">
        <v>482</v>
      </c>
      <c r="E342" s="289" t="s">
        <v>824</v>
      </c>
      <c r="F342" s="289" t="s">
        <v>825</v>
      </c>
    </row>
    <row r="343" spans="1:6" s="49" customFormat="1" ht="15.75" customHeight="1" x14ac:dyDescent="0.2">
      <c r="A343" s="289">
        <v>154</v>
      </c>
      <c r="B343" s="289" t="s">
        <v>103</v>
      </c>
      <c r="C343" s="289" t="s">
        <v>489</v>
      </c>
      <c r="D343" s="289">
        <v>154</v>
      </c>
      <c r="E343" s="289" t="s">
        <v>103</v>
      </c>
      <c r="F343" s="289" t="s">
        <v>489</v>
      </c>
    </row>
    <row r="344" spans="1:6" s="49" customFormat="1" ht="15.75" customHeight="1" x14ac:dyDescent="0.2">
      <c r="A344" s="289">
        <v>159</v>
      </c>
      <c r="B344" s="289" t="s">
        <v>283</v>
      </c>
      <c r="C344" s="289" t="s">
        <v>495</v>
      </c>
      <c r="D344" s="289">
        <v>159</v>
      </c>
      <c r="E344" s="289" t="s">
        <v>283</v>
      </c>
      <c r="F344" s="289" t="s">
        <v>495</v>
      </c>
    </row>
    <row r="345" spans="1:6" s="49" customFormat="1" ht="15.75" customHeight="1" x14ac:dyDescent="0.2">
      <c r="A345" s="289">
        <v>160</v>
      </c>
      <c r="B345" s="289" t="s">
        <v>496</v>
      </c>
      <c r="C345" s="289" t="s">
        <v>497</v>
      </c>
      <c r="D345" s="289">
        <v>160</v>
      </c>
      <c r="E345" s="289" t="s">
        <v>496</v>
      </c>
      <c r="F345" s="289" t="s">
        <v>497</v>
      </c>
    </row>
    <row r="346" spans="1:6" s="49" customFormat="1" ht="15.75" customHeight="1" x14ac:dyDescent="0.2">
      <c r="A346" s="289">
        <v>163</v>
      </c>
      <c r="B346" s="289" t="s">
        <v>498</v>
      </c>
      <c r="C346" s="289" t="s">
        <v>499</v>
      </c>
      <c r="D346" s="289">
        <v>163</v>
      </c>
      <c r="E346" s="289" t="s">
        <v>498</v>
      </c>
      <c r="F346" s="289" t="s">
        <v>499</v>
      </c>
    </row>
    <row r="347" spans="1:6" s="49" customFormat="1" ht="15.75" customHeight="1" x14ac:dyDescent="0.2">
      <c r="A347" s="289">
        <v>180</v>
      </c>
      <c r="B347" s="289" t="s">
        <v>111</v>
      </c>
      <c r="C347" s="289" t="s">
        <v>501</v>
      </c>
      <c r="D347" s="289">
        <v>180</v>
      </c>
      <c r="E347" s="289" t="s">
        <v>111</v>
      </c>
      <c r="F347" s="289" t="s">
        <v>501</v>
      </c>
    </row>
    <row r="348" spans="1:6" s="49" customFormat="1" ht="15.75" customHeight="1" x14ac:dyDescent="0.2">
      <c r="A348" s="289">
        <v>181</v>
      </c>
      <c r="B348" s="289" t="s">
        <v>112</v>
      </c>
      <c r="C348" s="289" t="s">
        <v>502</v>
      </c>
      <c r="D348" s="289">
        <v>181</v>
      </c>
      <c r="E348" s="289" t="s">
        <v>112</v>
      </c>
      <c r="F348" s="289" t="s">
        <v>502</v>
      </c>
    </row>
    <row r="349" spans="1:6" s="49" customFormat="1" ht="15.75" customHeight="1" x14ac:dyDescent="0.2">
      <c r="A349" s="289">
        <v>182</v>
      </c>
      <c r="B349" s="289" t="s">
        <v>113</v>
      </c>
      <c r="C349" s="289" t="s">
        <v>503</v>
      </c>
      <c r="D349" s="289">
        <v>182</v>
      </c>
      <c r="E349" s="289" t="s">
        <v>113</v>
      </c>
      <c r="F349" s="289" t="s">
        <v>503</v>
      </c>
    </row>
    <row r="350" spans="1:6" s="49" customFormat="1" ht="15.75" customHeight="1" x14ac:dyDescent="0.2">
      <c r="A350" s="289">
        <v>184</v>
      </c>
      <c r="B350" s="289" t="s">
        <v>115</v>
      </c>
      <c r="C350" s="289" t="s">
        <v>505</v>
      </c>
      <c r="D350" s="289">
        <v>184</v>
      </c>
      <c r="E350" s="289" t="s">
        <v>115</v>
      </c>
      <c r="F350" s="289" t="s">
        <v>505</v>
      </c>
    </row>
    <row r="351" spans="1:6" s="49" customFormat="1" ht="15.75" customHeight="1" x14ac:dyDescent="0.2">
      <c r="A351" s="289">
        <v>184</v>
      </c>
      <c r="B351" s="289" t="s">
        <v>115</v>
      </c>
      <c r="C351" s="289" t="s">
        <v>505</v>
      </c>
      <c r="D351" s="289">
        <v>907</v>
      </c>
      <c r="E351" s="289" t="s">
        <v>1093</v>
      </c>
      <c r="F351" s="289" t="s">
        <v>1094</v>
      </c>
    </row>
    <row r="352" spans="1:6" s="49" customFormat="1" ht="15.75" customHeight="1" x14ac:dyDescent="0.2">
      <c r="A352" s="289">
        <v>185</v>
      </c>
      <c r="B352" s="289" t="s">
        <v>116</v>
      </c>
      <c r="C352" s="289" t="s">
        <v>447</v>
      </c>
      <c r="D352" s="289">
        <v>107</v>
      </c>
      <c r="E352" s="289" t="s">
        <v>445</v>
      </c>
      <c r="F352" s="289" t="s">
        <v>446</v>
      </c>
    </row>
    <row r="353" spans="1:6" s="49" customFormat="1" ht="15.75" customHeight="1" x14ac:dyDescent="0.2">
      <c r="A353" s="289">
        <v>185</v>
      </c>
      <c r="B353" s="289" t="s">
        <v>116</v>
      </c>
      <c r="C353" s="289" t="s">
        <v>447</v>
      </c>
      <c r="D353" s="289">
        <v>185</v>
      </c>
      <c r="E353" s="289" t="s">
        <v>116</v>
      </c>
      <c r="F353" s="289" t="s">
        <v>447</v>
      </c>
    </row>
    <row r="354" spans="1:6" s="49" customFormat="1" ht="15.75" customHeight="1" x14ac:dyDescent="0.2">
      <c r="A354" s="289">
        <v>185</v>
      </c>
      <c r="B354" s="289" t="s">
        <v>116</v>
      </c>
      <c r="C354" s="289" t="s">
        <v>447</v>
      </c>
      <c r="D354" s="289">
        <v>953</v>
      </c>
      <c r="E354" s="289" t="s">
        <v>1166</v>
      </c>
      <c r="F354" s="289" t="s">
        <v>1167</v>
      </c>
    </row>
    <row r="355" spans="1:6" s="49" customFormat="1" ht="15.75" customHeight="1" x14ac:dyDescent="0.2">
      <c r="A355" s="289">
        <v>187</v>
      </c>
      <c r="B355" s="289" t="s">
        <v>507</v>
      </c>
      <c r="C355" s="289" t="s">
        <v>508</v>
      </c>
      <c r="D355" s="289">
        <v>187</v>
      </c>
      <c r="E355" s="289" t="s">
        <v>507</v>
      </c>
      <c r="F355" s="289" t="s">
        <v>508</v>
      </c>
    </row>
    <row r="356" spans="1:6" s="49" customFormat="1" ht="15.75" customHeight="1" x14ac:dyDescent="0.2">
      <c r="A356" s="289">
        <v>188</v>
      </c>
      <c r="B356" s="289" t="s">
        <v>255</v>
      </c>
      <c r="C356" s="289" t="s">
        <v>509</v>
      </c>
      <c r="D356" s="289">
        <v>188</v>
      </c>
      <c r="E356" s="289" t="s">
        <v>255</v>
      </c>
      <c r="F356" s="289" t="s">
        <v>509</v>
      </c>
    </row>
    <row r="357" spans="1:6" s="49" customFormat="1" ht="15.75" customHeight="1" x14ac:dyDescent="0.2">
      <c r="A357" s="289">
        <v>188</v>
      </c>
      <c r="B357" s="289" t="s">
        <v>255</v>
      </c>
      <c r="C357" s="289" t="s">
        <v>509</v>
      </c>
      <c r="D357" s="289">
        <v>737</v>
      </c>
      <c r="E357" s="289" t="s">
        <v>167</v>
      </c>
      <c r="F357" s="289" t="s">
        <v>969</v>
      </c>
    </row>
    <row r="358" spans="1:6" s="49" customFormat="1" ht="15.75" customHeight="1" x14ac:dyDescent="0.2">
      <c r="A358" s="289">
        <v>189</v>
      </c>
      <c r="B358" s="289" t="s">
        <v>118</v>
      </c>
      <c r="C358" s="289" t="s">
        <v>510</v>
      </c>
      <c r="D358" s="289">
        <v>189</v>
      </c>
      <c r="E358" s="289" t="s">
        <v>118</v>
      </c>
      <c r="F358" s="289" t="s">
        <v>510</v>
      </c>
    </row>
    <row r="359" spans="1:6" s="49" customFormat="1" ht="15.75" customHeight="1" x14ac:dyDescent="0.2">
      <c r="A359" s="289">
        <v>191</v>
      </c>
      <c r="B359" s="289" t="s">
        <v>119</v>
      </c>
      <c r="C359" s="289" t="s">
        <v>513</v>
      </c>
      <c r="D359" s="289">
        <v>191</v>
      </c>
      <c r="E359" s="289" t="s">
        <v>119</v>
      </c>
      <c r="F359" s="289" t="s">
        <v>513</v>
      </c>
    </row>
    <row r="360" spans="1:6" s="49" customFormat="1" ht="15.75" customHeight="1" x14ac:dyDescent="0.2">
      <c r="A360" s="289">
        <v>193</v>
      </c>
      <c r="B360" s="289" t="s">
        <v>121</v>
      </c>
      <c r="C360" s="289" t="s">
        <v>515</v>
      </c>
      <c r="D360" s="289">
        <v>193</v>
      </c>
      <c r="E360" s="289" t="s">
        <v>121</v>
      </c>
      <c r="F360" s="289" t="s">
        <v>515</v>
      </c>
    </row>
    <row r="361" spans="1:6" s="49" customFormat="1" ht="15.75" customHeight="1" x14ac:dyDescent="0.2">
      <c r="A361" s="289">
        <v>195</v>
      </c>
      <c r="B361" s="289" t="s">
        <v>123</v>
      </c>
      <c r="C361" s="289" t="s">
        <v>512</v>
      </c>
      <c r="D361" s="289">
        <v>190</v>
      </c>
      <c r="E361" s="289" t="s">
        <v>334</v>
      </c>
      <c r="F361" s="289" t="s">
        <v>511</v>
      </c>
    </row>
    <row r="362" spans="1:6" s="49" customFormat="1" ht="15.75" customHeight="1" x14ac:dyDescent="0.2">
      <c r="A362" s="289">
        <v>195</v>
      </c>
      <c r="B362" s="289" t="s">
        <v>123</v>
      </c>
      <c r="C362" s="289" t="s">
        <v>512</v>
      </c>
      <c r="D362" s="289">
        <v>195</v>
      </c>
      <c r="E362" s="289" t="s">
        <v>123</v>
      </c>
      <c r="F362" s="289" t="s">
        <v>512</v>
      </c>
    </row>
    <row r="363" spans="1:6" s="49" customFormat="1" ht="15.75" customHeight="1" x14ac:dyDescent="0.2">
      <c r="A363" s="289">
        <v>195</v>
      </c>
      <c r="B363" s="289" t="s">
        <v>123</v>
      </c>
      <c r="C363" s="289" t="s">
        <v>512</v>
      </c>
      <c r="D363" s="289">
        <v>356</v>
      </c>
      <c r="E363" s="289" t="s">
        <v>685</v>
      </c>
      <c r="F363" s="289" t="s">
        <v>686</v>
      </c>
    </row>
    <row r="364" spans="1:6" s="49" customFormat="1" ht="15.75" customHeight="1" x14ac:dyDescent="0.2">
      <c r="A364" s="289">
        <v>195</v>
      </c>
      <c r="B364" s="289" t="s">
        <v>123</v>
      </c>
      <c r="C364" s="289" t="s">
        <v>512</v>
      </c>
      <c r="D364" s="289">
        <v>357</v>
      </c>
      <c r="E364" s="289" t="s">
        <v>687</v>
      </c>
      <c r="F364" s="289" t="s">
        <v>688</v>
      </c>
    </row>
    <row r="365" spans="1:6" s="49" customFormat="1" ht="15.75" customHeight="1" x14ac:dyDescent="0.2">
      <c r="A365" s="289">
        <v>195</v>
      </c>
      <c r="B365" s="289" t="s">
        <v>123</v>
      </c>
      <c r="C365" s="289" t="s">
        <v>512</v>
      </c>
      <c r="D365" s="289">
        <v>359</v>
      </c>
      <c r="E365" s="289" t="s">
        <v>689</v>
      </c>
      <c r="F365" s="289" t="s">
        <v>690</v>
      </c>
    </row>
    <row r="366" spans="1:6" s="49" customFormat="1" ht="15.75" customHeight="1" x14ac:dyDescent="0.2">
      <c r="A366" s="289">
        <v>195</v>
      </c>
      <c r="B366" s="289" t="s">
        <v>123</v>
      </c>
      <c r="C366" s="289" t="s">
        <v>512</v>
      </c>
      <c r="D366" s="289">
        <v>941</v>
      </c>
      <c r="E366" s="289" t="s">
        <v>1145</v>
      </c>
      <c r="F366" s="289" t="s">
        <v>1146</v>
      </c>
    </row>
    <row r="367" spans="1:6" s="49" customFormat="1" ht="15.75" customHeight="1" x14ac:dyDescent="0.2">
      <c r="A367" s="289">
        <v>196</v>
      </c>
      <c r="B367" s="289" t="s">
        <v>124</v>
      </c>
      <c r="C367" s="289" t="s">
        <v>517</v>
      </c>
      <c r="D367" s="289">
        <v>196</v>
      </c>
      <c r="E367" s="289" t="s">
        <v>124</v>
      </c>
      <c r="F367" s="289" t="s">
        <v>517</v>
      </c>
    </row>
    <row r="368" spans="1:6" s="49" customFormat="1" ht="15.75" customHeight="1" x14ac:dyDescent="0.2">
      <c r="A368" s="289">
        <v>197</v>
      </c>
      <c r="B368" s="289" t="s">
        <v>518</v>
      </c>
      <c r="C368" s="289" t="s">
        <v>519</v>
      </c>
      <c r="D368" s="289">
        <v>197</v>
      </c>
      <c r="E368" s="289" t="s">
        <v>518</v>
      </c>
      <c r="F368" s="289" t="s">
        <v>519</v>
      </c>
    </row>
    <row r="369" spans="1:6" s="49" customFormat="1" ht="15.75" customHeight="1" x14ac:dyDescent="0.2">
      <c r="A369" s="289">
        <v>199</v>
      </c>
      <c r="B369" s="289" t="s">
        <v>125</v>
      </c>
      <c r="C369" s="289" t="s">
        <v>522</v>
      </c>
      <c r="D369" s="289">
        <v>199</v>
      </c>
      <c r="E369" s="289" t="s">
        <v>125</v>
      </c>
      <c r="F369" s="289" t="s">
        <v>522</v>
      </c>
    </row>
    <row r="370" spans="1:6" s="49" customFormat="1" ht="15.75" customHeight="1" x14ac:dyDescent="0.2">
      <c r="A370" s="289">
        <v>202</v>
      </c>
      <c r="B370" s="289" t="s">
        <v>325</v>
      </c>
      <c r="C370" s="289" t="s">
        <v>524</v>
      </c>
      <c r="D370" s="289">
        <v>202</v>
      </c>
      <c r="E370" s="289" t="s">
        <v>325</v>
      </c>
      <c r="F370" s="289" t="s">
        <v>524</v>
      </c>
    </row>
    <row r="371" spans="1:6" s="49" customFormat="1" ht="15.75" customHeight="1" x14ac:dyDescent="0.2">
      <c r="A371" s="289">
        <v>203</v>
      </c>
      <c r="B371" s="289" t="s">
        <v>256</v>
      </c>
      <c r="C371" s="289" t="s">
        <v>525</v>
      </c>
      <c r="D371" s="289">
        <v>203</v>
      </c>
      <c r="E371" s="289" t="s">
        <v>256</v>
      </c>
      <c r="F371" s="289" t="s">
        <v>525</v>
      </c>
    </row>
    <row r="372" spans="1:6" s="49" customFormat="1" ht="15.75" customHeight="1" x14ac:dyDescent="0.2">
      <c r="A372" s="289">
        <v>205</v>
      </c>
      <c r="B372" s="289" t="s">
        <v>257</v>
      </c>
      <c r="C372" s="289" t="s">
        <v>527</v>
      </c>
      <c r="D372" s="289">
        <v>205</v>
      </c>
      <c r="E372" s="289" t="s">
        <v>257</v>
      </c>
      <c r="F372" s="289" t="s">
        <v>527</v>
      </c>
    </row>
    <row r="373" spans="1:6" s="49" customFormat="1" ht="15.75" customHeight="1" x14ac:dyDescent="0.2">
      <c r="A373" s="289">
        <v>207</v>
      </c>
      <c r="B373" s="289" t="s">
        <v>450</v>
      </c>
      <c r="C373" s="289" t="s">
        <v>451</v>
      </c>
      <c r="D373" s="289">
        <v>109</v>
      </c>
      <c r="E373" s="289" t="s">
        <v>448</v>
      </c>
      <c r="F373" s="289" t="s">
        <v>449</v>
      </c>
    </row>
    <row r="374" spans="1:6" s="49" customFormat="1" ht="15.75" customHeight="1" x14ac:dyDescent="0.2">
      <c r="A374" s="289">
        <v>207</v>
      </c>
      <c r="B374" s="289" t="s">
        <v>450</v>
      </c>
      <c r="C374" s="289" t="s">
        <v>451</v>
      </c>
      <c r="D374" s="289">
        <v>207</v>
      </c>
      <c r="E374" s="289" t="s">
        <v>450</v>
      </c>
      <c r="F374" s="289" t="s">
        <v>451</v>
      </c>
    </row>
    <row r="375" spans="1:6" s="49" customFormat="1" ht="15.75" customHeight="1" x14ac:dyDescent="0.2">
      <c r="A375" s="289">
        <v>207</v>
      </c>
      <c r="B375" s="289" t="s">
        <v>450</v>
      </c>
      <c r="C375" s="289" t="s">
        <v>451</v>
      </c>
      <c r="D375" s="289">
        <v>224</v>
      </c>
      <c r="E375" s="289" t="s">
        <v>549</v>
      </c>
      <c r="F375" s="289" t="s">
        <v>550</v>
      </c>
    </row>
    <row r="376" spans="1:6" s="49" customFormat="1" ht="15.75" customHeight="1" x14ac:dyDescent="0.2">
      <c r="A376" s="289">
        <v>207</v>
      </c>
      <c r="B376" s="289" t="s">
        <v>450</v>
      </c>
      <c r="C376" s="289" t="s">
        <v>451</v>
      </c>
      <c r="D376" s="289">
        <v>293</v>
      </c>
      <c r="E376" s="289" t="s">
        <v>623</v>
      </c>
      <c r="F376" s="289" t="s">
        <v>624</v>
      </c>
    </row>
    <row r="377" spans="1:6" s="49" customFormat="1" ht="15.75" customHeight="1" x14ac:dyDescent="0.2">
      <c r="A377" s="289">
        <v>207</v>
      </c>
      <c r="B377" s="289" t="s">
        <v>450</v>
      </c>
      <c r="C377" s="289" t="s">
        <v>451</v>
      </c>
      <c r="D377" s="289">
        <v>309</v>
      </c>
      <c r="E377" s="289" t="s">
        <v>638</v>
      </c>
      <c r="F377" s="289" t="s">
        <v>639</v>
      </c>
    </row>
    <row r="378" spans="1:6" s="49" customFormat="1" ht="15.75" customHeight="1" x14ac:dyDescent="0.2">
      <c r="A378" s="289">
        <v>208</v>
      </c>
      <c r="B378" s="289" t="s">
        <v>528</v>
      </c>
      <c r="C378" s="289" t="s">
        <v>529</v>
      </c>
      <c r="D378" s="289">
        <v>208</v>
      </c>
      <c r="E378" s="289" t="s">
        <v>528</v>
      </c>
      <c r="F378" s="289" t="s">
        <v>529</v>
      </c>
    </row>
    <row r="379" spans="1:6" s="49" customFormat="1" ht="15.75" customHeight="1" x14ac:dyDescent="0.2">
      <c r="A379" s="289">
        <v>209</v>
      </c>
      <c r="B379" s="289" t="s">
        <v>127</v>
      </c>
      <c r="C379" s="289" t="s">
        <v>530</v>
      </c>
      <c r="D379" s="289">
        <v>209</v>
      </c>
      <c r="E379" s="289" t="s">
        <v>127</v>
      </c>
      <c r="F379" s="289" t="s">
        <v>530</v>
      </c>
    </row>
    <row r="380" spans="1:6" s="49" customFormat="1" ht="15.75" customHeight="1" x14ac:dyDescent="0.2">
      <c r="A380" s="289">
        <v>210</v>
      </c>
      <c r="B380" s="289" t="s">
        <v>531</v>
      </c>
      <c r="C380" s="289" t="s">
        <v>532</v>
      </c>
      <c r="D380" s="289">
        <v>210</v>
      </c>
      <c r="E380" s="289" t="s">
        <v>531</v>
      </c>
      <c r="F380" s="289" t="s">
        <v>532</v>
      </c>
    </row>
    <row r="381" spans="1:6" s="49" customFormat="1" ht="15.75" customHeight="1" x14ac:dyDescent="0.2">
      <c r="A381" s="289">
        <v>211</v>
      </c>
      <c r="B381" s="289" t="s">
        <v>128</v>
      </c>
      <c r="C381" s="289" t="s">
        <v>533</v>
      </c>
      <c r="D381" s="289">
        <v>211</v>
      </c>
      <c r="E381" s="289" t="s">
        <v>128</v>
      </c>
      <c r="F381" s="289" t="s">
        <v>533</v>
      </c>
    </row>
    <row r="382" spans="1:6" s="49" customFormat="1" ht="15.75" customHeight="1" x14ac:dyDescent="0.2">
      <c r="A382" s="289">
        <v>212</v>
      </c>
      <c r="B382" s="289" t="s">
        <v>129</v>
      </c>
      <c r="C382" s="289" t="s">
        <v>534</v>
      </c>
      <c r="D382" s="289">
        <v>212</v>
      </c>
      <c r="E382" s="289" t="s">
        <v>129</v>
      </c>
      <c r="F382" s="289" t="s">
        <v>534</v>
      </c>
    </row>
    <row r="383" spans="1:6" s="49" customFormat="1" ht="15.75" customHeight="1" x14ac:dyDescent="0.2">
      <c r="A383" s="289">
        <v>213</v>
      </c>
      <c r="B383" s="289" t="s">
        <v>254</v>
      </c>
      <c r="C383" s="289" t="s">
        <v>535</v>
      </c>
      <c r="D383" s="289">
        <v>213</v>
      </c>
      <c r="E383" s="289" t="s">
        <v>254</v>
      </c>
      <c r="F383" s="289" t="s">
        <v>535</v>
      </c>
    </row>
    <row r="384" spans="1:6" s="49" customFormat="1" ht="15.75" customHeight="1" x14ac:dyDescent="0.2">
      <c r="A384" s="289">
        <v>214</v>
      </c>
      <c r="B384" s="289" t="s">
        <v>130</v>
      </c>
      <c r="C384" s="289" t="s">
        <v>536</v>
      </c>
      <c r="D384" s="289">
        <v>214</v>
      </c>
      <c r="E384" s="289" t="s">
        <v>130</v>
      </c>
      <c r="F384" s="289" t="s">
        <v>536</v>
      </c>
    </row>
    <row r="385" spans="1:6" s="49" customFormat="1" ht="15.75" customHeight="1" x14ac:dyDescent="0.2">
      <c r="A385" s="289">
        <v>215</v>
      </c>
      <c r="B385" s="289" t="s">
        <v>258</v>
      </c>
      <c r="C385" s="289" t="s">
        <v>537</v>
      </c>
      <c r="D385" s="289">
        <v>215</v>
      </c>
      <c r="E385" s="289" t="s">
        <v>258</v>
      </c>
      <c r="F385" s="289" t="s">
        <v>537</v>
      </c>
    </row>
    <row r="386" spans="1:6" s="49" customFormat="1" ht="15.75" customHeight="1" x14ac:dyDescent="0.2">
      <c r="A386" s="289">
        <v>216</v>
      </c>
      <c r="B386" s="289" t="s">
        <v>285</v>
      </c>
      <c r="C386" s="289" t="s">
        <v>538</v>
      </c>
      <c r="D386" s="289">
        <v>216</v>
      </c>
      <c r="E386" s="289" t="s">
        <v>285</v>
      </c>
      <c r="F386" s="289" t="s">
        <v>538</v>
      </c>
    </row>
    <row r="387" spans="1:6" s="49" customFormat="1" ht="15.75" customHeight="1" x14ac:dyDescent="0.2">
      <c r="A387" s="289">
        <v>217</v>
      </c>
      <c r="B387" s="289" t="s">
        <v>286</v>
      </c>
      <c r="C387" s="289" t="s">
        <v>539</v>
      </c>
      <c r="D387" s="289">
        <v>217</v>
      </c>
      <c r="E387" s="289" t="s">
        <v>286</v>
      </c>
      <c r="F387" s="289" t="s">
        <v>539</v>
      </c>
    </row>
    <row r="388" spans="1:6" s="49" customFormat="1" ht="15.75" customHeight="1" x14ac:dyDescent="0.2">
      <c r="A388" s="289">
        <v>218</v>
      </c>
      <c r="B388" s="289" t="s">
        <v>540</v>
      </c>
      <c r="C388" s="289" t="s">
        <v>541</v>
      </c>
      <c r="D388" s="289">
        <v>218</v>
      </c>
      <c r="E388" s="289" t="s">
        <v>540</v>
      </c>
      <c r="F388" s="289" t="s">
        <v>541</v>
      </c>
    </row>
    <row r="389" spans="1:6" s="49" customFormat="1" ht="15.75" customHeight="1" x14ac:dyDescent="0.2">
      <c r="A389" s="289">
        <v>219</v>
      </c>
      <c r="B389" s="289" t="s">
        <v>542</v>
      </c>
      <c r="C389" s="289" t="s">
        <v>543</v>
      </c>
      <c r="D389" s="289">
        <v>219</v>
      </c>
      <c r="E389" s="289" t="s">
        <v>542</v>
      </c>
      <c r="F389" s="289" t="s">
        <v>543</v>
      </c>
    </row>
    <row r="390" spans="1:6" s="49" customFormat="1" ht="15.75" customHeight="1" x14ac:dyDescent="0.2">
      <c r="A390" s="289">
        <v>220</v>
      </c>
      <c r="B390" s="289" t="s">
        <v>287</v>
      </c>
      <c r="C390" s="289" t="s">
        <v>544</v>
      </c>
      <c r="D390" s="289">
        <v>220</v>
      </c>
      <c r="E390" s="289" t="s">
        <v>287</v>
      </c>
      <c r="F390" s="289" t="s">
        <v>544</v>
      </c>
    </row>
    <row r="391" spans="1:6" s="49" customFormat="1" ht="15.75" customHeight="1" x14ac:dyDescent="0.2">
      <c r="A391" s="289">
        <v>221</v>
      </c>
      <c r="B391" s="289" t="s">
        <v>545</v>
      </c>
      <c r="C391" s="289" t="s">
        <v>546</v>
      </c>
      <c r="D391" s="289">
        <v>221</v>
      </c>
      <c r="E391" s="289" t="s">
        <v>545</v>
      </c>
      <c r="F391" s="289" t="s">
        <v>546</v>
      </c>
    </row>
    <row r="392" spans="1:6" s="49" customFormat="1" ht="15.75" customHeight="1" x14ac:dyDescent="0.2">
      <c r="A392" s="289">
        <v>222</v>
      </c>
      <c r="B392" s="289" t="s">
        <v>271</v>
      </c>
      <c r="C392" s="289" t="s">
        <v>547</v>
      </c>
      <c r="D392" s="289">
        <v>222</v>
      </c>
      <c r="E392" s="289" t="s">
        <v>271</v>
      </c>
      <c r="F392" s="289" t="s">
        <v>547</v>
      </c>
    </row>
    <row r="393" spans="1:6" s="49" customFormat="1" ht="15.75" customHeight="1" x14ac:dyDescent="0.2">
      <c r="A393" s="289">
        <v>223</v>
      </c>
      <c r="B393" s="289" t="s">
        <v>288</v>
      </c>
      <c r="C393" s="289" t="s">
        <v>548</v>
      </c>
      <c r="D393" s="289">
        <v>223</v>
      </c>
      <c r="E393" s="289" t="s">
        <v>288</v>
      </c>
      <c r="F393" s="289" t="s">
        <v>548</v>
      </c>
    </row>
    <row r="394" spans="1:6" s="49" customFormat="1" ht="15.75" customHeight="1" x14ac:dyDescent="0.2">
      <c r="A394" s="289">
        <v>225</v>
      </c>
      <c r="B394" s="289" t="s">
        <v>289</v>
      </c>
      <c r="C394" s="289" t="s">
        <v>551</v>
      </c>
      <c r="D394" s="289">
        <v>225</v>
      </c>
      <c r="E394" s="289" t="s">
        <v>289</v>
      </c>
      <c r="F394" s="289" t="s">
        <v>551</v>
      </c>
    </row>
    <row r="395" spans="1:6" s="49" customFormat="1" ht="15.75" customHeight="1" x14ac:dyDescent="0.2">
      <c r="A395" s="289">
        <v>226</v>
      </c>
      <c r="B395" s="289" t="s">
        <v>326</v>
      </c>
      <c r="C395" s="289" t="s">
        <v>552</v>
      </c>
      <c r="D395" s="289">
        <v>226</v>
      </c>
      <c r="E395" s="289" t="s">
        <v>326</v>
      </c>
      <c r="F395" s="289" t="s">
        <v>552</v>
      </c>
    </row>
    <row r="396" spans="1:6" s="49" customFormat="1" ht="15.75" customHeight="1" x14ac:dyDescent="0.2">
      <c r="A396" s="289">
        <v>227</v>
      </c>
      <c r="B396" s="289" t="s">
        <v>131</v>
      </c>
      <c r="C396" s="289" t="s">
        <v>553</v>
      </c>
      <c r="D396" s="289">
        <v>227</v>
      </c>
      <c r="E396" s="289" t="s">
        <v>131</v>
      </c>
      <c r="F396" s="289" t="s">
        <v>553</v>
      </c>
    </row>
    <row r="397" spans="1:6" s="49" customFormat="1" ht="15.75" customHeight="1" x14ac:dyDescent="0.2">
      <c r="A397" s="289">
        <v>227</v>
      </c>
      <c r="B397" s="289" t="s">
        <v>131</v>
      </c>
      <c r="C397" s="289" t="s">
        <v>553</v>
      </c>
      <c r="D397" s="289">
        <v>244</v>
      </c>
      <c r="E397" s="289" t="s">
        <v>294</v>
      </c>
      <c r="F397" s="289" t="s">
        <v>571</v>
      </c>
    </row>
    <row r="398" spans="1:6" s="49" customFormat="1" ht="15.75" customHeight="1" x14ac:dyDescent="0.2">
      <c r="A398" s="289">
        <v>227</v>
      </c>
      <c r="B398" s="289" t="s">
        <v>131</v>
      </c>
      <c r="C398" s="289" t="s">
        <v>553</v>
      </c>
      <c r="D398" s="289">
        <v>263</v>
      </c>
      <c r="E398" s="289" t="s">
        <v>31</v>
      </c>
      <c r="F398" s="289" t="s">
        <v>592</v>
      </c>
    </row>
    <row r="399" spans="1:6" s="49" customFormat="1" ht="15.75" customHeight="1" x14ac:dyDescent="0.2">
      <c r="A399" s="289">
        <v>227</v>
      </c>
      <c r="B399" s="289" t="s">
        <v>131</v>
      </c>
      <c r="C399" s="289" t="s">
        <v>553</v>
      </c>
      <c r="D399" s="289">
        <v>277</v>
      </c>
      <c r="E399" s="289" t="s">
        <v>330</v>
      </c>
      <c r="F399" s="289" t="s">
        <v>604</v>
      </c>
    </row>
    <row r="400" spans="1:6" s="49" customFormat="1" ht="15.75" customHeight="1" x14ac:dyDescent="0.2">
      <c r="A400" s="289">
        <v>227</v>
      </c>
      <c r="B400" s="289" t="s">
        <v>131</v>
      </c>
      <c r="C400" s="289" t="s">
        <v>553</v>
      </c>
      <c r="D400" s="289">
        <v>280</v>
      </c>
      <c r="E400" s="289" t="s">
        <v>139</v>
      </c>
      <c r="F400" s="289" t="s">
        <v>609</v>
      </c>
    </row>
    <row r="401" spans="1:6" s="49" customFormat="1" ht="15.75" customHeight="1" x14ac:dyDescent="0.2">
      <c r="A401" s="289">
        <v>227</v>
      </c>
      <c r="B401" s="289" t="s">
        <v>131</v>
      </c>
      <c r="C401" s="289" t="s">
        <v>553</v>
      </c>
      <c r="D401" s="289">
        <v>290</v>
      </c>
      <c r="E401" s="289" t="s">
        <v>140</v>
      </c>
      <c r="F401" s="289" t="s">
        <v>620</v>
      </c>
    </row>
    <row r="402" spans="1:6" s="49" customFormat="1" ht="15.75" customHeight="1" x14ac:dyDescent="0.2">
      <c r="A402" s="289">
        <v>227</v>
      </c>
      <c r="B402" s="289" t="s">
        <v>131</v>
      </c>
      <c r="C402" s="289" t="s">
        <v>553</v>
      </c>
      <c r="D402" s="289">
        <v>332</v>
      </c>
      <c r="E402" s="289" t="s">
        <v>144</v>
      </c>
      <c r="F402" s="289" t="s">
        <v>658</v>
      </c>
    </row>
    <row r="403" spans="1:6" s="49" customFormat="1" ht="15.75" customHeight="1" x14ac:dyDescent="0.2">
      <c r="A403" s="289">
        <v>228</v>
      </c>
      <c r="B403" s="289" t="s">
        <v>290</v>
      </c>
      <c r="C403" s="289" t="s">
        <v>554</v>
      </c>
      <c r="D403" s="289">
        <v>228</v>
      </c>
      <c r="E403" s="289" t="s">
        <v>290</v>
      </c>
      <c r="F403" s="289" t="s">
        <v>554</v>
      </c>
    </row>
    <row r="404" spans="1:6" s="49" customFormat="1" ht="15.75" customHeight="1" x14ac:dyDescent="0.2">
      <c r="A404" s="289">
        <v>229</v>
      </c>
      <c r="B404" s="289" t="s">
        <v>259</v>
      </c>
      <c r="C404" s="289" t="s">
        <v>555</v>
      </c>
      <c r="D404" s="289">
        <v>229</v>
      </c>
      <c r="E404" s="289" t="s">
        <v>259</v>
      </c>
      <c r="F404" s="289" t="s">
        <v>555</v>
      </c>
    </row>
    <row r="405" spans="1:6" s="49" customFormat="1" ht="15.75" customHeight="1" x14ac:dyDescent="0.2">
      <c r="A405" s="289">
        <v>232</v>
      </c>
      <c r="B405" s="289" t="s">
        <v>132</v>
      </c>
      <c r="C405" s="289" t="s">
        <v>558</v>
      </c>
      <c r="D405" s="289">
        <v>232</v>
      </c>
      <c r="E405" s="289" t="s">
        <v>132</v>
      </c>
      <c r="F405" s="289" t="s">
        <v>558</v>
      </c>
    </row>
    <row r="406" spans="1:6" s="49" customFormat="1" ht="15.75" customHeight="1" x14ac:dyDescent="0.2">
      <c r="A406" s="289">
        <v>234</v>
      </c>
      <c r="B406" s="289" t="s">
        <v>291</v>
      </c>
      <c r="C406" s="289" t="s">
        <v>561</v>
      </c>
      <c r="D406" s="289">
        <v>234</v>
      </c>
      <c r="E406" s="289" t="s">
        <v>291</v>
      </c>
      <c r="F406" s="289" t="s">
        <v>561</v>
      </c>
    </row>
    <row r="407" spans="1:6" s="49" customFormat="1" ht="15.75" customHeight="1" x14ac:dyDescent="0.2">
      <c r="A407" s="289">
        <v>235</v>
      </c>
      <c r="B407" s="289" t="s">
        <v>334</v>
      </c>
      <c r="C407" s="289" t="s">
        <v>562</v>
      </c>
      <c r="D407" s="289">
        <v>235</v>
      </c>
      <c r="E407" s="289" t="s">
        <v>334</v>
      </c>
      <c r="F407" s="289" t="s">
        <v>562</v>
      </c>
    </row>
    <row r="408" spans="1:6" s="49" customFormat="1" ht="15.75" customHeight="1" x14ac:dyDescent="0.2">
      <c r="A408" s="289">
        <v>236</v>
      </c>
      <c r="B408" s="289" t="s">
        <v>292</v>
      </c>
      <c r="C408" s="289" t="s">
        <v>563</v>
      </c>
      <c r="D408" s="289">
        <v>236</v>
      </c>
      <c r="E408" s="289" t="s">
        <v>292</v>
      </c>
      <c r="F408" s="289" t="s">
        <v>563</v>
      </c>
    </row>
    <row r="409" spans="1:6" s="49" customFormat="1" ht="15.75" customHeight="1" x14ac:dyDescent="0.2">
      <c r="A409" s="289">
        <v>237</v>
      </c>
      <c r="B409" s="289" t="s">
        <v>564</v>
      </c>
      <c r="C409" s="289" t="s">
        <v>565</v>
      </c>
      <c r="D409" s="289">
        <v>237</v>
      </c>
      <c r="E409" s="289" t="s">
        <v>564</v>
      </c>
      <c r="F409" s="289" t="s">
        <v>565</v>
      </c>
    </row>
    <row r="410" spans="1:6" s="49" customFormat="1" ht="15.75" customHeight="1" x14ac:dyDescent="0.2">
      <c r="A410" s="289">
        <v>240</v>
      </c>
      <c r="B410" s="289" t="s">
        <v>293</v>
      </c>
      <c r="C410" s="289" t="s">
        <v>566</v>
      </c>
      <c r="D410" s="289">
        <v>240</v>
      </c>
      <c r="E410" s="289" t="s">
        <v>293</v>
      </c>
      <c r="F410" s="289" t="s">
        <v>566</v>
      </c>
    </row>
    <row r="411" spans="1:6" s="49" customFormat="1" ht="15.75" customHeight="1" x14ac:dyDescent="0.2">
      <c r="A411" s="289">
        <v>245</v>
      </c>
      <c r="B411" s="289" t="s">
        <v>572</v>
      </c>
      <c r="C411" s="289" t="s">
        <v>573</v>
      </c>
      <c r="D411" s="289">
        <v>245</v>
      </c>
      <c r="E411" s="289" t="s">
        <v>572</v>
      </c>
      <c r="F411" s="289" t="s">
        <v>573</v>
      </c>
    </row>
    <row r="412" spans="1:6" s="49" customFormat="1" ht="15.75" customHeight="1" x14ac:dyDescent="0.2">
      <c r="A412" s="289">
        <v>248</v>
      </c>
      <c r="B412" s="289" t="s">
        <v>295</v>
      </c>
      <c r="C412" s="289" t="s">
        <v>577</v>
      </c>
      <c r="D412" s="289">
        <v>248</v>
      </c>
      <c r="E412" s="289" t="s">
        <v>295</v>
      </c>
      <c r="F412" s="289" t="s">
        <v>577</v>
      </c>
    </row>
    <row r="413" spans="1:6" s="49" customFormat="1" ht="15.75" customHeight="1" x14ac:dyDescent="0.2">
      <c r="A413" s="289">
        <v>249</v>
      </c>
      <c r="B413" s="289" t="s">
        <v>260</v>
      </c>
      <c r="C413" s="289" t="s">
        <v>578</v>
      </c>
      <c r="D413" s="289">
        <v>249</v>
      </c>
      <c r="E413" s="289" t="s">
        <v>260</v>
      </c>
      <c r="F413" s="289" t="s">
        <v>578</v>
      </c>
    </row>
    <row r="414" spans="1:6" s="49" customFormat="1" ht="15.75" customHeight="1" x14ac:dyDescent="0.2">
      <c r="A414" s="289">
        <v>250</v>
      </c>
      <c r="B414" s="289" t="s">
        <v>133</v>
      </c>
      <c r="C414" s="289" t="s">
        <v>579</v>
      </c>
      <c r="D414" s="289">
        <v>250</v>
      </c>
      <c r="E414" s="289" t="s">
        <v>133</v>
      </c>
      <c r="F414" s="289" t="s">
        <v>579</v>
      </c>
    </row>
    <row r="415" spans="1:6" s="49" customFormat="1" ht="15.75" customHeight="1" x14ac:dyDescent="0.2">
      <c r="A415" s="289">
        <v>251</v>
      </c>
      <c r="B415" s="289" t="s">
        <v>296</v>
      </c>
      <c r="C415" s="289" t="s">
        <v>576</v>
      </c>
      <c r="D415" s="289">
        <v>246</v>
      </c>
      <c r="E415" s="289" t="s">
        <v>574</v>
      </c>
      <c r="F415" s="289" t="s">
        <v>575</v>
      </c>
    </row>
    <row r="416" spans="1:6" s="49" customFormat="1" ht="15.75" customHeight="1" x14ac:dyDescent="0.2">
      <c r="A416" s="289">
        <v>251</v>
      </c>
      <c r="B416" s="289" t="s">
        <v>296</v>
      </c>
      <c r="C416" s="289" t="s">
        <v>576</v>
      </c>
      <c r="D416" s="289">
        <v>251</v>
      </c>
      <c r="E416" s="289" t="s">
        <v>296</v>
      </c>
      <c r="F416" s="289" t="s">
        <v>576</v>
      </c>
    </row>
    <row r="417" spans="1:6" s="49" customFormat="1" ht="15.75" customHeight="1" x14ac:dyDescent="0.2">
      <c r="A417" s="289">
        <v>251</v>
      </c>
      <c r="B417" s="289" t="s">
        <v>296</v>
      </c>
      <c r="C417" s="289" t="s">
        <v>576</v>
      </c>
      <c r="D417" s="289">
        <v>333</v>
      </c>
      <c r="E417" s="289" t="s">
        <v>659</v>
      </c>
      <c r="F417" s="289" t="s">
        <v>1297</v>
      </c>
    </row>
    <row r="418" spans="1:6" s="49" customFormat="1" ht="15.75" customHeight="1" x14ac:dyDescent="0.2">
      <c r="A418" s="289">
        <v>251</v>
      </c>
      <c r="B418" s="289" t="s">
        <v>296</v>
      </c>
      <c r="C418" s="289" t="s">
        <v>576</v>
      </c>
      <c r="D418" s="289">
        <v>345</v>
      </c>
      <c r="E418" s="289" t="s">
        <v>670</v>
      </c>
      <c r="F418" s="289" t="s">
        <v>671</v>
      </c>
    </row>
    <row r="419" spans="1:6" s="49" customFormat="1" ht="15.75" customHeight="1" x14ac:dyDescent="0.2">
      <c r="A419" s="289">
        <v>252</v>
      </c>
      <c r="B419" s="289" t="s">
        <v>297</v>
      </c>
      <c r="C419" s="289" t="s">
        <v>580</v>
      </c>
      <c r="D419" s="289">
        <v>252</v>
      </c>
      <c r="E419" s="289" t="s">
        <v>297</v>
      </c>
      <c r="F419" s="289" t="s">
        <v>580</v>
      </c>
    </row>
    <row r="420" spans="1:6" s="49" customFormat="1" ht="15.75" customHeight="1" x14ac:dyDescent="0.2">
      <c r="A420" s="289">
        <v>252</v>
      </c>
      <c r="B420" s="289" t="s">
        <v>297</v>
      </c>
      <c r="C420" s="289" t="s">
        <v>580</v>
      </c>
      <c r="D420" s="289">
        <v>340</v>
      </c>
      <c r="E420" s="289" t="s">
        <v>664</v>
      </c>
      <c r="F420" s="289" t="s">
        <v>665</v>
      </c>
    </row>
    <row r="421" spans="1:6" s="49" customFormat="1" ht="15.75" customHeight="1" x14ac:dyDescent="0.2">
      <c r="A421" s="289">
        <v>252</v>
      </c>
      <c r="B421" s="289" t="s">
        <v>297</v>
      </c>
      <c r="C421" s="289" t="s">
        <v>580</v>
      </c>
      <c r="D421" s="289">
        <v>341</v>
      </c>
      <c r="E421" s="289" t="s">
        <v>666</v>
      </c>
      <c r="F421" s="289" t="s">
        <v>667</v>
      </c>
    </row>
    <row r="422" spans="1:6" s="49" customFormat="1" ht="15.75" customHeight="1" x14ac:dyDescent="0.2">
      <c r="A422" s="289">
        <v>253</v>
      </c>
      <c r="B422" s="289" t="s">
        <v>261</v>
      </c>
      <c r="C422" s="289" t="s">
        <v>581</v>
      </c>
      <c r="D422" s="289">
        <v>253</v>
      </c>
      <c r="E422" s="289" t="s">
        <v>261</v>
      </c>
      <c r="F422" s="289" t="s">
        <v>581</v>
      </c>
    </row>
    <row r="423" spans="1:6" s="49" customFormat="1" ht="15.75" customHeight="1" x14ac:dyDescent="0.2">
      <c r="A423" s="289">
        <v>254</v>
      </c>
      <c r="B423" s="289" t="s">
        <v>134</v>
      </c>
      <c r="C423" s="289" t="s">
        <v>582</v>
      </c>
      <c r="D423" s="289">
        <v>254</v>
      </c>
      <c r="E423" s="289" t="s">
        <v>134</v>
      </c>
      <c r="F423" s="289" t="s">
        <v>582</v>
      </c>
    </row>
    <row r="424" spans="1:6" s="49" customFormat="1" ht="15.75" customHeight="1" x14ac:dyDescent="0.2">
      <c r="A424" s="289">
        <v>255</v>
      </c>
      <c r="B424" s="289" t="s">
        <v>262</v>
      </c>
      <c r="C424" s="289" t="s">
        <v>583</v>
      </c>
      <c r="D424" s="289">
        <v>255</v>
      </c>
      <c r="E424" s="289" t="s">
        <v>262</v>
      </c>
      <c r="F424" s="289" t="s">
        <v>583</v>
      </c>
    </row>
    <row r="425" spans="1:6" s="49" customFormat="1" ht="15.75" customHeight="1" x14ac:dyDescent="0.2">
      <c r="A425" s="289">
        <v>256</v>
      </c>
      <c r="B425" s="289" t="s">
        <v>135</v>
      </c>
      <c r="C425" s="289" t="s">
        <v>481</v>
      </c>
      <c r="D425" s="289">
        <v>141</v>
      </c>
      <c r="E425" s="289" t="s">
        <v>281</v>
      </c>
      <c r="F425" s="289" t="s">
        <v>480</v>
      </c>
    </row>
    <row r="426" spans="1:6" s="49" customFormat="1" ht="15.75" customHeight="1" x14ac:dyDescent="0.2">
      <c r="A426" s="289">
        <v>256</v>
      </c>
      <c r="B426" s="289" t="s">
        <v>135</v>
      </c>
      <c r="C426" s="289" t="s">
        <v>481</v>
      </c>
      <c r="D426" s="289">
        <v>256</v>
      </c>
      <c r="E426" s="289" t="s">
        <v>135</v>
      </c>
      <c r="F426" s="289" t="s">
        <v>481</v>
      </c>
    </row>
    <row r="427" spans="1:6" s="49" customFormat="1" ht="15.75" customHeight="1" x14ac:dyDescent="0.2">
      <c r="A427" s="289">
        <v>256</v>
      </c>
      <c r="B427" s="289" t="s">
        <v>135</v>
      </c>
      <c r="C427" s="289" t="s">
        <v>481</v>
      </c>
      <c r="D427" s="289">
        <v>268</v>
      </c>
      <c r="E427" s="289" t="s">
        <v>303</v>
      </c>
      <c r="F427" s="289" t="s">
        <v>596</v>
      </c>
    </row>
    <row r="428" spans="1:6" s="49" customFormat="1" ht="15.75" customHeight="1" x14ac:dyDescent="0.2">
      <c r="A428" s="289">
        <v>257</v>
      </c>
      <c r="B428" s="289" t="s">
        <v>298</v>
      </c>
      <c r="C428" s="289" t="s">
        <v>584</v>
      </c>
      <c r="D428" s="289">
        <v>257</v>
      </c>
      <c r="E428" s="289" t="s">
        <v>298</v>
      </c>
      <c r="F428" s="289" t="s">
        <v>584</v>
      </c>
    </row>
    <row r="429" spans="1:6" s="49" customFormat="1" ht="15.75" customHeight="1" x14ac:dyDescent="0.2">
      <c r="A429" s="289">
        <v>258</v>
      </c>
      <c r="B429" s="289" t="s">
        <v>585</v>
      </c>
      <c r="C429" s="289" t="s">
        <v>586</v>
      </c>
      <c r="D429" s="289">
        <v>258</v>
      </c>
      <c r="E429" s="289" t="s">
        <v>585</v>
      </c>
      <c r="F429" s="289" t="s">
        <v>586</v>
      </c>
    </row>
    <row r="430" spans="1:6" s="49" customFormat="1" ht="15.75" customHeight="1" x14ac:dyDescent="0.2">
      <c r="A430" s="289">
        <v>259</v>
      </c>
      <c r="B430" s="289" t="s">
        <v>299</v>
      </c>
      <c r="C430" s="289" t="s">
        <v>587</v>
      </c>
      <c r="D430" s="289">
        <v>259</v>
      </c>
      <c r="E430" s="289" t="s">
        <v>299</v>
      </c>
      <c r="F430" s="289" t="s">
        <v>587</v>
      </c>
    </row>
    <row r="431" spans="1:6" s="49" customFormat="1" ht="15.75" customHeight="1" x14ac:dyDescent="0.2">
      <c r="A431" s="289">
        <v>260</v>
      </c>
      <c r="B431" s="289" t="s">
        <v>588</v>
      </c>
      <c r="C431" s="289" t="s">
        <v>589</v>
      </c>
      <c r="D431" s="289">
        <v>260</v>
      </c>
      <c r="E431" s="289" t="s">
        <v>588</v>
      </c>
      <c r="F431" s="289" t="s">
        <v>589</v>
      </c>
    </row>
    <row r="432" spans="1:6" s="49" customFormat="1" ht="15.75" customHeight="1" x14ac:dyDescent="0.2">
      <c r="A432" s="289">
        <v>261</v>
      </c>
      <c r="B432" s="289" t="s">
        <v>300</v>
      </c>
      <c r="C432" s="289" t="s">
        <v>590</v>
      </c>
      <c r="D432" s="289">
        <v>261</v>
      </c>
      <c r="E432" s="289" t="s">
        <v>300</v>
      </c>
      <c r="F432" s="289" t="s">
        <v>590</v>
      </c>
    </row>
    <row r="433" spans="1:6" s="49" customFormat="1" ht="15.75" customHeight="1" x14ac:dyDescent="0.2">
      <c r="A433" s="289">
        <v>262</v>
      </c>
      <c r="B433" s="289" t="s">
        <v>136</v>
      </c>
      <c r="C433" s="289" t="s">
        <v>591</v>
      </c>
      <c r="D433" s="289">
        <v>262</v>
      </c>
      <c r="E433" s="289" t="s">
        <v>136</v>
      </c>
      <c r="F433" s="289" t="s">
        <v>591</v>
      </c>
    </row>
    <row r="434" spans="1:6" s="49" customFormat="1" ht="15.75" customHeight="1" x14ac:dyDescent="0.2">
      <c r="A434" s="289">
        <v>264</v>
      </c>
      <c r="B434" s="289" t="s">
        <v>263</v>
      </c>
      <c r="C434" s="289" t="s">
        <v>593</v>
      </c>
      <c r="D434" s="289">
        <v>264</v>
      </c>
      <c r="E434" s="289" t="s">
        <v>263</v>
      </c>
      <c r="F434" s="289" t="s">
        <v>593</v>
      </c>
    </row>
    <row r="435" spans="1:6" s="49" customFormat="1" ht="15.75" customHeight="1" x14ac:dyDescent="0.2">
      <c r="A435" s="289">
        <v>265</v>
      </c>
      <c r="B435" s="289" t="s">
        <v>301</v>
      </c>
      <c r="C435" s="289" t="s">
        <v>594</v>
      </c>
      <c r="D435" s="289">
        <v>265</v>
      </c>
      <c r="E435" s="289" t="s">
        <v>301</v>
      </c>
      <c r="F435" s="289" t="s">
        <v>594</v>
      </c>
    </row>
    <row r="436" spans="1:6" s="49" customFormat="1" ht="15.75" customHeight="1" x14ac:dyDescent="0.2">
      <c r="A436" s="289">
        <v>269</v>
      </c>
      <c r="B436" s="289" t="s">
        <v>137</v>
      </c>
      <c r="C436" s="289" t="s">
        <v>595</v>
      </c>
      <c r="D436" s="289">
        <v>266</v>
      </c>
      <c r="E436" s="289" t="s">
        <v>302</v>
      </c>
      <c r="F436" s="289" t="s">
        <v>595</v>
      </c>
    </row>
    <row r="437" spans="1:6" s="49" customFormat="1" ht="15.75" customHeight="1" x14ac:dyDescent="0.2">
      <c r="A437" s="289">
        <v>269</v>
      </c>
      <c r="B437" s="289" t="s">
        <v>137</v>
      </c>
      <c r="C437" s="289" t="s">
        <v>595</v>
      </c>
      <c r="D437" s="289">
        <v>269</v>
      </c>
      <c r="E437" s="289" t="s">
        <v>137</v>
      </c>
      <c r="F437" s="289" t="s">
        <v>595</v>
      </c>
    </row>
    <row r="438" spans="1:6" s="49" customFormat="1" ht="15.75" customHeight="1" x14ac:dyDescent="0.2">
      <c r="A438" s="289">
        <v>270</v>
      </c>
      <c r="B438" s="289" t="s">
        <v>138</v>
      </c>
      <c r="C438" s="289" t="s">
        <v>597</v>
      </c>
      <c r="D438" s="289">
        <v>270</v>
      </c>
      <c r="E438" s="289" t="s">
        <v>138</v>
      </c>
      <c r="F438" s="289" t="s">
        <v>597</v>
      </c>
    </row>
    <row r="439" spans="1:6" s="49" customFormat="1" ht="15.75" customHeight="1" x14ac:dyDescent="0.2">
      <c r="A439" s="289">
        <v>272</v>
      </c>
      <c r="B439" s="289" t="s">
        <v>340</v>
      </c>
      <c r="C439" s="289" t="s">
        <v>598</v>
      </c>
      <c r="D439" s="289">
        <v>272</v>
      </c>
      <c r="E439" s="289" t="s">
        <v>340</v>
      </c>
      <c r="F439" s="289" t="s">
        <v>598</v>
      </c>
    </row>
    <row r="440" spans="1:6" s="49" customFormat="1" ht="15.75" customHeight="1" x14ac:dyDescent="0.2">
      <c r="A440" s="289">
        <v>273</v>
      </c>
      <c r="B440" s="289" t="s">
        <v>304</v>
      </c>
      <c r="C440" s="289" t="s">
        <v>599</v>
      </c>
      <c r="D440" s="289">
        <v>273</v>
      </c>
      <c r="E440" s="289" t="s">
        <v>304</v>
      </c>
      <c r="F440" s="289" t="s">
        <v>599</v>
      </c>
    </row>
    <row r="441" spans="1:6" s="49" customFormat="1" ht="15.75" customHeight="1" x14ac:dyDescent="0.2">
      <c r="A441" s="289">
        <v>274</v>
      </c>
      <c r="B441" s="289" t="s">
        <v>305</v>
      </c>
      <c r="C441" s="289" t="s">
        <v>600</v>
      </c>
      <c r="D441" s="289">
        <v>274</v>
      </c>
      <c r="E441" s="289" t="s">
        <v>305</v>
      </c>
      <c r="F441" s="289" t="s">
        <v>600</v>
      </c>
    </row>
    <row r="442" spans="1:6" s="49" customFormat="1" ht="15.75" customHeight="1" x14ac:dyDescent="0.2">
      <c r="A442" s="289">
        <v>275</v>
      </c>
      <c r="B442" s="289" t="s">
        <v>601</v>
      </c>
      <c r="C442" s="289" t="s">
        <v>602</v>
      </c>
      <c r="D442" s="289">
        <v>275</v>
      </c>
      <c r="E442" s="289" t="s">
        <v>601</v>
      </c>
      <c r="F442" s="289" t="s">
        <v>602</v>
      </c>
    </row>
    <row r="443" spans="1:6" s="49" customFormat="1" ht="15.75" customHeight="1" x14ac:dyDescent="0.2">
      <c r="A443" s="289">
        <v>276</v>
      </c>
      <c r="B443" s="289" t="s">
        <v>306</v>
      </c>
      <c r="C443" s="289" t="s">
        <v>603</v>
      </c>
      <c r="D443" s="289">
        <v>276</v>
      </c>
      <c r="E443" s="289" t="s">
        <v>306</v>
      </c>
      <c r="F443" s="289" t="s">
        <v>603</v>
      </c>
    </row>
    <row r="444" spans="1:6" s="49" customFormat="1" ht="15.75" customHeight="1" x14ac:dyDescent="0.2">
      <c r="A444" s="289">
        <v>281</v>
      </c>
      <c r="B444" s="289" t="s">
        <v>32</v>
      </c>
      <c r="C444" s="289" t="s">
        <v>610</v>
      </c>
      <c r="D444" s="289">
        <v>281</v>
      </c>
      <c r="E444" s="289" t="s">
        <v>32</v>
      </c>
      <c r="F444" s="289" t="s">
        <v>610</v>
      </c>
    </row>
    <row r="445" spans="1:6" s="49" customFormat="1" ht="15.75" customHeight="1" x14ac:dyDescent="0.2">
      <c r="A445" s="289">
        <v>282</v>
      </c>
      <c r="B445" s="289" t="s">
        <v>307</v>
      </c>
      <c r="C445" s="289" t="s">
        <v>611</v>
      </c>
      <c r="D445" s="289">
        <v>282</v>
      </c>
      <c r="E445" s="289" t="s">
        <v>307</v>
      </c>
      <c r="F445" s="289" t="s">
        <v>611</v>
      </c>
    </row>
    <row r="446" spans="1:6" s="49" customFormat="1" ht="15.75" customHeight="1" x14ac:dyDescent="0.2">
      <c r="A446" s="289">
        <v>285</v>
      </c>
      <c r="B446" s="289" t="s">
        <v>613</v>
      </c>
      <c r="C446" s="289" t="s">
        <v>614</v>
      </c>
      <c r="D446" s="289">
        <v>285</v>
      </c>
      <c r="E446" s="289" t="s">
        <v>613</v>
      </c>
      <c r="F446" s="289" t="s">
        <v>614</v>
      </c>
    </row>
    <row r="447" spans="1:6" s="49" customFormat="1" ht="15.75" customHeight="1" x14ac:dyDescent="0.2">
      <c r="A447" s="289">
        <v>286</v>
      </c>
      <c r="B447" s="289" t="s">
        <v>308</v>
      </c>
      <c r="C447" s="289" t="s">
        <v>615</v>
      </c>
      <c r="D447" s="289">
        <v>286</v>
      </c>
      <c r="E447" s="289" t="s">
        <v>308</v>
      </c>
      <c r="F447" s="289" t="s">
        <v>615</v>
      </c>
    </row>
    <row r="448" spans="1:6" s="49" customFormat="1" ht="15.75" customHeight="1" x14ac:dyDescent="0.2">
      <c r="A448" s="289">
        <v>287</v>
      </c>
      <c r="B448" s="289" t="s">
        <v>309</v>
      </c>
      <c r="C448" s="289" t="s">
        <v>616</v>
      </c>
      <c r="D448" s="289">
        <v>287</v>
      </c>
      <c r="E448" s="289" t="s">
        <v>309</v>
      </c>
      <c r="F448" s="289" t="s">
        <v>616</v>
      </c>
    </row>
    <row r="449" spans="1:6" s="49" customFormat="1" ht="15.75" customHeight="1" x14ac:dyDescent="0.2">
      <c r="A449" s="289">
        <v>287</v>
      </c>
      <c r="B449" s="289" t="s">
        <v>309</v>
      </c>
      <c r="C449" s="289" t="s">
        <v>616</v>
      </c>
      <c r="D449" s="289">
        <v>292</v>
      </c>
      <c r="E449" s="289" t="s">
        <v>621</v>
      </c>
      <c r="F449" s="289" t="s">
        <v>622</v>
      </c>
    </row>
    <row r="450" spans="1:6" s="49" customFormat="1" ht="15.75" customHeight="1" x14ac:dyDescent="0.2">
      <c r="A450" s="289">
        <v>288</v>
      </c>
      <c r="B450" s="289" t="s">
        <v>310</v>
      </c>
      <c r="C450" s="289" t="s">
        <v>617</v>
      </c>
      <c r="D450" s="289">
        <v>288</v>
      </c>
      <c r="E450" s="289" t="s">
        <v>310</v>
      </c>
      <c r="F450" s="289" t="s">
        <v>617</v>
      </c>
    </row>
    <row r="451" spans="1:6" s="49" customFormat="1" ht="15.75" customHeight="1" x14ac:dyDescent="0.2">
      <c r="A451" s="289">
        <v>289</v>
      </c>
      <c r="B451" s="289" t="s">
        <v>618</v>
      </c>
      <c r="C451" s="289" t="s">
        <v>619</v>
      </c>
      <c r="D451" s="289">
        <v>289</v>
      </c>
      <c r="E451" s="289" t="s">
        <v>618</v>
      </c>
      <c r="F451" s="289" t="s">
        <v>619</v>
      </c>
    </row>
    <row r="452" spans="1:6" s="49" customFormat="1" ht="15.75" customHeight="1" x14ac:dyDescent="0.2">
      <c r="A452" s="289">
        <v>294</v>
      </c>
      <c r="B452" s="289" t="s">
        <v>311</v>
      </c>
      <c r="C452" s="289" t="s">
        <v>625</v>
      </c>
      <c r="D452" s="289">
        <v>294</v>
      </c>
      <c r="E452" s="289" t="s">
        <v>311</v>
      </c>
      <c r="F452" s="289" t="s">
        <v>625</v>
      </c>
    </row>
    <row r="453" spans="1:6" s="49" customFormat="1" ht="15.75" customHeight="1" x14ac:dyDescent="0.2">
      <c r="A453" s="289">
        <v>297</v>
      </c>
      <c r="B453" s="289" t="s">
        <v>265</v>
      </c>
      <c r="C453" s="289" t="s">
        <v>626</v>
      </c>
      <c r="D453" s="289">
        <v>297</v>
      </c>
      <c r="E453" s="289" t="s">
        <v>265</v>
      </c>
      <c r="F453" s="289" t="s">
        <v>626</v>
      </c>
    </row>
    <row r="454" spans="1:6" s="49" customFormat="1" ht="15.75" customHeight="1" x14ac:dyDescent="0.2">
      <c r="A454" s="289">
        <v>298</v>
      </c>
      <c r="B454" s="289" t="s">
        <v>627</v>
      </c>
      <c r="C454" s="289" t="s">
        <v>628</v>
      </c>
      <c r="D454" s="289">
        <v>298</v>
      </c>
      <c r="E454" s="289" t="s">
        <v>627</v>
      </c>
      <c r="F454" s="289" t="s">
        <v>628</v>
      </c>
    </row>
    <row r="455" spans="1:6" s="49" customFormat="1" ht="15.75" customHeight="1" x14ac:dyDescent="0.2">
      <c r="A455" s="289">
        <v>299</v>
      </c>
      <c r="B455" s="289" t="s">
        <v>312</v>
      </c>
      <c r="C455" s="289" t="s">
        <v>629</v>
      </c>
      <c r="D455" s="289">
        <v>299</v>
      </c>
      <c r="E455" s="289" t="s">
        <v>312</v>
      </c>
      <c r="F455" s="289" t="s">
        <v>629</v>
      </c>
    </row>
    <row r="456" spans="1:6" s="49" customFormat="1" ht="15.75" customHeight="1" x14ac:dyDescent="0.2">
      <c r="A456" s="289">
        <v>303</v>
      </c>
      <c r="B456" s="289" t="s">
        <v>630</v>
      </c>
      <c r="C456" s="289" t="s">
        <v>631</v>
      </c>
      <c r="D456" s="289">
        <v>303</v>
      </c>
      <c r="E456" s="289" t="s">
        <v>630</v>
      </c>
      <c r="F456" s="289" t="s">
        <v>631</v>
      </c>
    </row>
    <row r="457" spans="1:6" s="49" customFormat="1" ht="15.75" customHeight="1" x14ac:dyDescent="0.2">
      <c r="A457" s="289">
        <v>304</v>
      </c>
      <c r="B457" s="289" t="s">
        <v>632</v>
      </c>
      <c r="C457" s="289" t="s">
        <v>633</v>
      </c>
      <c r="D457" s="289">
        <v>304</v>
      </c>
      <c r="E457" s="289" t="s">
        <v>632</v>
      </c>
      <c r="F457" s="289" t="s">
        <v>633</v>
      </c>
    </row>
    <row r="458" spans="1:6" s="49" customFormat="1" ht="15.75" customHeight="1" x14ac:dyDescent="0.2">
      <c r="A458" s="289">
        <v>306</v>
      </c>
      <c r="B458" s="289" t="s">
        <v>313</v>
      </c>
      <c r="C458" s="289" t="s">
        <v>634</v>
      </c>
      <c r="D458" s="289">
        <v>306</v>
      </c>
      <c r="E458" s="289" t="s">
        <v>313</v>
      </c>
      <c r="F458" s="289" t="s">
        <v>634</v>
      </c>
    </row>
    <row r="459" spans="1:6" s="49" customFormat="1" ht="15.75" customHeight="1" x14ac:dyDescent="0.2">
      <c r="A459" s="289">
        <v>307</v>
      </c>
      <c r="B459" s="289" t="s">
        <v>141</v>
      </c>
      <c r="C459" s="289" t="s">
        <v>635</v>
      </c>
      <c r="D459" s="289">
        <v>307</v>
      </c>
      <c r="E459" s="289" t="s">
        <v>141</v>
      </c>
      <c r="F459" s="289" t="s">
        <v>635</v>
      </c>
    </row>
    <row r="460" spans="1:6" s="49" customFormat="1" ht="15.75" customHeight="1" x14ac:dyDescent="0.2">
      <c r="A460" s="289">
        <v>310</v>
      </c>
      <c r="B460" s="289" t="s">
        <v>142</v>
      </c>
      <c r="C460" s="289" t="s">
        <v>640</v>
      </c>
      <c r="D460" s="289">
        <v>310</v>
      </c>
      <c r="E460" s="289" t="s">
        <v>142</v>
      </c>
      <c r="F460" s="289" t="s">
        <v>640</v>
      </c>
    </row>
    <row r="461" spans="1:6" s="49" customFormat="1" ht="15.75" customHeight="1" x14ac:dyDescent="0.2">
      <c r="A461" s="289">
        <v>311</v>
      </c>
      <c r="B461" s="289" t="s">
        <v>641</v>
      </c>
      <c r="C461" s="289" t="s">
        <v>642</v>
      </c>
      <c r="D461" s="289">
        <v>311</v>
      </c>
      <c r="E461" s="289" t="s">
        <v>641</v>
      </c>
      <c r="F461" s="289" t="s">
        <v>642</v>
      </c>
    </row>
    <row r="462" spans="1:6" s="49" customFormat="1" ht="15.75" customHeight="1" x14ac:dyDescent="0.2">
      <c r="A462" s="289">
        <v>312</v>
      </c>
      <c r="B462" s="289" t="s">
        <v>314</v>
      </c>
      <c r="C462" s="289" t="s">
        <v>643</v>
      </c>
      <c r="D462" s="289">
        <v>312</v>
      </c>
      <c r="E462" s="289" t="s">
        <v>314</v>
      </c>
      <c r="F462" s="289" t="s">
        <v>643</v>
      </c>
    </row>
    <row r="463" spans="1:6" s="49" customFormat="1" ht="15.75" customHeight="1" x14ac:dyDescent="0.2">
      <c r="A463" s="289">
        <v>313</v>
      </c>
      <c r="B463" s="289" t="s">
        <v>1369</v>
      </c>
      <c r="C463" s="289" t="s">
        <v>1370</v>
      </c>
      <c r="D463" s="289">
        <v>313</v>
      </c>
      <c r="E463" s="289" t="s">
        <v>1369</v>
      </c>
      <c r="F463" s="289" t="s">
        <v>1370</v>
      </c>
    </row>
    <row r="464" spans="1:6" s="49" customFormat="1" ht="15.75" customHeight="1" x14ac:dyDescent="0.2">
      <c r="A464" s="289">
        <v>315</v>
      </c>
      <c r="B464" s="289" t="s">
        <v>315</v>
      </c>
      <c r="C464" s="289" t="s">
        <v>646</v>
      </c>
      <c r="D464" s="289">
        <v>315</v>
      </c>
      <c r="E464" s="289" t="s">
        <v>315</v>
      </c>
      <c r="F464" s="289" t="s">
        <v>646</v>
      </c>
    </row>
    <row r="465" spans="1:6" s="49" customFormat="1" ht="15.75" customHeight="1" x14ac:dyDescent="0.2">
      <c r="A465" s="289">
        <v>322</v>
      </c>
      <c r="B465" s="289" t="s">
        <v>652</v>
      </c>
      <c r="C465" s="289" t="s">
        <v>653</v>
      </c>
      <c r="D465" s="289">
        <v>322</v>
      </c>
      <c r="E465" s="289" t="s">
        <v>652</v>
      </c>
      <c r="F465" s="289" t="s">
        <v>653</v>
      </c>
    </row>
    <row r="466" spans="1:6" s="49" customFormat="1" ht="15.75" customHeight="1" x14ac:dyDescent="0.2">
      <c r="A466" s="289">
        <v>323</v>
      </c>
      <c r="B466" s="289" t="s">
        <v>316</v>
      </c>
      <c r="C466" s="289" t="s">
        <v>654</v>
      </c>
      <c r="D466" s="289">
        <v>323</v>
      </c>
      <c r="E466" s="289" t="s">
        <v>316</v>
      </c>
      <c r="F466" s="289" t="s">
        <v>654</v>
      </c>
    </row>
    <row r="467" spans="1:6" s="49" customFormat="1" ht="15.75" customHeight="1" x14ac:dyDescent="0.2">
      <c r="A467" s="289">
        <v>330</v>
      </c>
      <c r="B467" s="289" t="s">
        <v>344</v>
      </c>
      <c r="C467" s="289" t="s">
        <v>657</v>
      </c>
      <c r="D467" s="289">
        <v>330</v>
      </c>
      <c r="E467" s="289" t="s">
        <v>344</v>
      </c>
      <c r="F467" s="289" t="s">
        <v>657</v>
      </c>
    </row>
    <row r="468" spans="1:6" s="49" customFormat="1" ht="15.75" customHeight="1" x14ac:dyDescent="0.2">
      <c r="A468" s="289">
        <v>336</v>
      </c>
      <c r="B468" s="289" t="s">
        <v>660</v>
      </c>
      <c r="C468" s="289" t="s">
        <v>661</v>
      </c>
      <c r="D468" s="289">
        <v>336</v>
      </c>
      <c r="E468" s="289" t="s">
        <v>660</v>
      </c>
      <c r="F468" s="289" t="s">
        <v>661</v>
      </c>
    </row>
    <row r="469" spans="1:6" s="49" customFormat="1" ht="15.75" customHeight="1" x14ac:dyDescent="0.2">
      <c r="A469" s="289">
        <v>336</v>
      </c>
      <c r="B469" s="289" t="s">
        <v>660</v>
      </c>
      <c r="C469" s="289" t="s">
        <v>661</v>
      </c>
      <c r="D469" s="289">
        <v>966</v>
      </c>
      <c r="E469" s="289" t="s">
        <v>1188</v>
      </c>
      <c r="F469" s="289" t="s">
        <v>1189</v>
      </c>
    </row>
    <row r="470" spans="1:6" s="49" customFormat="1" ht="15.75" customHeight="1" x14ac:dyDescent="0.2">
      <c r="A470" s="289">
        <v>337</v>
      </c>
      <c r="B470" s="289" t="s">
        <v>662</v>
      </c>
      <c r="C470" s="289" t="s">
        <v>663</v>
      </c>
      <c r="D470" s="289">
        <v>337</v>
      </c>
      <c r="E470" s="289" t="s">
        <v>662</v>
      </c>
      <c r="F470" s="289" t="s">
        <v>663</v>
      </c>
    </row>
    <row r="471" spans="1:6" s="49" customFormat="1" ht="15.75" customHeight="1" x14ac:dyDescent="0.2">
      <c r="A471" s="289">
        <v>342</v>
      </c>
      <c r="B471" s="289" t="s">
        <v>341</v>
      </c>
      <c r="C471" s="289" t="s">
        <v>668</v>
      </c>
      <c r="D471" s="289">
        <v>342</v>
      </c>
      <c r="E471" s="289" t="s">
        <v>341</v>
      </c>
      <c r="F471" s="289" t="s">
        <v>668</v>
      </c>
    </row>
    <row r="472" spans="1:6" s="49" customFormat="1" ht="15.75" customHeight="1" x14ac:dyDescent="0.2">
      <c r="A472" s="289">
        <v>343</v>
      </c>
      <c r="B472" s="289" t="s">
        <v>1295</v>
      </c>
      <c r="C472" s="289" t="s">
        <v>1296</v>
      </c>
      <c r="D472" s="289">
        <v>283</v>
      </c>
      <c r="E472" s="289" t="s">
        <v>327</v>
      </c>
      <c r="F472" s="289" t="s">
        <v>612</v>
      </c>
    </row>
    <row r="473" spans="1:6" s="49" customFormat="1" ht="15.75" customHeight="1" x14ac:dyDescent="0.2">
      <c r="A473" s="289">
        <v>343</v>
      </c>
      <c r="B473" s="289" t="s">
        <v>1295</v>
      </c>
      <c r="C473" s="289" t="s">
        <v>1296</v>
      </c>
      <c r="D473" s="289">
        <v>343</v>
      </c>
      <c r="E473" s="289" t="s">
        <v>1295</v>
      </c>
      <c r="F473" s="289" t="s">
        <v>1296</v>
      </c>
    </row>
    <row r="474" spans="1:6" s="49" customFormat="1" ht="15.75" customHeight="1" x14ac:dyDescent="0.2">
      <c r="A474" s="289">
        <v>347</v>
      </c>
      <c r="B474" s="289" t="s">
        <v>146</v>
      </c>
      <c r="C474" s="289" t="s">
        <v>672</v>
      </c>
      <c r="D474" s="289">
        <v>347</v>
      </c>
      <c r="E474" s="289" t="s">
        <v>146</v>
      </c>
      <c r="F474" s="289" t="s">
        <v>672</v>
      </c>
    </row>
    <row r="475" spans="1:6" s="49" customFormat="1" ht="15.75" customHeight="1" x14ac:dyDescent="0.2">
      <c r="A475" s="289">
        <v>348</v>
      </c>
      <c r="B475" s="289" t="s">
        <v>331</v>
      </c>
      <c r="C475" s="289" t="s">
        <v>673</v>
      </c>
      <c r="D475" s="289">
        <v>348</v>
      </c>
      <c r="E475" s="289" t="s">
        <v>331</v>
      </c>
      <c r="F475" s="289" t="s">
        <v>673</v>
      </c>
    </row>
    <row r="476" spans="1:6" s="49" customFormat="1" ht="15.75" customHeight="1" x14ac:dyDescent="0.2">
      <c r="A476" s="289">
        <v>349</v>
      </c>
      <c r="B476" s="289" t="s">
        <v>674</v>
      </c>
      <c r="C476" s="289" t="s">
        <v>675</v>
      </c>
      <c r="D476" s="289">
        <v>349</v>
      </c>
      <c r="E476" s="289" t="s">
        <v>674</v>
      </c>
      <c r="F476" s="289" t="s">
        <v>675</v>
      </c>
    </row>
    <row r="477" spans="1:6" s="49" customFormat="1" ht="15.75" customHeight="1" x14ac:dyDescent="0.2">
      <c r="A477" s="289">
        <v>351</v>
      </c>
      <c r="B477" s="289" t="s">
        <v>345</v>
      </c>
      <c r="C477" s="289" t="s">
        <v>678</v>
      </c>
      <c r="D477" s="289">
        <v>351</v>
      </c>
      <c r="E477" s="289" t="s">
        <v>345</v>
      </c>
      <c r="F477" s="289" t="s">
        <v>678</v>
      </c>
    </row>
    <row r="478" spans="1:6" s="49" customFormat="1" ht="15.75" customHeight="1" x14ac:dyDescent="0.2">
      <c r="A478" s="289">
        <v>424</v>
      </c>
      <c r="B478" s="289" t="s">
        <v>152</v>
      </c>
      <c r="C478" s="289" t="s">
        <v>723</v>
      </c>
      <c r="D478" s="289">
        <v>424</v>
      </c>
      <c r="E478" s="289" t="s">
        <v>152</v>
      </c>
      <c r="F478" s="289" t="s">
        <v>723</v>
      </c>
    </row>
    <row r="479" spans="1:6" s="49" customFormat="1" ht="15.75" customHeight="1" x14ac:dyDescent="0.2">
      <c r="A479" s="289">
        <v>435</v>
      </c>
      <c r="B479" s="289" t="s">
        <v>347</v>
      </c>
      <c r="C479" s="289" t="s">
        <v>742</v>
      </c>
      <c r="D479" s="289">
        <v>435</v>
      </c>
      <c r="E479" s="289" t="s">
        <v>347</v>
      </c>
      <c r="F479" s="289" t="s">
        <v>742</v>
      </c>
    </row>
    <row r="480" spans="1:6" s="49" customFormat="1" ht="15.75" customHeight="1" x14ac:dyDescent="0.2">
      <c r="A480" s="289">
        <v>435</v>
      </c>
      <c r="B480" s="289" t="s">
        <v>347</v>
      </c>
      <c r="C480" s="289" t="s">
        <v>742</v>
      </c>
      <c r="D480" s="289">
        <v>444</v>
      </c>
      <c r="E480" s="289" t="s">
        <v>758</v>
      </c>
      <c r="F480" s="289" t="s">
        <v>759</v>
      </c>
    </row>
    <row r="481" spans="1:6" s="49" customFormat="1" ht="15.75" customHeight="1" x14ac:dyDescent="0.2">
      <c r="A481" s="289">
        <v>435</v>
      </c>
      <c r="B481" s="289" t="s">
        <v>347</v>
      </c>
      <c r="C481" s="289" t="s">
        <v>742</v>
      </c>
      <c r="D481" s="289">
        <v>458</v>
      </c>
      <c r="E481" s="289" t="s">
        <v>784</v>
      </c>
      <c r="F481" s="289" t="s">
        <v>785</v>
      </c>
    </row>
    <row r="482" spans="1:6" s="49" customFormat="1" ht="15.75" customHeight="1" x14ac:dyDescent="0.2">
      <c r="A482" s="289">
        <v>442</v>
      </c>
      <c r="B482" s="289" t="s">
        <v>754</v>
      </c>
      <c r="C482" s="289" t="s">
        <v>755</v>
      </c>
      <c r="D482" s="289">
        <v>442</v>
      </c>
      <c r="E482" s="289" t="s">
        <v>754</v>
      </c>
      <c r="F482" s="289" t="s">
        <v>755</v>
      </c>
    </row>
    <row r="483" spans="1:6" s="49" customFormat="1" ht="15.75" customHeight="1" x14ac:dyDescent="0.2">
      <c r="A483" s="289">
        <v>442</v>
      </c>
      <c r="B483" s="289" t="s">
        <v>754</v>
      </c>
      <c r="C483" s="289" t="s">
        <v>755</v>
      </c>
      <c r="D483" s="289">
        <v>443</v>
      </c>
      <c r="E483" s="289" t="s">
        <v>756</v>
      </c>
      <c r="F483" s="289" t="s">
        <v>757</v>
      </c>
    </row>
    <row r="484" spans="1:6" s="49" customFormat="1" ht="15.75" customHeight="1" x14ac:dyDescent="0.2">
      <c r="A484" s="289">
        <v>442</v>
      </c>
      <c r="B484" s="289" t="s">
        <v>754</v>
      </c>
      <c r="C484" s="289" t="s">
        <v>755</v>
      </c>
      <c r="D484" s="289">
        <v>471</v>
      </c>
      <c r="E484" s="289" t="s">
        <v>804</v>
      </c>
      <c r="F484" s="289" t="s">
        <v>805</v>
      </c>
    </row>
    <row r="485" spans="1:6" s="49" customFormat="1" ht="15.75" customHeight="1" x14ac:dyDescent="0.2">
      <c r="A485" s="289">
        <v>442</v>
      </c>
      <c r="B485" s="289" t="s">
        <v>754</v>
      </c>
      <c r="C485" s="289" t="s">
        <v>755</v>
      </c>
      <c r="D485" s="289">
        <v>473</v>
      </c>
      <c r="E485" s="289" t="s">
        <v>335</v>
      </c>
      <c r="F485" s="289" t="s">
        <v>808</v>
      </c>
    </row>
    <row r="486" spans="1:6" s="49" customFormat="1" ht="15.75" customHeight="1" x14ac:dyDescent="0.2">
      <c r="A486" s="289">
        <v>442</v>
      </c>
      <c r="B486" s="289" t="s">
        <v>754</v>
      </c>
      <c r="C486" s="289" t="s">
        <v>755</v>
      </c>
      <c r="D486" s="289">
        <v>474</v>
      </c>
      <c r="E486" s="289" t="s">
        <v>809</v>
      </c>
      <c r="F486" s="289" t="s">
        <v>810</v>
      </c>
    </row>
    <row r="487" spans="1:6" s="49" customFormat="1" ht="15.75" customHeight="1" x14ac:dyDescent="0.2">
      <c r="A487" s="289">
        <v>452</v>
      </c>
      <c r="B487" s="289" t="s">
        <v>351</v>
      </c>
      <c r="C487" s="289" t="s">
        <v>741</v>
      </c>
      <c r="D487" s="289">
        <v>434</v>
      </c>
      <c r="E487" s="289" t="s">
        <v>739</v>
      </c>
      <c r="F487" s="289" t="s">
        <v>740</v>
      </c>
    </row>
    <row r="488" spans="1:6" s="49" customFormat="1" ht="15.75" customHeight="1" x14ac:dyDescent="0.2">
      <c r="A488" s="289">
        <v>452</v>
      </c>
      <c r="B488" s="289" t="s">
        <v>351</v>
      </c>
      <c r="C488" s="289" t="s">
        <v>741</v>
      </c>
      <c r="D488" s="289">
        <v>437</v>
      </c>
      <c r="E488" s="289" t="s">
        <v>744</v>
      </c>
      <c r="F488" s="289" t="s">
        <v>745</v>
      </c>
    </row>
    <row r="489" spans="1:6" s="49" customFormat="1" ht="15.75" customHeight="1" x14ac:dyDescent="0.2">
      <c r="A489" s="289">
        <v>452</v>
      </c>
      <c r="B489" s="289" t="s">
        <v>351</v>
      </c>
      <c r="C489" s="289" t="s">
        <v>741</v>
      </c>
      <c r="D489" s="289">
        <v>438</v>
      </c>
      <c r="E489" s="289" t="s">
        <v>746</v>
      </c>
      <c r="F489" s="289" t="s">
        <v>747</v>
      </c>
    </row>
    <row r="490" spans="1:6" s="49" customFormat="1" ht="15.75" customHeight="1" x14ac:dyDescent="0.2">
      <c r="A490" s="289">
        <v>452</v>
      </c>
      <c r="B490" s="289" t="s">
        <v>351</v>
      </c>
      <c r="C490" s="289" t="s">
        <v>741</v>
      </c>
      <c r="D490" s="289">
        <v>452</v>
      </c>
      <c r="E490" s="289" t="s">
        <v>351</v>
      </c>
      <c r="F490" s="289" t="s">
        <v>741</v>
      </c>
    </row>
    <row r="491" spans="1:6" s="49" customFormat="1" ht="15.75" customHeight="1" x14ac:dyDescent="0.2">
      <c r="A491" s="289">
        <v>452</v>
      </c>
      <c r="B491" s="289" t="s">
        <v>351</v>
      </c>
      <c r="C491" s="289" t="s">
        <v>741</v>
      </c>
      <c r="D491" s="289">
        <v>453</v>
      </c>
      <c r="E491" s="289" t="s">
        <v>774</v>
      </c>
      <c r="F491" s="289" t="s">
        <v>775</v>
      </c>
    </row>
    <row r="492" spans="1:6" s="49" customFormat="1" ht="15.75" customHeight="1" x14ac:dyDescent="0.2">
      <c r="A492" s="289">
        <v>452</v>
      </c>
      <c r="B492" s="289" t="s">
        <v>351</v>
      </c>
      <c r="C492" s="289" t="s">
        <v>741</v>
      </c>
      <c r="D492" s="289">
        <v>476</v>
      </c>
      <c r="E492" s="289" t="s">
        <v>813</v>
      </c>
      <c r="F492" s="289" t="s">
        <v>814</v>
      </c>
    </row>
    <row r="493" spans="1:6" s="49" customFormat="1" ht="15.75" customHeight="1" x14ac:dyDescent="0.2">
      <c r="A493" s="289">
        <v>452</v>
      </c>
      <c r="B493" s="289" t="s">
        <v>351</v>
      </c>
      <c r="C493" s="289" t="s">
        <v>741</v>
      </c>
      <c r="D493" s="289">
        <v>481</v>
      </c>
      <c r="E493" s="289" t="s">
        <v>822</v>
      </c>
      <c r="F493" s="289" t="s">
        <v>823</v>
      </c>
    </row>
    <row r="494" spans="1:6" s="49" customFormat="1" ht="15.75" customHeight="1" x14ac:dyDescent="0.2">
      <c r="A494" s="289">
        <v>479</v>
      </c>
      <c r="B494" s="289" t="s">
        <v>819</v>
      </c>
      <c r="C494" s="289" t="s">
        <v>820</v>
      </c>
      <c r="D494" s="289">
        <v>479</v>
      </c>
      <c r="E494" s="289" t="s">
        <v>819</v>
      </c>
      <c r="F494" s="289" t="s">
        <v>820</v>
      </c>
    </row>
    <row r="495" spans="1:6" s="49" customFormat="1" ht="15.75" customHeight="1" x14ac:dyDescent="0.2">
      <c r="A495" s="289">
        <v>488</v>
      </c>
      <c r="B495" s="289" t="s">
        <v>835</v>
      </c>
      <c r="C495" s="289" t="s">
        <v>836</v>
      </c>
      <c r="D495" s="289">
        <v>488</v>
      </c>
      <c r="E495" s="289" t="s">
        <v>835</v>
      </c>
      <c r="F495" s="289" t="s">
        <v>836</v>
      </c>
    </row>
    <row r="496" spans="1:6" s="49" customFormat="1" ht="15.75" customHeight="1" x14ac:dyDescent="0.2">
      <c r="A496" s="289">
        <v>490</v>
      </c>
      <c r="B496" s="289" t="s">
        <v>153</v>
      </c>
      <c r="C496" s="289" t="s">
        <v>396</v>
      </c>
      <c r="D496" s="289">
        <v>46</v>
      </c>
      <c r="E496" s="289" t="s">
        <v>59</v>
      </c>
      <c r="F496" s="289" t="s">
        <v>395</v>
      </c>
    </row>
    <row r="497" spans="1:6" s="49" customFormat="1" ht="15.75" customHeight="1" x14ac:dyDescent="0.2">
      <c r="A497" s="289">
        <v>490</v>
      </c>
      <c r="B497" s="289" t="s">
        <v>153</v>
      </c>
      <c r="C497" s="289" t="s">
        <v>396</v>
      </c>
      <c r="D497" s="289">
        <v>78</v>
      </c>
      <c r="E497" s="289" t="s">
        <v>80</v>
      </c>
      <c r="F497" s="289" t="s">
        <v>424</v>
      </c>
    </row>
    <row r="498" spans="1:6" s="49" customFormat="1" ht="15.75" customHeight="1" x14ac:dyDescent="0.2">
      <c r="A498" s="289">
        <v>490</v>
      </c>
      <c r="B498" s="289" t="s">
        <v>153</v>
      </c>
      <c r="C498" s="289" t="s">
        <v>396</v>
      </c>
      <c r="D498" s="289">
        <v>194</v>
      </c>
      <c r="E498" s="289" t="s">
        <v>122</v>
      </c>
      <c r="F498" s="289" t="s">
        <v>516</v>
      </c>
    </row>
    <row r="499" spans="1:6" s="49" customFormat="1" ht="15.75" customHeight="1" x14ac:dyDescent="0.2">
      <c r="A499" s="289">
        <v>490</v>
      </c>
      <c r="B499" s="289" t="s">
        <v>153</v>
      </c>
      <c r="C499" s="289" t="s">
        <v>396</v>
      </c>
      <c r="D499" s="289">
        <v>204</v>
      </c>
      <c r="E499" s="289" t="s">
        <v>126</v>
      </c>
      <c r="F499" s="289" t="s">
        <v>526</v>
      </c>
    </row>
    <row r="500" spans="1:6" s="49" customFormat="1" ht="15.75" customHeight="1" x14ac:dyDescent="0.2">
      <c r="A500" s="289">
        <v>490</v>
      </c>
      <c r="B500" s="289" t="s">
        <v>153</v>
      </c>
      <c r="C500" s="289" t="s">
        <v>396</v>
      </c>
      <c r="D500" s="289">
        <v>490</v>
      </c>
      <c r="E500" s="289" t="s">
        <v>153</v>
      </c>
      <c r="F500" s="289" t="s">
        <v>396</v>
      </c>
    </row>
    <row r="501" spans="1:6" s="49" customFormat="1" ht="15.75" customHeight="1" x14ac:dyDescent="0.2">
      <c r="A501" s="289">
        <v>490</v>
      </c>
      <c r="B501" s="289" t="s">
        <v>153</v>
      </c>
      <c r="C501" s="289" t="s">
        <v>396</v>
      </c>
      <c r="D501" s="289">
        <v>491</v>
      </c>
      <c r="E501" s="289" t="s">
        <v>839</v>
      </c>
      <c r="F501" s="289" t="s">
        <v>840</v>
      </c>
    </row>
    <row r="502" spans="1:6" s="49" customFormat="1" ht="15.75" customHeight="1" x14ac:dyDescent="0.2">
      <c r="A502" s="289">
        <v>490</v>
      </c>
      <c r="B502" s="289" t="s">
        <v>153</v>
      </c>
      <c r="C502" s="289" t="s">
        <v>396</v>
      </c>
      <c r="D502" s="289">
        <v>773</v>
      </c>
      <c r="E502" s="289" t="s">
        <v>177</v>
      </c>
      <c r="F502" s="289" t="s">
        <v>992</v>
      </c>
    </row>
    <row r="503" spans="1:6" s="49" customFormat="1" ht="15.75" customHeight="1" x14ac:dyDescent="0.2">
      <c r="A503" s="289">
        <v>490</v>
      </c>
      <c r="B503" s="289" t="s">
        <v>153</v>
      </c>
      <c r="C503" s="289" t="s">
        <v>396</v>
      </c>
      <c r="D503" s="289">
        <v>807</v>
      </c>
      <c r="E503" s="289" t="s">
        <v>187</v>
      </c>
      <c r="F503" s="289" t="s">
        <v>1013</v>
      </c>
    </row>
    <row r="504" spans="1:6" s="49" customFormat="1" ht="15.75" customHeight="1" x14ac:dyDescent="0.2">
      <c r="A504" s="289">
        <v>490</v>
      </c>
      <c r="B504" s="289" t="s">
        <v>153</v>
      </c>
      <c r="C504" s="289" t="s">
        <v>396</v>
      </c>
      <c r="D504" s="289">
        <v>838</v>
      </c>
      <c r="E504" s="289" t="s">
        <v>204</v>
      </c>
      <c r="F504" s="289" t="s">
        <v>1031</v>
      </c>
    </row>
    <row r="505" spans="1:6" s="49" customFormat="1" ht="15.75" customHeight="1" x14ac:dyDescent="0.2">
      <c r="A505" s="289">
        <v>490</v>
      </c>
      <c r="B505" s="289" t="s">
        <v>153</v>
      </c>
      <c r="C505" s="289" t="s">
        <v>396</v>
      </c>
      <c r="D505" s="289">
        <v>849</v>
      </c>
      <c r="E505" s="289" t="s">
        <v>210</v>
      </c>
      <c r="F505" s="289" t="s">
        <v>1042</v>
      </c>
    </row>
    <row r="506" spans="1:6" s="49" customFormat="1" ht="15.75" customHeight="1" x14ac:dyDescent="0.2">
      <c r="A506" s="289">
        <v>490</v>
      </c>
      <c r="B506" s="289" t="s">
        <v>153</v>
      </c>
      <c r="C506" s="289" t="s">
        <v>396</v>
      </c>
      <c r="D506" s="289">
        <v>882</v>
      </c>
      <c r="E506" s="289" t="s">
        <v>227</v>
      </c>
      <c r="F506" s="289" t="s">
        <v>1074</v>
      </c>
    </row>
    <row r="507" spans="1:6" s="49" customFormat="1" ht="15.75" customHeight="1" x14ac:dyDescent="0.2">
      <c r="A507" s="289">
        <v>494</v>
      </c>
      <c r="B507" s="289" t="s">
        <v>845</v>
      </c>
      <c r="C507" s="289" t="s">
        <v>846</v>
      </c>
      <c r="D507" s="289">
        <v>494</v>
      </c>
      <c r="E507" s="289" t="s">
        <v>845</v>
      </c>
      <c r="F507" s="289" t="s">
        <v>846</v>
      </c>
    </row>
    <row r="508" spans="1:6" s="49" customFormat="1" ht="15.75" customHeight="1" x14ac:dyDescent="0.2">
      <c r="A508" s="289">
        <v>590</v>
      </c>
      <c r="B508" s="289" t="s">
        <v>768</v>
      </c>
      <c r="C508" s="289" t="s">
        <v>769</v>
      </c>
      <c r="D508" s="289">
        <v>448</v>
      </c>
      <c r="E508" s="289" t="s">
        <v>766</v>
      </c>
      <c r="F508" s="289" t="s">
        <v>767</v>
      </c>
    </row>
    <row r="509" spans="1:6" s="49" customFormat="1" ht="15.75" customHeight="1" x14ac:dyDescent="0.2">
      <c r="A509" s="289">
        <v>590</v>
      </c>
      <c r="B509" s="289" t="s">
        <v>768</v>
      </c>
      <c r="C509" s="289" t="s">
        <v>769</v>
      </c>
      <c r="D509" s="289">
        <v>454</v>
      </c>
      <c r="E509" s="289" t="s">
        <v>776</v>
      </c>
      <c r="F509" s="289" t="s">
        <v>777</v>
      </c>
    </row>
    <row r="510" spans="1:6" s="49" customFormat="1" ht="15.75" customHeight="1" x14ac:dyDescent="0.2">
      <c r="A510" s="289">
        <v>590</v>
      </c>
      <c r="B510" s="289" t="s">
        <v>768</v>
      </c>
      <c r="C510" s="289" t="s">
        <v>769</v>
      </c>
      <c r="D510" s="289">
        <v>455</v>
      </c>
      <c r="E510" s="289" t="s">
        <v>778</v>
      </c>
      <c r="F510" s="289" t="s">
        <v>779</v>
      </c>
    </row>
    <row r="511" spans="1:6" s="49" customFormat="1" ht="15.75" customHeight="1" x14ac:dyDescent="0.2">
      <c r="A511" s="289">
        <v>590</v>
      </c>
      <c r="B511" s="289" t="s">
        <v>768</v>
      </c>
      <c r="C511" s="289" t="s">
        <v>769</v>
      </c>
      <c r="D511" s="289">
        <v>456</v>
      </c>
      <c r="E511" s="289" t="s">
        <v>780</v>
      </c>
      <c r="F511" s="289" t="s">
        <v>781</v>
      </c>
    </row>
    <row r="512" spans="1:6" s="49" customFormat="1" ht="15.75" customHeight="1" x14ac:dyDescent="0.2">
      <c r="A512" s="289">
        <v>590</v>
      </c>
      <c r="B512" s="289" t="s">
        <v>768</v>
      </c>
      <c r="C512" s="289" t="s">
        <v>769</v>
      </c>
      <c r="D512" s="289">
        <v>457</v>
      </c>
      <c r="E512" s="289" t="s">
        <v>782</v>
      </c>
      <c r="F512" s="289" t="s">
        <v>783</v>
      </c>
    </row>
    <row r="513" spans="1:6" s="49" customFormat="1" ht="15.75" customHeight="1" x14ac:dyDescent="0.2">
      <c r="A513" s="289">
        <v>590</v>
      </c>
      <c r="B513" s="289" t="s">
        <v>768</v>
      </c>
      <c r="C513" s="289" t="s">
        <v>769</v>
      </c>
      <c r="D513" s="289">
        <v>466</v>
      </c>
      <c r="E513" s="289" t="s">
        <v>352</v>
      </c>
      <c r="F513" s="289" t="s">
        <v>799</v>
      </c>
    </row>
    <row r="514" spans="1:6" s="49" customFormat="1" ht="15.75" customHeight="1" x14ac:dyDescent="0.2">
      <c r="A514" s="289">
        <v>590</v>
      </c>
      <c r="B514" s="289" t="s">
        <v>768</v>
      </c>
      <c r="C514" s="289" t="s">
        <v>769</v>
      </c>
      <c r="D514" s="289">
        <v>467</v>
      </c>
      <c r="E514" s="289" t="s">
        <v>353</v>
      </c>
      <c r="F514" s="289" t="s">
        <v>800</v>
      </c>
    </row>
    <row r="515" spans="1:6" s="49" customFormat="1" ht="15.75" customHeight="1" x14ac:dyDescent="0.2">
      <c r="A515" s="289">
        <v>590</v>
      </c>
      <c r="B515" s="289" t="s">
        <v>768</v>
      </c>
      <c r="C515" s="289" t="s">
        <v>769</v>
      </c>
      <c r="D515" s="289">
        <v>468</v>
      </c>
      <c r="E515" s="289" t="s">
        <v>354</v>
      </c>
      <c r="F515" s="289" t="s">
        <v>801</v>
      </c>
    </row>
    <row r="516" spans="1:6" s="49" customFormat="1" ht="15.75" customHeight="1" x14ac:dyDescent="0.2">
      <c r="A516" s="289">
        <v>590</v>
      </c>
      <c r="B516" s="289" t="s">
        <v>768</v>
      </c>
      <c r="C516" s="289" t="s">
        <v>769</v>
      </c>
      <c r="D516" s="289">
        <v>469</v>
      </c>
      <c r="E516" s="289" t="s">
        <v>355</v>
      </c>
      <c r="F516" s="289" t="s">
        <v>802</v>
      </c>
    </row>
    <row r="517" spans="1:6" s="49" customFormat="1" ht="15.75" customHeight="1" x14ac:dyDescent="0.2">
      <c r="A517" s="289">
        <v>590</v>
      </c>
      <c r="B517" s="289" t="s">
        <v>768</v>
      </c>
      <c r="C517" s="289" t="s">
        <v>769</v>
      </c>
      <c r="D517" s="289">
        <v>590</v>
      </c>
      <c r="E517" s="289" t="s">
        <v>768</v>
      </c>
      <c r="F517" s="289" t="s">
        <v>769</v>
      </c>
    </row>
    <row r="518" spans="1:6" s="49" customFormat="1" ht="15.75" customHeight="1" x14ac:dyDescent="0.2">
      <c r="A518" s="289">
        <v>707</v>
      </c>
      <c r="B518" s="289" t="s">
        <v>157</v>
      </c>
      <c r="C518" s="289" t="s">
        <v>929</v>
      </c>
      <c r="D518" s="289">
        <v>707</v>
      </c>
      <c r="E518" s="289" t="s">
        <v>157</v>
      </c>
      <c r="F518" s="289" t="s">
        <v>929</v>
      </c>
    </row>
    <row r="519" spans="1:6" s="49" customFormat="1" ht="15.75" customHeight="1" x14ac:dyDescent="0.2">
      <c r="A519" s="289">
        <v>708</v>
      </c>
      <c r="B519" s="289" t="s">
        <v>1298</v>
      </c>
      <c r="C519" s="289" t="s">
        <v>1299</v>
      </c>
      <c r="D519" s="289">
        <v>708</v>
      </c>
      <c r="E519" s="289" t="s">
        <v>1298</v>
      </c>
      <c r="F519" s="289" t="s">
        <v>1299</v>
      </c>
    </row>
    <row r="520" spans="1:6" s="49" customFormat="1" ht="15.75" customHeight="1" x14ac:dyDescent="0.2">
      <c r="A520" s="289">
        <v>709</v>
      </c>
      <c r="B520" s="289" t="s">
        <v>1300</v>
      </c>
      <c r="C520" s="289" t="s">
        <v>1301</v>
      </c>
      <c r="D520" s="289">
        <v>709</v>
      </c>
      <c r="E520" s="289" t="s">
        <v>1300</v>
      </c>
      <c r="F520" s="289" t="s">
        <v>1301</v>
      </c>
    </row>
    <row r="521" spans="1:6" s="49" customFormat="1" ht="15.75" customHeight="1" x14ac:dyDescent="0.2">
      <c r="A521" s="289">
        <v>712</v>
      </c>
      <c r="B521" s="289" t="s">
        <v>930</v>
      </c>
      <c r="C521" s="289" t="s">
        <v>931</v>
      </c>
      <c r="D521" s="289">
        <v>712</v>
      </c>
      <c r="E521" s="289" t="s">
        <v>930</v>
      </c>
      <c r="F521" s="289" t="s">
        <v>931</v>
      </c>
    </row>
    <row r="522" spans="1:6" s="49" customFormat="1" ht="15.75" customHeight="1" x14ac:dyDescent="0.2">
      <c r="A522" s="289">
        <v>713</v>
      </c>
      <c r="B522" s="289" t="s">
        <v>158</v>
      </c>
      <c r="C522" s="289" t="s">
        <v>932</v>
      </c>
      <c r="D522" s="289">
        <v>713</v>
      </c>
      <c r="E522" s="289" t="s">
        <v>158</v>
      </c>
      <c r="F522" s="289" t="s">
        <v>932</v>
      </c>
    </row>
    <row r="523" spans="1:6" s="49" customFormat="1" ht="15.75" customHeight="1" x14ac:dyDescent="0.2">
      <c r="A523" s="289">
        <v>714</v>
      </c>
      <c r="B523" s="289" t="s">
        <v>159</v>
      </c>
      <c r="C523" s="289" t="s">
        <v>933</v>
      </c>
      <c r="D523" s="289">
        <v>714</v>
      </c>
      <c r="E523" s="289" t="s">
        <v>159</v>
      </c>
      <c r="F523" s="289" t="s">
        <v>933</v>
      </c>
    </row>
    <row r="524" spans="1:6" s="49" customFormat="1" ht="15.75" customHeight="1" x14ac:dyDescent="0.2">
      <c r="A524" s="289">
        <v>717</v>
      </c>
      <c r="B524" s="289" t="s">
        <v>937</v>
      </c>
      <c r="C524" s="289" t="s">
        <v>938</v>
      </c>
      <c r="D524" s="289">
        <v>717</v>
      </c>
      <c r="E524" s="289" t="s">
        <v>937</v>
      </c>
      <c r="F524" s="289" t="s">
        <v>938</v>
      </c>
    </row>
    <row r="525" spans="1:6" s="49" customFormat="1" ht="15.75" customHeight="1" x14ac:dyDescent="0.2">
      <c r="A525" s="289">
        <v>718</v>
      </c>
      <c r="B525" s="289" t="s">
        <v>939</v>
      </c>
      <c r="C525" s="289" t="s">
        <v>940</v>
      </c>
      <c r="D525" s="289">
        <v>718</v>
      </c>
      <c r="E525" s="289" t="s">
        <v>939</v>
      </c>
      <c r="F525" s="289" t="s">
        <v>940</v>
      </c>
    </row>
    <row r="526" spans="1:6" s="49" customFormat="1" ht="15.75" customHeight="1" x14ac:dyDescent="0.2">
      <c r="A526" s="289">
        <v>719</v>
      </c>
      <c r="B526" s="289" t="s">
        <v>941</v>
      </c>
      <c r="C526" s="289" t="s">
        <v>942</v>
      </c>
      <c r="D526" s="289">
        <v>719</v>
      </c>
      <c r="E526" s="289" t="s">
        <v>941</v>
      </c>
      <c r="F526" s="289" t="s">
        <v>942</v>
      </c>
    </row>
    <row r="527" spans="1:6" s="49" customFormat="1" ht="15.75" customHeight="1" x14ac:dyDescent="0.2">
      <c r="A527" s="289">
        <v>725</v>
      </c>
      <c r="B527" s="289" t="s">
        <v>162</v>
      </c>
      <c r="C527" s="289" t="s">
        <v>952</v>
      </c>
      <c r="D527" s="289">
        <v>725</v>
      </c>
      <c r="E527" s="289" t="s">
        <v>162</v>
      </c>
      <c r="F527" s="289" t="s">
        <v>952</v>
      </c>
    </row>
    <row r="528" spans="1:6" s="49" customFormat="1" ht="15.75" customHeight="1" x14ac:dyDescent="0.2">
      <c r="A528" s="289">
        <v>727</v>
      </c>
      <c r="B528" s="289" t="s">
        <v>163</v>
      </c>
      <c r="C528" s="289" t="s">
        <v>955</v>
      </c>
      <c r="D528" s="289">
        <v>727</v>
      </c>
      <c r="E528" s="289" t="s">
        <v>163</v>
      </c>
      <c r="F528" s="289" t="s">
        <v>955</v>
      </c>
    </row>
    <row r="529" spans="1:6" s="49" customFormat="1" ht="15.75" customHeight="1" x14ac:dyDescent="0.2">
      <c r="A529" s="289">
        <v>728</v>
      </c>
      <c r="B529" s="289" t="s">
        <v>164</v>
      </c>
      <c r="C529" s="289" t="s">
        <v>956</v>
      </c>
      <c r="D529" s="289">
        <v>728</v>
      </c>
      <c r="E529" s="289" t="s">
        <v>164</v>
      </c>
      <c r="F529" s="289" t="s">
        <v>956</v>
      </c>
    </row>
    <row r="530" spans="1:6" s="49" customFormat="1" ht="15.75" customHeight="1" x14ac:dyDescent="0.2">
      <c r="A530" s="289">
        <v>731</v>
      </c>
      <c r="B530" s="289" t="s">
        <v>165</v>
      </c>
      <c r="C530" s="289" t="s">
        <v>959</v>
      </c>
      <c r="D530" s="289">
        <v>731</v>
      </c>
      <c r="E530" s="289" t="s">
        <v>165</v>
      </c>
      <c r="F530" s="289" t="s">
        <v>959</v>
      </c>
    </row>
    <row r="531" spans="1:6" s="49" customFormat="1" ht="15.75" customHeight="1" x14ac:dyDescent="0.2">
      <c r="A531" s="289">
        <v>732</v>
      </c>
      <c r="B531" s="289" t="s">
        <v>960</v>
      </c>
      <c r="C531" s="289" t="s">
        <v>961</v>
      </c>
      <c r="D531" s="289">
        <v>732</v>
      </c>
      <c r="E531" s="289" t="s">
        <v>960</v>
      </c>
      <c r="F531" s="289" t="s">
        <v>961</v>
      </c>
    </row>
    <row r="532" spans="1:6" s="49" customFormat="1" ht="15.75" customHeight="1" x14ac:dyDescent="0.2">
      <c r="A532" s="289">
        <v>733</v>
      </c>
      <c r="B532" s="289" t="s">
        <v>962</v>
      </c>
      <c r="C532" s="289" t="s">
        <v>963</v>
      </c>
      <c r="D532" s="289">
        <v>733</v>
      </c>
      <c r="E532" s="289" t="s">
        <v>962</v>
      </c>
      <c r="F532" s="289" t="s">
        <v>963</v>
      </c>
    </row>
    <row r="533" spans="1:6" s="49" customFormat="1" ht="15.75" customHeight="1" x14ac:dyDescent="0.2">
      <c r="A533" s="289">
        <v>736</v>
      </c>
      <c r="B533" s="289" t="s">
        <v>166</v>
      </c>
      <c r="C533" s="289" t="s">
        <v>968</v>
      </c>
      <c r="D533" s="289">
        <v>736</v>
      </c>
      <c r="E533" s="289" t="s">
        <v>166</v>
      </c>
      <c r="F533" s="289" t="s">
        <v>968</v>
      </c>
    </row>
    <row r="534" spans="1:6" s="49" customFormat="1" ht="15.75" customHeight="1" x14ac:dyDescent="0.2">
      <c r="A534" s="289">
        <v>738</v>
      </c>
      <c r="B534" s="289" t="s">
        <v>168</v>
      </c>
      <c r="C534" s="289" t="s">
        <v>970</v>
      </c>
      <c r="D534" s="289">
        <v>738</v>
      </c>
      <c r="E534" s="289" t="s">
        <v>168</v>
      </c>
      <c r="F534" s="289" t="s">
        <v>970</v>
      </c>
    </row>
    <row r="535" spans="1:6" s="49" customFormat="1" ht="15.75" customHeight="1" x14ac:dyDescent="0.2">
      <c r="A535" s="289">
        <v>738</v>
      </c>
      <c r="B535" s="289" t="s">
        <v>168</v>
      </c>
      <c r="C535" s="289" t="s">
        <v>970</v>
      </c>
      <c r="D535" s="289">
        <v>741</v>
      </c>
      <c r="E535" s="289" t="s">
        <v>170</v>
      </c>
      <c r="F535" s="289" t="s">
        <v>975</v>
      </c>
    </row>
    <row r="536" spans="1:6" s="49" customFormat="1" ht="15.75" customHeight="1" x14ac:dyDescent="0.2">
      <c r="A536" s="289">
        <v>740</v>
      </c>
      <c r="B536" s="289" t="s">
        <v>169</v>
      </c>
      <c r="C536" s="289" t="s">
        <v>974</v>
      </c>
      <c r="D536" s="289">
        <v>740</v>
      </c>
      <c r="E536" s="289" t="s">
        <v>169</v>
      </c>
      <c r="F536" s="289" t="s">
        <v>974</v>
      </c>
    </row>
    <row r="537" spans="1:6" s="49" customFormat="1" ht="15.75" customHeight="1" x14ac:dyDescent="0.2">
      <c r="A537" s="289">
        <v>742</v>
      </c>
      <c r="B537" s="289" t="s">
        <v>171</v>
      </c>
      <c r="C537" s="289" t="s">
        <v>976</v>
      </c>
      <c r="D537" s="289">
        <v>742</v>
      </c>
      <c r="E537" s="289" t="s">
        <v>171</v>
      </c>
      <c r="F537" s="289" t="s">
        <v>976</v>
      </c>
    </row>
    <row r="538" spans="1:6" s="49" customFormat="1" ht="15.75" customHeight="1" x14ac:dyDescent="0.2">
      <c r="A538" s="289">
        <v>742</v>
      </c>
      <c r="B538" s="289" t="s">
        <v>171</v>
      </c>
      <c r="C538" s="289" t="s">
        <v>976</v>
      </c>
      <c r="D538" s="289">
        <v>851</v>
      </c>
      <c r="E538" s="289" t="s">
        <v>212</v>
      </c>
      <c r="F538" s="289" t="s">
        <v>1044</v>
      </c>
    </row>
    <row r="539" spans="1:6" s="49" customFormat="1" ht="15.75" customHeight="1" x14ac:dyDescent="0.2">
      <c r="A539" s="289">
        <v>755</v>
      </c>
      <c r="B539" s="289" t="s">
        <v>269</v>
      </c>
      <c r="C539" s="289" t="s">
        <v>982</v>
      </c>
      <c r="D539" s="289">
        <v>755</v>
      </c>
      <c r="E539" s="289" t="s">
        <v>269</v>
      </c>
      <c r="F539" s="289" t="s">
        <v>982</v>
      </c>
    </row>
    <row r="540" spans="1:6" s="49" customFormat="1" ht="15.75" customHeight="1" x14ac:dyDescent="0.2">
      <c r="A540" s="289">
        <v>765</v>
      </c>
      <c r="B540" s="289" t="s">
        <v>174</v>
      </c>
      <c r="C540" s="289" t="s">
        <v>986</v>
      </c>
      <c r="D540" s="289">
        <v>765</v>
      </c>
      <c r="E540" s="289" t="s">
        <v>174</v>
      </c>
      <c r="F540" s="289" t="s">
        <v>986</v>
      </c>
    </row>
    <row r="541" spans="1:6" s="49" customFormat="1" ht="15.75" customHeight="1" x14ac:dyDescent="0.2">
      <c r="A541" s="289">
        <v>766</v>
      </c>
      <c r="B541" s="289" t="s">
        <v>175</v>
      </c>
      <c r="C541" s="289" t="s">
        <v>812</v>
      </c>
      <c r="D541" s="289">
        <v>475</v>
      </c>
      <c r="E541" s="289" t="s">
        <v>319</v>
      </c>
      <c r="F541" s="289" t="s">
        <v>811</v>
      </c>
    </row>
    <row r="542" spans="1:6" s="49" customFormat="1" ht="15.75" customHeight="1" x14ac:dyDescent="0.2">
      <c r="A542" s="289">
        <v>766</v>
      </c>
      <c r="B542" s="289" t="s">
        <v>175</v>
      </c>
      <c r="C542" s="289" t="s">
        <v>812</v>
      </c>
      <c r="D542" s="289">
        <v>716</v>
      </c>
      <c r="E542" s="289" t="s">
        <v>342</v>
      </c>
      <c r="F542" s="289" t="s">
        <v>936</v>
      </c>
    </row>
    <row r="543" spans="1:6" s="49" customFormat="1" ht="15.75" customHeight="1" x14ac:dyDescent="0.2">
      <c r="A543" s="289">
        <v>766</v>
      </c>
      <c r="B543" s="289" t="s">
        <v>175</v>
      </c>
      <c r="C543" s="289" t="s">
        <v>812</v>
      </c>
      <c r="D543" s="289">
        <v>766</v>
      </c>
      <c r="E543" s="289" t="s">
        <v>175</v>
      </c>
      <c r="F543" s="289" t="s">
        <v>812</v>
      </c>
    </row>
    <row r="544" spans="1:6" s="49" customFormat="1" ht="15.75" customHeight="1" x14ac:dyDescent="0.2">
      <c r="A544" s="289">
        <v>767</v>
      </c>
      <c r="B544" s="289" t="s">
        <v>987</v>
      </c>
      <c r="C544" s="289" t="s">
        <v>988</v>
      </c>
      <c r="D544" s="289">
        <v>767</v>
      </c>
      <c r="E544" s="289" t="s">
        <v>987</v>
      </c>
      <c r="F544" s="289" t="s">
        <v>988</v>
      </c>
    </row>
    <row r="545" spans="1:6" s="49" customFormat="1" ht="15.75" customHeight="1" x14ac:dyDescent="0.2">
      <c r="A545" s="289">
        <v>768</v>
      </c>
      <c r="B545" s="289" t="s">
        <v>989</v>
      </c>
      <c r="C545" s="289" t="s">
        <v>990</v>
      </c>
      <c r="D545" s="289">
        <v>768</v>
      </c>
      <c r="E545" s="289" t="s">
        <v>989</v>
      </c>
      <c r="F545" s="289" t="s">
        <v>990</v>
      </c>
    </row>
    <row r="546" spans="1:6" s="49" customFormat="1" ht="15.75" customHeight="1" x14ac:dyDescent="0.2">
      <c r="A546" s="289">
        <v>772</v>
      </c>
      <c r="B546" s="289" t="s">
        <v>176</v>
      </c>
      <c r="C546" s="289" t="s">
        <v>991</v>
      </c>
      <c r="D546" s="289">
        <v>772</v>
      </c>
      <c r="E546" s="289" t="s">
        <v>176</v>
      </c>
      <c r="F546" s="289" t="s">
        <v>991</v>
      </c>
    </row>
    <row r="547" spans="1:6" s="49" customFormat="1" ht="15.75" customHeight="1" x14ac:dyDescent="0.2">
      <c r="A547" s="289">
        <v>775</v>
      </c>
      <c r="B547" s="289" t="s">
        <v>993</v>
      </c>
      <c r="C547" s="289" t="s">
        <v>994</v>
      </c>
      <c r="D547" s="289">
        <v>775</v>
      </c>
      <c r="E547" s="289" t="s">
        <v>993</v>
      </c>
      <c r="F547" s="289" t="s">
        <v>994</v>
      </c>
    </row>
    <row r="548" spans="1:6" s="49" customFormat="1" ht="15.75" customHeight="1" x14ac:dyDescent="0.2">
      <c r="A548" s="289">
        <v>777</v>
      </c>
      <c r="B548" s="289" t="s">
        <v>178</v>
      </c>
      <c r="C548" s="289" t="s">
        <v>995</v>
      </c>
      <c r="D548" s="289">
        <v>777</v>
      </c>
      <c r="E548" s="289" t="s">
        <v>178</v>
      </c>
      <c r="F548" s="289" t="s">
        <v>995</v>
      </c>
    </row>
    <row r="549" spans="1:6" s="49" customFormat="1" ht="15.75" customHeight="1" x14ac:dyDescent="0.2">
      <c r="A549" s="289">
        <v>780</v>
      </c>
      <c r="B549" s="289" t="s">
        <v>996</v>
      </c>
      <c r="C549" s="289" t="s">
        <v>997</v>
      </c>
      <c r="D549" s="289">
        <v>780</v>
      </c>
      <c r="E549" s="289" t="s">
        <v>996</v>
      </c>
      <c r="F549" s="289" t="s">
        <v>997</v>
      </c>
    </row>
    <row r="550" spans="1:6" s="49" customFormat="1" ht="15.75" customHeight="1" x14ac:dyDescent="0.2">
      <c r="A550" s="289">
        <v>793</v>
      </c>
      <c r="B550" s="289" t="s">
        <v>182</v>
      </c>
      <c r="C550" s="289" t="s">
        <v>1003</v>
      </c>
      <c r="D550" s="289">
        <v>793</v>
      </c>
      <c r="E550" s="289" t="s">
        <v>182</v>
      </c>
      <c r="F550" s="289" t="s">
        <v>1003</v>
      </c>
    </row>
    <row r="551" spans="1:6" s="49" customFormat="1" ht="15.75" customHeight="1" x14ac:dyDescent="0.2">
      <c r="A551" s="289">
        <v>797</v>
      </c>
      <c r="B551" s="289" t="s">
        <v>184</v>
      </c>
      <c r="C551" s="289" t="s">
        <v>1007</v>
      </c>
      <c r="D551" s="289">
        <v>797</v>
      </c>
      <c r="E551" s="289" t="s">
        <v>184</v>
      </c>
      <c r="F551" s="289" t="s">
        <v>1007</v>
      </c>
    </row>
    <row r="552" spans="1:6" s="49" customFormat="1" ht="15.75" customHeight="1" x14ac:dyDescent="0.2">
      <c r="A552" s="289">
        <v>799</v>
      </c>
      <c r="B552" s="289" t="s">
        <v>185</v>
      </c>
      <c r="C552" s="289" t="s">
        <v>1008</v>
      </c>
      <c r="D552" s="289">
        <v>799</v>
      </c>
      <c r="E552" s="289" t="s">
        <v>185</v>
      </c>
      <c r="F552" s="289" t="s">
        <v>1008</v>
      </c>
    </row>
    <row r="553" spans="1:6" s="49" customFormat="1" ht="15.75" customHeight="1" x14ac:dyDescent="0.2">
      <c r="A553" s="289">
        <v>801</v>
      </c>
      <c r="B553" s="289" t="s">
        <v>186</v>
      </c>
      <c r="C553" s="289" t="s">
        <v>928</v>
      </c>
      <c r="D553" s="289">
        <v>706</v>
      </c>
      <c r="E553" s="289" t="s">
        <v>926</v>
      </c>
      <c r="F553" s="289" t="s">
        <v>927</v>
      </c>
    </row>
    <row r="554" spans="1:6" s="49" customFormat="1" ht="15.75" customHeight="1" x14ac:dyDescent="0.2">
      <c r="A554" s="289">
        <v>801</v>
      </c>
      <c r="B554" s="289" t="s">
        <v>186</v>
      </c>
      <c r="C554" s="289" t="s">
        <v>928</v>
      </c>
      <c r="D554" s="289">
        <v>746</v>
      </c>
      <c r="E554" s="289" t="s">
        <v>978</v>
      </c>
      <c r="F554" s="289" t="s">
        <v>979</v>
      </c>
    </row>
    <row r="555" spans="1:6" s="49" customFormat="1" ht="15.75" customHeight="1" x14ac:dyDescent="0.2">
      <c r="A555" s="289">
        <v>801</v>
      </c>
      <c r="B555" s="289" t="s">
        <v>186</v>
      </c>
      <c r="C555" s="289" t="s">
        <v>928</v>
      </c>
      <c r="D555" s="289">
        <v>801</v>
      </c>
      <c r="E555" s="289" t="s">
        <v>186</v>
      </c>
      <c r="F555" s="289" t="s">
        <v>928</v>
      </c>
    </row>
    <row r="556" spans="1:6" s="49" customFormat="1" ht="15.75" customHeight="1" x14ac:dyDescent="0.2">
      <c r="A556" s="289">
        <v>801</v>
      </c>
      <c r="B556" s="289" t="s">
        <v>186</v>
      </c>
      <c r="C556" s="289" t="s">
        <v>928</v>
      </c>
      <c r="D556" s="289">
        <v>802</v>
      </c>
      <c r="E556" s="289" t="s">
        <v>333</v>
      </c>
      <c r="F556" s="289" t="s">
        <v>1009</v>
      </c>
    </row>
    <row r="557" spans="1:6" s="49" customFormat="1" ht="15.75" customHeight="1" x14ac:dyDescent="0.2">
      <c r="A557" s="289">
        <v>805</v>
      </c>
      <c r="B557" s="289" t="s">
        <v>35</v>
      </c>
      <c r="C557" s="289" t="s">
        <v>1010</v>
      </c>
      <c r="D557" s="289">
        <v>805</v>
      </c>
      <c r="E557" s="289" t="s">
        <v>35</v>
      </c>
      <c r="F557" s="289" t="s">
        <v>1010</v>
      </c>
    </row>
    <row r="558" spans="1:6" s="49" customFormat="1" ht="15.75" customHeight="1" x14ac:dyDescent="0.2">
      <c r="A558" s="289">
        <v>806</v>
      </c>
      <c r="B558" s="289" t="s">
        <v>1011</v>
      </c>
      <c r="C558" s="289" t="s">
        <v>1012</v>
      </c>
      <c r="D558" s="289">
        <v>806</v>
      </c>
      <c r="E558" s="289" t="s">
        <v>1011</v>
      </c>
      <c r="F558" s="289" t="s">
        <v>1012</v>
      </c>
    </row>
    <row r="559" spans="1:6" s="49" customFormat="1" ht="15.75" customHeight="1" x14ac:dyDescent="0.2">
      <c r="A559" s="289">
        <v>811</v>
      </c>
      <c r="B559" s="289" t="s">
        <v>189</v>
      </c>
      <c r="C559" s="289" t="s">
        <v>1015</v>
      </c>
      <c r="D559" s="289">
        <v>811</v>
      </c>
      <c r="E559" s="289" t="s">
        <v>189</v>
      </c>
      <c r="F559" s="289" t="s">
        <v>1015</v>
      </c>
    </row>
    <row r="560" spans="1:6" s="49" customFormat="1" ht="15.75" customHeight="1" x14ac:dyDescent="0.2">
      <c r="A560" s="289">
        <v>812</v>
      </c>
      <c r="B560" s="289" t="s">
        <v>190</v>
      </c>
      <c r="C560" s="289" t="s">
        <v>1016</v>
      </c>
      <c r="D560" s="289">
        <v>812</v>
      </c>
      <c r="E560" s="289" t="s">
        <v>190</v>
      </c>
      <c r="F560" s="289" t="s">
        <v>1016</v>
      </c>
    </row>
    <row r="561" spans="1:6" s="49" customFormat="1" ht="15.75" customHeight="1" x14ac:dyDescent="0.2">
      <c r="A561" s="289">
        <v>812</v>
      </c>
      <c r="B561" s="289" t="s">
        <v>190</v>
      </c>
      <c r="C561" s="289" t="s">
        <v>1016</v>
      </c>
      <c r="D561" s="289">
        <v>867</v>
      </c>
      <c r="E561" s="289" t="s">
        <v>1061</v>
      </c>
      <c r="F561" s="289" t="s">
        <v>1062</v>
      </c>
    </row>
    <row r="562" spans="1:6" s="49" customFormat="1" ht="15.75" customHeight="1" x14ac:dyDescent="0.2">
      <c r="A562" s="289">
        <v>816</v>
      </c>
      <c r="B562" s="289" t="s">
        <v>192</v>
      </c>
      <c r="C562" s="289" t="s">
        <v>1018</v>
      </c>
      <c r="D562" s="289">
        <v>816</v>
      </c>
      <c r="E562" s="289" t="s">
        <v>192</v>
      </c>
      <c r="F562" s="289" t="s">
        <v>1018</v>
      </c>
    </row>
    <row r="563" spans="1:6" s="49" customFormat="1" ht="15.75" customHeight="1" x14ac:dyDescent="0.2">
      <c r="A563" s="289">
        <v>819</v>
      </c>
      <c r="B563" s="289" t="s">
        <v>195</v>
      </c>
      <c r="C563" s="289" t="s">
        <v>1021</v>
      </c>
      <c r="D563" s="289">
        <v>819</v>
      </c>
      <c r="E563" s="289" t="s">
        <v>195</v>
      </c>
      <c r="F563" s="289" t="s">
        <v>1021</v>
      </c>
    </row>
    <row r="564" spans="1:6" s="49" customFormat="1" ht="15.75" customHeight="1" x14ac:dyDescent="0.2">
      <c r="A564" s="289">
        <v>820</v>
      </c>
      <c r="B564" s="289" t="s">
        <v>196</v>
      </c>
      <c r="C564" s="289" t="s">
        <v>949</v>
      </c>
      <c r="D564" s="289">
        <v>723</v>
      </c>
      <c r="E564" s="289" t="s">
        <v>947</v>
      </c>
      <c r="F564" s="289" t="s">
        <v>948</v>
      </c>
    </row>
    <row r="565" spans="1:6" s="49" customFormat="1" ht="15.75" customHeight="1" x14ac:dyDescent="0.2">
      <c r="A565" s="289">
        <v>820</v>
      </c>
      <c r="B565" s="289" t="s">
        <v>196</v>
      </c>
      <c r="C565" s="289" t="s">
        <v>949</v>
      </c>
      <c r="D565" s="289">
        <v>724</v>
      </c>
      <c r="E565" s="289" t="s">
        <v>950</v>
      </c>
      <c r="F565" s="289" t="s">
        <v>951</v>
      </c>
    </row>
    <row r="566" spans="1:6" s="49" customFormat="1" ht="15.75" customHeight="1" x14ac:dyDescent="0.2">
      <c r="A566" s="289">
        <v>820</v>
      </c>
      <c r="B566" s="289" t="s">
        <v>196</v>
      </c>
      <c r="C566" s="289" t="s">
        <v>949</v>
      </c>
      <c r="D566" s="289">
        <v>820</v>
      </c>
      <c r="E566" s="289" t="s">
        <v>196</v>
      </c>
      <c r="F566" s="289" t="s">
        <v>949</v>
      </c>
    </row>
    <row r="567" spans="1:6" s="49" customFormat="1" ht="15.75" customHeight="1" x14ac:dyDescent="0.2">
      <c r="A567" s="289">
        <v>823</v>
      </c>
      <c r="B567" s="289" t="s">
        <v>197</v>
      </c>
      <c r="C567" s="289" t="s">
        <v>1022</v>
      </c>
      <c r="D567" s="289">
        <v>823</v>
      </c>
      <c r="E567" s="289" t="s">
        <v>197</v>
      </c>
      <c r="F567" s="289" t="s">
        <v>1022</v>
      </c>
    </row>
    <row r="568" spans="1:6" s="49" customFormat="1" ht="15.75" customHeight="1" x14ac:dyDescent="0.2">
      <c r="A568" s="289">
        <v>826</v>
      </c>
      <c r="B568" s="289" t="s">
        <v>328</v>
      </c>
      <c r="C568" s="289" t="s">
        <v>973</v>
      </c>
      <c r="D568" s="289">
        <v>739</v>
      </c>
      <c r="E568" s="289" t="s">
        <v>971</v>
      </c>
      <c r="F568" s="289" t="s">
        <v>972</v>
      </c>
    </row>
    <row r="569" spans="1:6" s="49" customFormat="1" ht="15.75" customHeight="1" x14ac:dyDescent="0.2">
      <c r="A569" s="289">
        <v>827</v>
      </c>
      <c r="B569" s="289" t="s">
        <v>198</v>
      </c>
      <c r="C569" s="289" t="s">
        <v>444</v>
      </c>
      <c r="D569" s="289">
        <v>106</v>
      </c>
      <c r="E569" s="289" t="s">
        <v>92</v>
      </c>
      <c r="F569" s="289" t="s">
        <v>444</v>
      </c>
    </row>
    <row r="570" spans="1:6" s="49" customFormat="1" ht="15.75" customHeight="1" x14ac:dyDescent="0.2">
      <c r="A570" s="289">
        <v>827</v>
      </c>
      <c r="B570" s="289" t="s">
        <v>198</v>
      </c>
      <c r="C570" s="289" t="s">
        <v>444</v>
      </c>
      <c r="D570" s="289">
        <v>721</v>
      </c>
      <c r="E570" s="289" t="s">
        <v>160</v>
      </c>
      <c r="F570" s="289" t="s">
        <v>945</v>
      </c>
    </row>
    <row r="571" spans="1:6" s="49" customFormat="1" ht="15.75" customHeight="1" x14ac:dyDescent="0.2">
      <c r="A571" s="289">
        <v>827</v>
      </c>
      <c r="B571" s="289" t="s">
        <v>198</v>
      </c>
      <c r="C571" s="289" t="s">
        <v>444</v>
      </c>
      <c r="D571" s="289">
        <v>827</v>
      </c>
      <c r="E571" s="289" t="s">
        <v>198</v>
      </c>
      <c r="F571" s="289" t="s">
        <v>444</v>
      </c>
    </row>
    <row r="572" spans="1:6" s="49" customFormat="1" ht="15.75" customHeight="1" x14ac:dyDescent="0.2">
      <c r="A572" s="289">
        <v>831</v>
      </c>
      <c r="B572" s="289" t="s">
        <v>1025</v>
      </c>
      <c r="C572" s="289" t="s">
        <v>1026</v>
      </c>
      <c r="D572" s="289">
        <v>831</v>
      </c>
      <c r="E572" s="289" t="s">
        <v>1025</v>
      </c>
      <c r="F572" s="289" t="s">
        <v>1026</v>
      </c>
    </row>
    <row r="573" spans="1:6" s="49" customFormat="1" ht="15.75" customHeight="1" x14ac:dyDescent="0.2">
      <c r="A573" s="289">
        <v>836</v>
      </c>
      <c r="B573" s="289" t="s">
        <v>203</v>
      </c>
      <c r="C573" s="289" t="s">
        <v>791</v>
      </c>
      <c r="D573" s="289">
        <v>461</v>
      </c>
      <c r="E573" s="289" t="s">
        <v>789</v>
      </c>
      <c r="F573" s="289" t="s">
        <v>790</v>
      </c>
    </row>
    <row r="574" spans="1:6" s="49" customFormat="1" ht="15.75" customHeight="1" x14ac:dyDescent="0.2">
      <c r="A574" s="289">
        <v>836</v>
      </c>
      <c r="B574" s="289" t="s">
        <v>203</v>
      </c>
      <c r="C574" s="289" t="s">
        <v>791</v>
      </c>
      <c r="D574" s="289">
        <v>480</v>
      </c>
      <c r="E574" s="289" t="s">
        <v>357</v>
      </c>
      <c r="F574" s="289" t="s">
        <v>821</v>
      </c>
    </row>
    <row r="575" spans="1:6" s="49" customFormat="1" ht="15.75" customHeight="1" x14ac:dyDescent="0.2">
      <c r="A575" s="289">
        <v>836</v>
      </c>
      <c r="B575" s="289" t="s">
        <v>203</v>
      </c>
      <c r="C575" s="289" t="s">
        <v>791</v>
      </c>
      <c r="D575" s="289">
        <v>485</v>
      </c>
      <c r="E575" s="289" t="s">
        <v>829</v>
      </c>
      <c r="F575" s="289" t="s">
        <v>830</v>
      </c>
    </row>
    <row r="576" spans="1:6" s="49" customFormat="1" ht="15.75" customHeight="1" x14ac:dyDescent="0.2">
      <c r="A576" s="289">
        <v>836</v>
      </c>
      <c r="B576" s="289" t="s">
        <v>203</v>
      </c>
      <c r="C576" s="289" t="s">
        <v>791</v>
      </c>
      <c r="D576" s="289">
        <v>836</v>
      </c>
      <c r="E576" s="289" t="s">
        <v>203</v>
      </c>
      <c r="F576" s="289" t="s">
        <v>791</v>
      </c>
    </row>
    <row r="577" spans="1:6" s="49" customFormat="1" ht="15.75" customHeight="1" x14ac:dyDescent="0.2">
      <c r="A577" s="289">
        <v>839</v>
      </c>
      <c r="B577" s="289" t="s">
        <v>205</v>
      </c>
      <c r="C577" s="289" t="s">
        <v>494</v>
      </c>
      <c r="D577" s="289">
        <v>158</v>
      </c>
      <c r="E577" s="289" t="s">
        <v>107</v>
      </c>
      <c r="F577" s="289" t="s">
        <v>493</v>
      </c>
    </row>
    <row r="578" spans="1:6" s="49" customFormat="1" ht="15.75" customHeight="1" x14ac:dyDescent="0.2">
      <c r="A578" s="289">
        <v>839</v>
      </c>
      <c r="B578" s="289" t="s">
        <v>205</v>
      </c>
      <c r="C578" s="289" t="s">
        <v>494</v>
      </c>
      <c r="D578" s="289">
        <v>179</v>
      </c>
      <c r="E578" s="289" t="s">
        <v>110</v>
      </c>
      <c r="F578" s="289" t="s">
        <v>500</v>
      </c>
    </row>
    <row r="579" spans="1:6" s="49" customFormat="1" ht="15.75" customHeight="1" x14ac:dyDescent="0.2">
      <c r="A579" s="289">
        <v>839</v>
      </c>
      <c r="B579" s="289" t="s">
        <v>205</v>
      </c>
      <c r="C579" s="289" t="s">
        <v>494</v>
      </c>
      <c r="D579" s="289">
        <v>186</v>
      </c>
      <c r="E579" s="289" t="s">
        <v>117</v>
      </c>
      <c r="F579" s="289" t="s">
        <v>506</v>
      </c>
    </row>
    <row r="580" spans="1:6" s="49" customFormat="1" ht="15.75" customHeight="1" x14ac:dyDescent="0.2">
      <c r="A580" s="289">
        <v>839</v>
      </c>
      <c r="B580" s="289" t="s">
        <v>205</v>
      </c>
      <c r="C580" s="289" t="s">
        <v>494</v>
      </c>
      <c r="D580" s="289">
        <v>431</v>
      </c>
      <c r="E580" s="289" t="s">
        <v>346</v>
      </c>
      <c r="F580" s="289" t="s">
        <v>734</v>
      </c>
    </row>
    <row r="581" spans="1:6" s="49" customFormat="1" ht="15.75" customHeight="1" x14ac:dyDescent="0.2">
      <c r="A581" s="289">
        <v>839</v>
      </c>
      <c r="B581" s="289" t="s">
        <v>205</v>
      </c>
      <c r="C581" s="289" t="s">
        <v>494</v>
      </c>
      <c r="D581" s="289">
        <v>451</v>
      </c>
      <c r="E581" s="289" t="s">
        <v>317</v>
      </c>
      <c r="F581" s="289" t="s">
        <v>773</v>
      </c>
    </row>
    <row r="582" spans="1:6" s="49" customFormat="1" ht="15.75" customHeight="1" x14ac:dyDescent="0.2">
      <c r="A582" s="289">
        <v>839</v>
      </c>
      <c r="B582" s="289" t="s">
        <v>205</v>
      </c>
      <c r="C582" s="289" t="s">
        <v>494</v>
      </c>
      <c r="D582" s="289">
        <v>462</v>
      </c>
      <c r="E582" s="289" t="s">
        <v>792</v>
      </c>
      <c r="F582" s="289" t="s">
        <v>793</v>
      </c>
    </row>
    <row r="583" spans="1:6" s="49" customFormat="1" ht="15.75" customHeight="1" x14ac:dyDescent="0.2">
      <c r="A583" s="289">
        <v>839</v>
      </c>
      <c r="B583" s="289" t="s">
        <v>205</v>
      </c>
      <c r="C583" s="289" t="s">
        <v>494</v>
      </c>
      <c r="D583" s="289">
        <v>839</v>
      </c>
      <c r="E583" s="289" t="s">
        <v>205</v>
      </c>
      <c r="F583" s="289" t="s">
        <v>494</v>
      </c>
    </row>
    <row r="584" spans="1:6" s="49" customFormat="1" ht="15.75" customHeight="1" x14ac:dyDescent="0.2">
      <c r="A584" s="289">
        <v>839</v>
      </c>
      <c r="B584" s="289" t="s">
        <v>205</v>
      </c>
      <c r="C584" s="289" t="s">
        <v>494</v>
      </c>
      <c r="D584" s="289">
        <v>841</v>
      </c>
      <c r="E584" s="289" t="s">
        <v>207</v>
      </c>
      <c r="F584" s="289" t="s">
        <v>1033</v>
      </c>
    </row>
    <row r="585" spans="1:6" s="49" customFormat="1" ht="15.75" customHeight="1" x14ac:dyDescent="0.2">
      <c r="A585" s="289">
        <v>839</v>
      </c>
      <c r="B585" s="289" t="s">
        <v>205</v>
      </c>
      <c r="C585" s="289" t="s">
        <v>494</v>
      </c>
      <c r="D585" s="289">
        <v>847</v>
      </c>
      <c r="E585" s="289" t="s">
        <v>1040</v>
      </c>
      <c r="F585" s="289" t="s">
        <v>1041</v>
      </c>
    </row>
    <row r="586" spans="1:6" s="49" customFormat="1" ht="15.75" customHeight="1" x14ac:dyDescent="0.2">
      <c r="A586" s="289">
        <v>839</v>
      </c>
      <c r="B586" s="289" t="s">
        <v>205</v>
      </c>
      <c r="C586" s="289" t="s">
        <v>494</v>
      </c>
      <c r="D586" s="289">
        <v>866</v>
      </c>
      <c r="E586" s="289" t="s">
        <v>1059</v>
      </c>
      <c r="F586" s="289" t="s">
        <v>1060</v>
      </c>
    </row>
    <row r="587" spans="1:6" s="49" customFormat="1" ht="15.75" customHeight="1" x14ac:dyDescent="0.2">
      <c r="A587" s="289">
        <v>843</v>
      </c>
      <c r="B587" s="289" t="s">
        <v>208</v>
      </c>
      <c r="C587" s="289" t="s">
        <v>1036</v>
      </c>
      <c r="D587" s="289">
        <v>843</v>
      </c>
      <c r="E587" s="289" t="s">
        <v>208</v>
      </c>
      <c r="F587" s="289" t="s">
        <v>1036</v>
      </c>
    </row>
    <row r="588" spans="1:6" s="49" customFormat="1" ht="15.75" customHeight="1" x14ac:dyDescent="0.2">
      <c r="A588" s="289">
        <v>846</v>
      </c>
      <c r="B588" s="289" t="s">
        <v>209</v>
      </c>
      <c r="C588" s="289" t="s">
        <v>1039</v>
      </c>
      <c r="D588" s="289">
        <v>846</v>
      </c>
      <c r="E588" s="289" t="s">
        <v>209</v>
      </c>
      <c r="F588" s="289" t="s">
        <v>1039</v>
      </c>
    </row>
    <row r="589" spans="1:6" s="49" customFormat="1" ht="15.75" customHeight="1" x14ac:dyDescent="0.2">
      <c r="A589" s="289">
        <v>848</v>
      </c>
      <c r="B589" s="289" t="s">
        <v>431</v>
      </c>
      <c r="C589" s="289" t="s">
        <v>432</v>
      </c>
      <c r="D589" s="289">
        <v>85</v>
      </c>
      <c r="E589" s="289" t="s">
        <v>429</v>
      </c>
      <c r="F589" s="289" t="s">
        <v>430</v>
      </c>
    </row>
    <row r="590" spans="1:6" s="49" customFormat="1" ht="15.75" customHeight="1" x14ac:dyDescent="0.2">
      <c r="A590" s="289">
        <v>848</v>
      </c>
      <c r="B590" s="289" t="s">
        <v>431</v>
      </c>
      <c r="C590" s="289" t="s">
        <v>432</v>
      </c>
      <c r="D590" s="289">
        <v>848</v>
      </c>
      <c r="E590" s="289" t="s">
        <v>431</v>
      </c>
      <c r="F590" s="289" t="s">
        <v>432</v>
      </c>
    </row>
    <row r="591" spans="1:6" s="49" customFormat="1" ht="15.75" customHeight="1" x14ac:dyDescent="0.2">
      <c r="A591" s="289">
        <v>853</v>
      </c>
      <c r="B591" s="289" t="s">
        <v>214</v>
      </c>
      <c r="C591" s="289" t="s">
        <v>1046</v>
      </c>
      <c r="D591" s="289">
        <v>853</v>
      </c>
      <c r="E591" s="289" t="s">
        <v>214</v>
      </c>
      <c r="F591" s="289" t="s">
        <v>1046</v>
      </c>
    </row>
    <row r="592" spans="1:6" s="49" customFormat="1" ht="15.75" customHeight="1" x14ac:dyDescent="0.2">
      <c r="A592" s="289">
        <v>856</v>
      </c>
      <c r="B592" s="289" t="s">
        <v>216</v>
      </c>
      <c r="C592" s="289" t="s">
        <v>1050</v>
      </c>
      <c r="D592" s="289">
        <v>856</v>
      </c>
      <c r="E592" s="289" t="s">
        <v>216</v>
      </c>
      <c r="F592" s="289" t="s">
        <v>1050</v>
      </c>
    </row>
    <row r="593" spans="1:6" s="49" customFormat="1" ht="15.75" customHeight="1" x14ac:dyDescent="0.2">
      <c r="A593" s="289">
        <v>858</v>
      </c>
      <c r="B593" s="289" t="s">
        <v>217</v>
      </c>
      <c r="C593" s="289" t="s">
        <v>1051</v>
      </c>
      <c r="D593" s="289">
        <v>858</v>
      </c>
      <c r="E593" s="289" t="s">
        <v>217</v>
      </c>
      <c r="F593" s="289" t="s">
        <v>1051</v>
      </c>
    </row>
    <row r="594" spans="1:6" s="49" customFormat="1" ht="15.75" customHeight="1" x14ac:dyDescent="0.2">
      <c r="A594" s="289">
        <v>859</v>
      </c>
      <c r="B594" s="289" t="s">
        <v>321</v>
      </c>
      <c r="C594" s="289" t="s">
        <v>1052</v>
      </c>
      <c r="D594" s="289">
        <v>859</v>
      </c>
      <c r="E594" s="289" t="s">
        <v>321</v>
      </c>
      <c r="F594" s="289" t="s">
        <v>1052</v>
      </c>
    </row>
    <row r="595" spans="1:6" s="49" customFormat="1" ht="15.75" customHeight="1" x14ac:dyDescent="0.2">
      <c r="A595" s="289">
        <v>862</v>
      </c>
      <c r="B595" s="289" t="s">
        <v>218</v>
      </c>
      <c r="C595" s="289" t="s">
        <v>1055</v>
      </c>
      <c r="D595" s="289">
        <v>862</v>
      </c>
      <c r="E595" s="289" t="s">
        <v>218</v>
      </c>
      <c r="F595" s="289" t="s">
        <v>1055</v>
      </c>
    </row>
    <row r="596" spans="1:6" s="49" customFormat="1" ht="15.75" customHeight="1" x14ac:dyDescent="0.2">
      <c r="A596" s="289">
        <v>873</v>
      </c>
      <c r="B596" s="289" t="s">
        <v>223</v>
      </c>
      <c r="C596" s="289" t="s">
        <v>1069</v>
      </c>
      <c r="D596" s="289">
        <v>873</v>
      </c>
      <c r="E596" s="289" t="s">
        <v>223</v>
      </c>
      <c r="F596" s="289" t="s">
        <v>1069</v>
      </c>
    </row>
    <row r="597" spans="1:6" s="49" customFormat="1" ht="15.75" customHeight="1" x14ac:dyDescent="0.2">
      <c r="A597" s="289">
        <v>876</v>
      </c>
      <c r="B597" s="289" t="s">
        <v>224</v>
      </c>
      <c r="C597" s="289" t="s">
        <v>1070</v>
      </c>
      <c r="D597" s="289">
        <v>876</v>
      </c>
      <c r="E597" s="289" t="s">
        <v>224</v>
      </c>
      <c r="F597" s="289" t="s">
        <v>1070</v>
      </c>
    </row>
    <row r="598" spans="1:6" s="49" customFormat="1" ht="15.75" customHeight="1" x14ac:dyDescent="0.2">
      <c r="A598" s="289">
        <v>880</v>
      </c>
      <c r="B598" s="289" t="s">
        <v>1072</v>
      </c>
      <c r="C598" s="289" t="s">
        <v>1073</v>
      </c>
      <c r="D598" s="289">
        <v>880</v>
      </c>
      <c r="E598" s="289" t="s">
        <v>1072</v>
      </c>
      <c r="F598" s="289" t="s">
        <v>1073</v>
      </c>
    </row>
    <row r="599" spans="1:6" s="49" customFormat="1" ht="15.75" customHeight="1" x14ac:dyDescent="0.2">
      <c r="A599" s="289">
        <v>881</v>
      </c>
      <c r="B599" s="289" t="s">
        <v>226</v>
      </c>
      <c r="C599" s="289" t="s">
        <v>749</v>
      </c>
      <c r="D599" s="289">
        <v>439</v>
      </c>
      <c r="E599" s="289" t="s">
        <v>349</v>
      </c>
      <c r="F599" s="289" t="s">
        <v>748</v>
      </c>
    </row>
    <row r="600" spans="1:6" s="49" customFormat="1" ht="15.75" customHeight="1" x14ac:dyDescent="0.2">
      <c r="A600" s="289">
        <v>881</v>
      </c>
      <c r="B600" s="289" t="s">
        <v>226</v>
      </c>
      <c r="C600" s="289" t="s">
        <v>749</v>
      </c>
      <c r="D600" s="289">
        <v>447</v>
      </c>
      <c r="E600" s="289" t="s">
        <v>764</v>
      </c>
      <c r="F600" s="289" t="s">
        <v>765</v>
      </c>
    </row>
    <row r="601" spans="1:6" s="49" customFormat="1" ht="15.75" customHeight="1" x14ac:dyDescent="0.2">
      <c r="A601" s="289">
        <v>881</v>
      </c>
      <c r="B601" s="289" t="s">
        <v>226</v>
      </c>
      <c r="C601" s="289" t="s">
        <v>749</v>
      </c>
      <c r="D601" s="289">
        <v>881</v>
      </c>
      <c r="E601" s="289" t="s">
        <v>226</v>
      </c>
      <c r="F601" s="289" t="s">
        <v>749</v>
      </c>
    </row>
    <row r="602" spans="1:6" s="49" customFormat="1" ht="15.75" customHeight="1" x14ac:dyDescent="0.2">
      <c r="A602" s="289">
        <v>885</v>
      </c>
      <c r="B602" s="289" t="s">
        <v>229</v>
      </c>
      <c r="C602" s="289" t="s">
        <v>1076</v>
      </c>
      <c r="D602" s="289">
        <v>885</v>
      </c>
      <c r="E602" s="289" t="s">
        <v>229</v>
      </c>
      <c r="F602" s="289" t="s">
        <v>1076</v>
      </c>
    </row>
    <row r="603" spans="1:6" s="49" customFormat="1" ht="15.75" customHeight="1" x14ac:dyDescent="0.2">
      <c r="A603" s="289">
        <v>886</v>
      </c>
      <c r="B603" s="289" t="s">
        <v>230</v>
      </c>
      <c r="C603" s="289" t="s">
        <v>1077</v>
      </c>
      <c r="D603" s="289">
        <v>886</v>
      </c>
      <c r="E603" s="289" t="s">
        <v>230</v>
      </c>
      <c r="F603" s="289" t="s">
        <v>1077</v>
      </c>
    </row>
    <row r="604" spans="1:6" s="49" customFormat="1" ht="15.75" customHeight="1" x14ac:dyDescent="0.2">
      <c r="A604" s="289">
        <v>888</v>
      </c>
      <c r="B604" s="289" t="s">
        <v>231</v>
      </c>
      <c r="C604" s="289" t="s">
        <v>1078</v>
      </c>
      <c r="D604" s="289">
        <v>888</v>
      </c>
      <c r="E604" s="289" t="s">
        <v>231</v>
      </c>
      <c r="F604" s="289" t="s">
        <v>1078</v>
      </c>
    </row>
    <row r="605" spans="1:6" s="49" customFormat="1" ht="15.75" customHeight="1" x14ac:dyDescent="0.2">
      <c r="A605" s="289">
        <v>889</v>
      </c>
      <c r="B605" s="289" t="s">
        <v>232</v>
      </c>
      <c r="C605" s="289" t="s">
        <v>440</v>
      </c>
      <c r="D605" s="289">
        <v>101</v>
      </c>
      <c r="E605" s="289" t="s">
        <v>336</v>
      </c>
      <c r="F605" s="289" t="s">
        <v>439</v>
      </c>
    </row>
    <row r="606" spans="1:6" s="49" customFormat="1" ht="15.75" customHeight="1" x14ac:dyDescent="0.2">
      <c r="A606" s="289">
        <v>889</v>
      </c>
      <c r="B606" s="289" t="s">
        <v>232</v>
      </c>
      <c r="C606" s="289" t="s">
        <v>440</v>
      </c>
      <c r="D606" s="289">
        <v>103</v>
      </c>
      <c r="E606" s="289" t="s">
        <v>337</v>
      </c>
      <c r="F606" s="289" t="s">
        <v>441</v>
      </c>
    </row>
    <row r="607" spans="1:6" s="49" customFormat="1" ht="15.75" customHeight="1" x14ac:dyDescent="0.2">
      <c r="A607" s="289">
        <v>889</v>
      </c>
      <c r="B607" s="289" t="s">
        <v>232</v>
      </c>
      <c r="C607" s="289" t="s">
        <v>440</v>
      </c>
      <c r="D607" s="289">
        <v>465</v>
      </c>
      <c r="E607" s="289" t="s">
        <v>797</v>
      </c>
      <c r="F607" s="289" t="s">
        <v>798</v>
      </c>
    </row>
    <row r="608" spans="1:6" s="49" customFormat="1" ht="15.75" customHeight="1" x14ac:dyDescent="0.2">
      <c r="A608" s="289">
        <v>889</v>
      </c>
      <c r="B608" s="289" t="s">
        <v>232</v>
      </c>
      <c r="C608" s="289" t="s">
        <v>440</v>
      </c>
      <c r="D608" s="289">
        <v>889</v>
      </c>
      <c r="E608" s="289" t="s">
        <v>232</v>
      </c>
      <c r="F608" s="289" t="s">
        <v>440</v>
      </c>
    </row>
    <row r="609" spans="1:6" s="49" customFormat="1" ht="15.75" customHeight="1" x14ac:dyDescent="0.2">
      <c r="A609" s="289">
        <v>890</v>
      </c>
      <c r="B609" s="289" t="s">
        <v>1079</v>
      </c>
      <c r="C609" s="289" t="s">
        <v>1080</v>
      </c>
      <c r="D609" s="289">
        <v>890</v>
      </c>
      <c r="E609" s="289" t="s">
        <v>1079</v>
      </c>
      <c r="F609" s="289" t="s">
        <v>1080</v>
      </c>
    </row>
    <row r="610" spans="1:6" s="49" customFormat="1" ht="15.75" customHeight="1" x14ac:dyDescent="0.2">
      <c r="A610" s="289">
        <v>893</v>
      </c>
      <c r="B610" s="289" t="s">
        <v>1081</v>
      </c>
      <c r="C610" s="289" t="s">
        <v>1082</v>
      </c>
      <c r="D610" s="289">
        <v>893</v>
      </c>
      <c r="E610" s="289" t="s">
        <v>1081</v>
      </c>
      <c r="F610" s="289" t="s">
        <v>1082</v>
      </c>
    </row>
    <row r="611" spans="1:6" s="49" customFormat="1" ht="15.75" customHeight="1" x14ac:dyDescent="0.2">
      <c r="A611" s="289">
        <v>894</v>
      </c>
      <c r="B611" s="289" t="s">
        <v>233</v>
      </c>
      <c r="C611" s="289" t="s">
        <v>1083</v>
      </c>
      <c r="D611" s="289">
        <v>894</v>
      </c>
      <c r="E611" s="289" t="s">
        <v>233</v>
      </c>
      <c r="F611" s="289" t="s">
        <v>1083</v>
      </c>
    </row>
    <row r="612" spans="1:6" s="49" customFormat="1" ht="15.75" customHeight="1" x14ac:dyDescent="0.2">
      <c r="A612" s="289">
        <v>896</v>
      </c>
      <c r="B612" s="289" t="s">
        <v>235</v>
      </c>
      <c r="C612" s="289" t="s">
        <v>1085</v>
      </c>
      <c r="D612" s="289">
        <v>896</v>
      </c>
      <c r="E612" s="289" t="s">
        <v>235</v>
      </c>
      <c r="F612" s="289" t="s">
        <v>1085</v>
      </c>
    </row>
    <row r="613" spans="1:6" s="49" customFormat="1" ht="15.75" customHeight="1" x14ac:dyDescent="0.2">
      <c r="A613" s="289">
        <v>908</v>
      </c>
      <c r="B613" s="289" t="s">
        <v>1095</v>
      </c>
      <c r="C613" s="289" t="s">
        <v>1096</v>
      </c>
      <c r="D613" s="289">
        <v>908</v>
      </c>
      <c r="E613" s="289" t="s">
        <v>1095</v>
      </c>
      <c r="F613" s="289" t="s">
        <v>1096</v>
      </c>
    </row>
    <row r="614" spans="1:6" ht="15.75" customHeight="1" x14ac:dyDescent="0.2">
      <c r="A614" s="289">
        <v>928</v>
      </c>
      <c r="B614" s="289" t="s">
        <v>1121</v>
      </c>
      <c r="C614" s="289" t="s">
        <v>1122</v>
      </c>
      <c r="D614" s="289">
        <v>928</v>
      </c>
      <c r="E614" s="289" t="s">
        <v>1121</v>
      </c>
      <c r="F614" s="289" t="s">
        <v>1122</v>
      </c>
    </row>
    <row r="615" spans="1:6" ht="15.75" customHeight="1" x14ac:dyDescent="0.2">
      <c r="A615" s="289">
        <v>943</v>
      </c>
      <c r="B615" s="289" t="s">
        <v>1149</v>
      </c>
      <c r="C615" s="289" t="s">
        <v>1149</v>
      </c>
      <c r="D615" s="289">
        <v>943</v>
      </c>
      <c r="E615" s="289" t="s">
        <v>1149</v>
      </c>
      <c r="F615" s="289" t="s">
        <v>1149</v>
      </c>
    </row>
    <row r="616" spans="1:6" ht="15.75" customHeight="1" x14ac:dyDescent="0.2">
      <c r="A616" s="289">
        <v>955</v>
      </c>
      <c r="B616" s="289" t="s">
        <v>237</v>
      </c>
      <c r="C616" s="289" t="s">
        <v>1170</v>
      </c>
      <c r="D616" s="289">
        <v>955</v>
      </c>
      <c r="E616" s="289" t="s">
        <v>237</v>
      </c>
      <c r="F616" s="289" t="s">
        <v>1170</v>
      </c>
    </row>
    <row r="617" spans="1:6" ht="15.75" customHeight="1" x14ac:dyDescent="0.2">
      <c r="A617" s="24">
        <v>956</v>
      </c>
      <c r="B617" s="24" t="s">
        <v>273</v>
      </c>
      <c r="C617" s="24" t="s">
        <v>1171</v>
      </c>
      <c r="D617" s="24">
        <v>956</v>
      </c>
      <c r="E617" s="24" t="s">
        <v>273</v>
      </c>
      <c r="F617" s="24" t="s">
        <v>1171</v>
      </c>
    </row>
    <row r="618" spans="1:6" ht="15.75" customHeight="1" x14ac:dyDescent="0.2">
      <c r="A618" s="24">
        <v>963</v>
      </c>
      <c r="B618" s="24" t="s">
        <v>1182</v>
      </c>
      <c r="C618" s="24" t="s">
        <v>1183</v>
      </c>
      <c r="D618" s="24">
        <v>963</v>
      </c>
      <c r="E618" s="24" t="s">
        <v>1182</v>
      </c>
      <c r="F618" s="24" t="s">
        <v>1183</v>
      </c>
    </row>
    <row r="619" spans="1:6" ht="15.75" customHeight="1" x14ac:dyDescent="0.2">
      <c r="A619" s="24">
        <v>964</v>
      </c>
      <c r="B619" s="24" t="s">
        <v>1184</v>
      </c>
      <c r="C619" s="24" t="s">
        <v>1185</v>
      </c>
      <c r="D619" s="24">
        <v>964</v>
      </c>
      <c r="E619" s="24" t="s">
        <v>1184</v>
      </c>
      <c r="F619" s="24" t="s">
        <v>1185</v>
      </c>
    </row>
    <row r="620" spans="1:6" ht="15.75" customHeight="1" x14ac:dyDescent="0.2">
      <c r="A620" s="24">
        <v>965</v>
      </c>
      <c r="B620" s="24" t="s">
        <v>1186</v>
      </c>
      <c r="C620" s="24" t="s">
        <v>1187</v>
      </c>
      <c r="D620" s="24">
        <v>965</v>
      </c>
      <c r="E620" s="24" t="s">
        <v>1186</v>
      </c>
      <c r="F620" s="24" t="s">
        <v>1187</v>
      </c>
    </row>
    <row r="621" spans="1:6" ht="15.75" customHeight="1" x14ac:dyDescent="0.2"/>
    <row r="622" spans="1:6" ht="15.75" customHeight="1" x14ac:dyDescent="0.2"/>
    <row r="623" spans="1:6" ht="15.75" customHeight="1" x14ac:dyDescent="0.2"/>
    <row r="624" spans="1:6"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sheetData>
  <sheetProtection autoFilter="0"/>
  <autoFilter ref="A6:F6"/>
  <sortState ref="A7:I614">
    <sortCondition ref="A7:A614"/>
  </sortState>
  <mergeCells count="1">
    <mergeCell ref="D3:E3"/>
  </mergeCells>
  <pageMargins left="0.47244094488188981" right="0.47244094488188981" top="0.39370078740157483" bottom="0.39370078740157483" header="0.31496062992125984" footer="0.31496062992125984"/>
  <pageSetup paperSize="9" scale="59"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95C1"/>
    <pageSetUpPr fitToPage="1"/>
  </sheetPr>
  <dimension ref="A1:BE3635"/>
  <sheetViews>
    <sheetView zoomScaleNormal="100" zoomScaleSheetLayoutView="85" zoomScalePageLayoutView="70" workbookViewId="0"/>
  </sheetViews>
  <sheetFormatPr baseColWidth="10" defaultRowHeight="14.25" outlineLevelCol="1" x14ac:dyDescent="0.2"/>
  <cols>
    <col min="1" max="1" width="13.5703125" style="132" customWidth="1"/>
    <col min="2" max="2" width="5.5703125" style="138" customWidth="1"/>
    <col min="3" max="3" width="25.85546875" style="138" customWidth="1"/>
    <col min="4" max="4" width="6.7109375" style="68" customWidth="1"/>
    <col min="5" max="5" width="6.7109375" style="139" customWidth="1"/>
    <col min="6" max="12" width="12.85546875" style="140" customWidth="1" outlineLevel="1"/>
    <col min="13" max="13" width="7.140625" style="140" customWidth="1"/>
    <col min="14" max="14" width="14.85546875" style="141" customWidth="1"/>
    <col min="15" max="15" width="0.85546875" style="142" customWidth="1"/>
    <col min="16" max="16" width="14.85546875" style="141" customWidth="1"/>
    <col min="17" max="17" width="0.85546875" style="142" customWidth="1"/>
    <col min="18" max="18" width="14.85546875" style="141" customWidth="1"/>
    <col min="19" max="19" width="0.85546875" style="143" customWidth="1"/>
    <col min="20" max="20" width="14.85546875" style="141" customWidth="1"/>
    <col min="21" max="21" width="10" style="70" customWidth="1"/>
    <col min="22" max="22" width="4.85546875" style="193" customWidth="1"/>
    <col min="23" max="39" width="14" style="60" customWidth="1"/>
    <col min="40" max="41" width="11.42578125" style="60"/>
    <col min="42" max="56" width="11.42578125" style="191"/>
    <col min="57" max="57" width="11.42578125" style="194"/>
    <col min="58" max="16384" width="11.42578125" style="132"/>
  </cols>
  <sheetData>
    <row r="1" spans="1:57" x14ac:dyDescent="0.2">
      <c r="A1" s="265"/>
      <c r="B1" s="266"/>
      <c r="C1" s="266"/>
      <c r="D1" s="267"/>
      <c r="E1" s="268"/>
      <c r="F1" s="269"/>
      <c r="G1" s="269"/>
      <c r="H1" s="269"/>
      <c r="I1" s="269"/>
      <c r="J1" s="269"/>
      <c r="K1" s="269"/>
      <c r="L1" s="269"/>
      <c r="M1" s="269"/>
      <c r="N1" s="271"/>
      <c r="O1" s="271"/>
      <c r="P1" s="271"/>
      <c r="Q1" s="271"/>
      <c r="R1" s="271"/>
      <c r="S1" s="272"/>
      <c r="T1" s="273"/>
    </row>
    <row r="2" spans="1:57" s="133" customFormat="1" ht="19.5" customHeight="1" x14ac:dyDescent="0.25">
      <c r="A2" s="71" t="s">
        <v>1272</v>
      </c>
      <c r="B2" s="72"/>
      <c r="C2" s="72"/>
      <c r="D2" s="73"/>
      <c r="E2" s="74"/>
      <c r="F2" s="75"/>
      <c r="G2" s="75"/>
      <c r="H2" s="75"/>
      <c r="I2" s="75"/>
      <c r="J2" s="75"/>
      <c r="K2" s="75"/>
      <c r="L2" s="75"/>
      <c r="M2" s="75"/>
      <c r="N2" s="77"/>
      <c r="O2" s="78"/>
      <c r="P2" s="77"/>
      <c r="Q2" s="78"/>
      <c r="R2" s="78"/>
      <c r="S2" s="79"/>
      <c r="T2" s="80"/>
      <c r="U2" s="81"/>
      <c r="V2" s="195"/>
      <c r="W2" s="61"/>
      <c r="X2" s="61"/>
      <c r="Y2" s="61"/>
      <c r="Z2" s="61"/>
      <c r="AA2" s="61"/>
      <c r="AB2" s="61"/>
      <c r="AC2" s="61"/>
      <c r="AD2" s="61"/>
      <c r="AE2" s="61"/>
      <c r="AF2" s="61"/>
      <c r="AG2" s="61"/>
      <c r="AH2" s="61"/>
      <c r="AI2" s="61"/>
      <c r="AJ2" s="61"/>
      <c r="AK2" s="61"/>
      <c r="AL2" s="61"/>
      <c r="AM2" s="61"/>
      <c r="AN2" s="61"/>
      <c r="AO2" s="61"/>
      <c r="AP2" s="196"/>
      <c r="AQ2" s="196"/>
      <c r="AR2" s="196"/>
      <c r="AS2" s="196"/>
      <c r="AT2" s="196"/>
      <c r="AU2" s="196"/>
      <c r="AV2" s="196"/>
      <c r="AW2" s="196"/>
      <c r="AX2" s="196"/>
      <c r="AY2" s="196"/>
      <c r="AZ2" s="196"/>
      <c r="BA2" s="196"/>
      <c r="BB2" s="196"/>
      <c r="BC2" s="196"/>
      <c r="BD2" s="196"/>
      <c r="BE2" s="197"/>
    </row>
    <row r="3" spans="1:57" s="134" customFormat="1" ht="20.25" customHeight="1" x14ac:dyDescent="0.2">
      <c r="A3" s="82" t="s">
        <v>1404</v>
      </c>
      <c r="B3" s="83"/>
      <c r="C3" s="84"/>
      <c r="D3" s="85"/>
      <c r="E3" s="86"/>
      <c r="F3" s="87"/>
      <c r="G3" s="87"/>
      <c r="H3" s="87"/>
      <c r="I3" s="87"/>
      <c r="J3" s="87"/>
      <c r="K3" s="87"/>
      <c r="L3" s="87"/>
      <c r="M3" s="87"/>
      <c r="N3" s="77"/>
      <c r="O3" s="77"/>
      <c r="P3" s="77"/>
      <c r="Q3" s="77"/>
      <c r="R3" s="77"/>
      <c r="S3" s="89"/>
      <c r="T3" s="90"/>
      <c r="U3" s="91"/>
      <c r="V3" s="195"/>
      <c r="W3" s="61"/>
      <c r="X3" s="62"/>
      <c r="Y3" s="62"/>
      <c r="Z3" s="62"/>
      <c r="AA3" s="62"/>
      <c r="AB3" s="62"/>
      <c r="AC3" s="62"/>
      <c r="AD3" s="62"/>
      <c r="AE3" s="62"/>
      <c r="AF3" s="62"/>
      <c r="AG3" s="62"/>
      <c r="AH3" s="62"/>
      <c r="AI3" s="62"/>
      <c r="AJ3" s="62"/>
      <c r="AK3" s="62"/>
      <c r="AL3" s="62"/>
      <c r="AM3" s="62"/>
      <c r="AN3" s="62"/>
      <c r="AO3" s="62"/>
      <c r="AP3" s="198"/>
      <c r="AQ3" s="198"/>
      <c r="AR3" s="198"/>
      <c r="AS3" s="198"/>
      <c r="AT3" s="198"/>
      <c r="AU3" s="198"/>
      <c r="AV3" s="198"/>
      <c r="AW3" s="198"/>
      <c r="AX3" s="198"/>
      <c r="AY3" s="198"/>
      <c r="AZ3" s="198"/>
      <c r="BA3" s="198"/>
      <c r="BB3" s="198"/>
      <c r="BC3" s="198"/>
      <c r="BD3" s="198"/>
      <c r="BE3" s="199"/>
    </row>
    <row r="4" spans="1:57" s="135" customFormat="1" ht="26.25" customHeight="1" x14ac:dyDescent="0.3">
      <c r="A4" s="92" t="s">
        <v>1309</v>
      </c>
      <c r="B4" s="93"/>
      <c r="C4" s="94"/>
      <c r="D4" s="93"/>
      <c r="E4" s="95"/>
      <c r="F4" s="96"/>
      <c r="G4" s="96"/>
      <c r="H4" s="96"/>
      <c r="I4" s="96"/>
      <c r="J4" s="96"/>
      <c r="K4" s="96"/>
      <c r="L4" s="96"/>
      <c r="M4" s="96"/>
      <c r="N4" s="97"/>
      <c r="O4" s="96"/>
      <c r="P4" s="97"/>
      <c r="Q4" s="96"/>
      <c r="R4" s="97"/>
      <c r="S4" s="97"/>
      <c r="T4" s="96"/>
      <c r="U4" s="70"/>
      <c r="V4" s="195"/>
      <c r="W4" s="61"/>
      <c r="X4" s="63"/>
      <c r="Y4" s="63"/>
      <c r="Z4" s="63"/>
      <c r="AA4" s="63"/>
      <c r="AB4" s="63"/>
      <c r="AC4" s="63"/>
      <c r="AD4" s="63"/>
      <c r="AE4" s="63"/>
      <c r="AF4" s="63"/>
      <c r="AG4" s="63"/>
      <c r="AH4" s="63"/>
      <c r="AI4" s="63"/>
      <c r="AJ4" s="63"/>
      <c r="AK4" s="63"/>
      <c r="AL4" s="63"/>
      <c r="AM4" s="63"/>
      <c r="AN4" s="144"/>
      <c r="AO4" s="144"/>
      <c r="AP4" s="144"/>
      <c r="AQ4" s="144"/>
      <c r="AR4" s="144"/>
      <c r="AS4" s="144"/>
      <c r="AT4" s="144"/>
      <c r="AU4" s="144"/>
      <c r="AV4" s="144"/>
      <c r="AW4" s="144"/>
      <c r="AX4" s="144"/>
      <c r="AY4" s="144"/>
      <c r="AZ4" s="144"/>
      <c r="BA4" s="144"/>
      <c r="BB4" s="192"/>
      <c r="BC4" s="192"/>
      <c r="BD4" s="192"/>
      <c r="BE4" s="192"/>
    </row>
    <row r="5" spans="1:57" s="134" customFormat="1" ht="16.5" customHeight="1" x14ac:dyDescent="0.2">
      <c r="A5" s="98" t="s">
        <v>1405</v>
      </c>
      <c r="B5" s="83"/>
      <c r="C5" s="84"/>
      <c r="D5" s="85"/>
      <c r="E5" s="86"/>
      <c r="F5" s="87"/>
      <c r="G5" s="87"/>
      <c r="H5" s="87"/>
      <c r="I5" s="87"/>
      <c r="J5" s="87"/>
      <c r="K5" s="87"/>
      <c r="L5" s="87"/>
      <c r="M5" s="96"/>
      <c r="N5" s="97"/>
      <c r="O5" s="96"/>
      <c r="P5" s="97"/>
      <c r="Q5" s="77"/>
      <c r="R5" s="77"/>
      <c r="S5" s="89"/>
      <c r="T5" s="90"/>
      <c r="U5" s="70"/>
      <c r="V5" s="195"/>
      <c r="W5" s="61"/>
      <c r="X5" s="62"/>
      <c r="Y5" s="62"/>
      <c r="Z5" s="62"/>
      <c r="AA5" s="62"/>
      <c r="AB5" s="62"/>
      <c r="AC5" s="62"/>
      <c r="AD5" s="62"/>
      <c r="AE5" s="62"/>
      <c r="AF5" s="62"/>
      <c r="AG5" s="62"/>
      <c r="AH5" s="62"/>
      <c r="AI5" s="62"/>
      <c r="AJ5" s="62"/>
      <c r="AK5" s="62"/>
      <c r="AL5" s="62"/>
      <c r="AM5" s="62"/>
      <c r="AN5" s="62"/>
      <c r="AO5" s="62"/>
      <c r="AP5" s="62"/>
      <c r="AQ5" s="198"/>
      <c r="AR5" s="198"/>
      <c r="AS5" s="198"/>
      <c r="AT5" s="198"/>
      <c r="AU5" s="198"/>
      <c r="AV5" s="198"/>
      <c r="AW5" s="198"/>
      <c r="AX5" s="198"/>
      <c r="AY5" s="198"/>
      <c r="AZ5" s="198"/>
      <c r="BA5" s="198"/>
      <c r="BB5" s="198"/>
      <c r="BC5" s="198"/>
      <c r="BD5" s="198"/>
      <c r="BE5" s="198"/>
    </row>
    <row r="6" spans="1:57" s="135" customFormat="1" ht="21" customHeight="1" x14ac:dyDescent="0.2">
      <c r="A6" s="99"/>
      <c r="B6" s="99"/>
      <c r="C6" s="93"/>
      <c r="D6" s="93"/>
      <c r="E6" s="93"/>
      <c r="F6" s="100"/>
      <c r="G6" s="100"/>
      <c r="H6" s="100"/>
      <c r="I6" s="100"/>
      <c r="J6" s="100"/>
      <c r="K6" s="100"/>
      <c r="L6" s="100"/>
      <c r="M6" s="100"/>
      <c r="N6" s="536" t="s">
        <v>1390</v>
      </c>
      <c r="O6" s="478"/>
      <c r="P6" s="521" t="s">
        <v>1322</v>
      </c>
      <c r="Q6" s="522"/>
      <c r="R6" s="522"/>
      <c r="S6" s="522"/>
      <c r="T6" s="523"/>
      <c r="U6" s="70"/>
      <c r="V6" s="195"/>
      <c r="W6" s="61"/>
      <c r="X6" s="63"/>
      <c r="Y6" s="63"/>
      <c r="Z6" s="63"/>
      <c r="AA6" s="63"/>
      <c r="AB6" s="63"/>
      <c r="AC6" s="63"/>
      <c r="AD6" s="63"/>
      <c r="AE6" s="63"/>
      <c r="AF6" s="63"/>
      <c r="AG6" s="63"/>
      <c r="AH6" s="63"/>
      <c r="AI6" s="63"/>
      <c r="AJ6" s="63"/>
      <c r="AK6" s="63"/>
      <c r="AL6" s="63"/>
      <c r="AM6" s="63"/>
      <c r="AN6" s="144"/>
      <c r="AO6" s="144"/>
      <c r="AP6" s="144"/>
      <c r="AQ6" s="144"/>
      <c r="AR6" s="144"/>
      <c r="AS6" s="144"/>
      <c r="AT6" s="144"/>
      <c r="AU6" s="144"/>
      <c r="AV6" s="144"/>
      <c r="AW6" s="144"/>
      <c r="AX6" s="144"/>
      <c r="AY6" s="144"/>
      <c r="AZ6" s="144"/>
      <c r="BA6" s="144"/>
      <c r="BB6" s="144"/>
      <c r="BC6" s="192"/>
      <c r="BD6" s="192"/>
      <c r="BE6" s="192"/>
    </row>
    <row r="7" spans="1:57" s="133" customFormat="1" ht="26.25" customHeight="1" x14ac:dyDescent="0.2">
      <c r="A7" s="527" t="s">
        <v>1326</v>
      </c>
      <c r="B7" s="528"/>
      <c r="C7" s="486" t="s">
        <v>1327</v>
      </c>
      <c r="D7" s="101"/>
      <c r="E7" s="102"/>
      <c r="F7" s="103"/>
      <c r="G7" s="103"/>
      <c r="H7" s="103"/>
      <c r="I7" s="103"/>
      <c r="J7" s="103"/>
      <c r="K7" s="103"/>
      <c r="L7" s="103"/>
      <c r="M7" s="103"/>
      <c r="N7" s="537"/>
      <c r="O7" s="478"/>
      <c r="P7" s="524"/>
      <c r="Q7" s="525"/>
      <c r="R7" s="525"/>
      <c r="S7" s="525"/>
      <c r="T7" s="526"/>
      <c r="U7" s="515" t="s">
        <v>1323</v>
      </c>
      <c r="V7" s="195"/>
      <c r="W7" s="61"/>
      <c r="X7" s="61"/>
      <c r="Y7" s="61"/>
      <c r="Z7" s="61"/>
      <c r="AA7" s="61"/>
      <c r="AB7" s="61"/>
      <c r="AC7" s="61"/>
      <c r="AD7" s="61"/>
      <c r="AE7" s="61"/>
      <c r="AF7" s="61"/>
      <c r="AG7" s="61"/>
      <c r="AH7" s="61"/>
      <c r="AI7" s="61"/>
      <c r="AJ7" s="61"/>
      <c r="AK7" s="61"/>
      <c r="AL7" s="61"/>
      <c r="AM7" s="61"/>
      <c r="AN7" s="61"/>
      <c r="AO7" s="61"/>
      <c r="AP7" s="196"/>
      <c r="AQ7" s="196"/>
      <c r="AR7" s="196"/>
      <c r="AS7" s="196"/>
      <c r="AT7" s="196"/>
      <c r="AU7" s="196"/>
      <c r="AV7" s="196"/>
      <c r="AW7" s="196"/>
      <c r="AX7" s="196"/>
      <c r="AY7" s="196"/>
      <c r="AZ7" s="196"/>
      <c r="BA7" s="196"/>
      <c r="BB7" s="196"/>
      <c r="BC7" s="196"/>
      <c r="BD7" s="196"/>
      <c r="BE7" s="197"/>
    </row>
    <row r="8" spans="1:57" s="137" customFormat="1" ht="18" customHeight="1" x14ac:dyDescent="0.25">
      <c r="A8" s="519" t="s">
        <v>1294</v>
      </c>
      <c r="B8" s="520"/>
      <c r="C8" s="529" t="s">
        <v>1400</v>
      </c>
      <c r="D8" s="530"/>
      <c r="E8" s="531"/>
      <c r="F8" s="241"/>
      <c r="G8" s="241"/>
      <c r="H8" s="241"/>
      <c r="I8" s="241"/>
      <c r="J8" s="241"/>
      <c r="K8" s="241"/>
      <c r="L8" s="241"/>
      <c r="M8" s="241"/>
      <c r="N8" s="479">
        <v>2017</v>
      </c>
      <c r="O8" s="239"/>
      <c r="P8" s="106">
        <v>2018</v>
      </c>
      <c r="Q8" s="239"/>
      <c r="R8" s="106">
        <v>2019</v>
      </c>
      <c r="S8" s="239"/>
      <c r="T8" s="106">
        <v>2020</v>
      </c>
      <c r="U8" s="516"/>
      <c r="V8" s="200"/>
      <c r="W8" s="67"/>
      <c r="X8" s="67"/>
      <c r="Y8" s="67"/>
      <c r="Z8" s="67"/>
      <c r="AA8" s="67"/>
      <c r="AB8" s="67"/>
      <c r="AC8" s="67"/>
      <c r="AD8" s="67"/>
      <c r="AE8" s="67"/>
      <c r="AF8" s="67"/>
      <c r="AG8" s="67"/>
      <c r="AH8" s="67"/>
      <c r="AI8" s="67"/>
      <c r="AJ8" s="67"/>
      <c r="AK8" s="67"/>
      <c r="AL8" s="67"/>
      <c r="AM8" s="67"/>
      <c r="AN8" s="67"/>
      <c r="AO8" s="67"/>
      <c r="AP8" s="201"/>
      <c r="AQ8" s="201"/>
      <c r="AR8" s="201"/>
      <c r="AS8" s="201"/>
      <c r="AT8" s="201"/>
      <c r="AU8" s="201"/>
      <c r="AV8" s="201"/>
      <c r="AW8" s="201"/>
      <c r="AX8" s="201"/>
      <c r="AY8" s="201"/>
      <c r="AZ8" s="201"/>
      <c r="BA8" s="201"/>
      <c r="BB8" s="201"/>
      <c r="BC8" s="201"/>
      <c r="BD8" s="201"/>
      <c r="BE8" s="202"/>
    </row>
    <row r="9" spans="1:57" s="133" customFormat="1" ht="18.75" customHeight="1" x14ac:dyDescent="0.2">
      <c r="A9" s="534" t="s">
        <v>1324</v>
      </c>
      <c r="B9" s="535"/>
      <c r="C9" s="538" t="s">
        <v>1401</v>
      </c>
      <c r="D9" s="539"/>
      <c r="E9" s="539"/>
      <c r="F9" s="241"/>
      <c r="G9" s="241"/>
      <c r="H9" s="241"/>
      <c r="I9" s="241"/>
      <c r="J9" s="241"/>
      <c r="K9" s="241"/>
      <c r="L9" s="241"/>
      <c r="M9" s="241"/>
      <c r="N9" s="480">
        <f>SUM(N15+N21+N27+N33+N39+N45+N51+N57)</f>
        <v>0</v>
      </c>
      <c r="O9" s="104"/>
      <c r="P9" s="250">
        <f>SUM(P15+P21+P27+P33+P39+P45+P51+P57)</f>
        <v>0</v>
      </c>
      <c r="Q9" s="104"/>
      <c r="R9" s="250">
        <f>SUM(R15+R21+R27+R33+R39+R45+R51+R57)</f>
        <v>0</v>
      </c>
      <c r="S9" s="104"/>
      <c r="T9" s="250">
        <f>SUM(T15+T21+T27+T33+T39+T45+T51+T57)</f>
        <v>0</v>
      </c>
      <c r="U9" s="240" t="s">
        <v>1268</v>
      </c>
      <c r="V9" s="195"/>
      <c r="W9" s="61"/>
      <c r="X9" s="61"/>
      <c r="Y9" s="61"/>
      <c r="Z9" s="61"/>
      <c r="AA9" s="61"/>
      <c r="AB9" s="61"/>
      <c r="AC9" s="61"/>
      <c r="AD9" s="61"/>
      <c r="AE9" s="61"/>
      <c r="AF9" s="61"/>
      <c r="AG9" s="61"/>
      <c r="AH9" s="61"/>
      <c r="AI9" s="61"/>
      <c r="AJ9" s="61"/>
      <c r="AK9" s="61"/>
      <c r="AL9" s="61"/>
      <c r="AM9" s="61"/>
      <c r="AN9" s="61"/>
      <c r="AO9" s="61"/>
      <c r="AP9" s="196"/>
      <c r="AQ9" s="196"/>
      <c r="AR9" s="196"/>
      <c r="AS9" s="196"/>
      <c r="AT9" s="196"/>
      <c r="AU9" s="196"/>
      <c r="AV9" s="196"/>
      <c r="AW9" s="196"/>
      <c r="AX9" s="196"/>
      <c r="AY9" s="196"/>
      <c r="AZ9" s="196"/>
      <c r="BA9" s="196"/>
      <c r="BB9" s="196"/>
      <c r="BC9" s="196"/>
      <c r="BD9" s="196"/>
      <c r="BE9" s="197"/>
    </row>
    <row r="10" spans="1:57" s="137" customFormat="1" ht="18.75" customHeight="1" x14ac:dyDescent="0.2">
      <c r="A10" s="105"/>
      <c r="B10" s="484"/>
      <c r="C10" s="540"/>
      <c r="D10" s="541"/>
      <c r="E10" s="541"/>
      <c r="F10" s="241"/>
      <c r="G10" s="241"/>
      <c r="H10" s="241"/>
      <c r="I10" s="241"/>
      <c r="J10" s="542" t="s">
        <v>1333</v>
      </c>
      <c r="K10" s="543"/>
      <c r="L10" s="241"/>
      <c r="M10" s="241"/>
      <c r="N10" s="480">
        <f t="shared" ref="N10:N13" si="0">SUM(N16+N22+N28+N34+N40+N46+N52+N58)</f>
        <v>0</v>
      </c>
      <c r="O10" s="104"/>
      <c r="P10" s="250">
        <f t="shared" ref="P10:R13" si="1">SUM(P16+P22+P28+P34+P40+P46+P52+P58)</f>
        <v>0</v>
      </c>
      <c r="Q10" s="104"/>
      <c r="R10" s="250">
        <f t="shared" si="1"/>
        <v>0</v>
      </c>
      <c r="S10" s="104"/>
      <c r="T10" s="250">
        <f t="shared" ref="T10:T13" si="2">SUM(T16+T22+T28+T34+T40+T46+T52+T58)</f>
        <v>0</v>
      </c>
      <c r="U10" s="240" t="s">
        <v>1269</v>
      </c>
      <c r="V10" s="200"/>
      <c r="W10" s="67"/>
      <c r="X10" s="67"/>
      <c r="Y10" s="67"/>
      <c r="Z10" s="67"/>
      <c r="AA10" s="67"/>
      <c r="AB10" s="67"/>
      <c r="AC10" s="67"/>
      <c r="AD10" s="67"/>
      <c r="AE10" s="67"/>
      <c r="AF10" s="67"/>
      <c r="AG10" s="67"/>
      <c r="AH10" s="67"/>
      <c r="AI10" s="67"/>
      <c r="AJ10" s="67"/>
      <c r="AK10" s="67"/>
      <c r="AL10" s="67"/>
      <c r="AM10" s="67"/>
      <c r="AN10" s="67"/>
      <c r="AO10" s="67"/>
      <c r="AP10" s="201"/>
      <c r="AQ10" s="201"/>
      <c r="AR10" s="201"/>
      <c r="AS10" s="201"/>
      <c r="AT10" s="201"/>
      <c r="AU10" s="201"/>
      <c r="AV10" s="201"/>
      <c r="AW10" s="201"/>
      <c r="AX10" s="201"/>
      <c r="AY10" s="201"/>
      <c r="AZ10" s="201"/>
      <c r="BA10" s="201"/>
      <c r="BB10" s="201"/>
      <c r="BC10" s="201"/>
      <c r="BD10" s="201"/>
      <c r="BE10" s="202"/>
    </row>
    <row r="11" spans="1:57" s="137" customFormat="1" ht="18.75" customHeight="1" x14ac:dyDescent="0.2">
      <c r="A11" s="105"/>
      <c r="B11" s="244"/>
      <c r="C11" s="244"/>
      <c r="D11" s="242"/>
      <c r="E11" s="74"/>
      <c r="F11" s="75"/>
      <c r="G11" s="75"/>
      <c r="H11" s="75"/>
      <c r="I11" s="75"/>
      <c r="J11" s="544"/>
      <c r="K11" s="545"/>
      <c r="L11" s="241"/>
      <c r="M11" s="75"/>
      <c r="N11" s="480">
        <f t="shared" si="0"/>
        <v>0</v>
      </c>
      <c r="O11" s="104"/>
      <c r="P11" s="250">
        <f t="shared" si="1"/>
        <v>0</v>
      </c>
      <c r="Q11" s="104"/>
      <c r="R11" s="250">
        <f t="shared" si="1"/>
        <v>0</v>
      </c>
      <c r="S11" s="104"/>
      <c r="T11" s="250">
        <f t="shared" si="2"/>
        <v>0</v>
      </c>
      <c r="U11" s="240" t="s">
        <v>1277</v>
      </c>
      <c r="V11" s="200"/>
      <c r="W11" s="67"/>
      <c r="X11" s="67"/>
      <c r="Y11" s="67"/>
      <c r="Z11" s="67"/>
      <c r="AA11" s="67"/>
      <c r="AB11" s="67"/>
      <c r="AC11" s="67"/>
      <c r="AD11" s="67"/>
      <c r="AE11" s="67"/>
      <c r="AF11" s="67"/>
      <c r="AG11" s="67"/>
      <c r="AH11" s="67"/>
      <c r="AI11" s="67"/>
      <c r="AJ11" s="67"/>
      <c r="AK11" s="67"/>
      <c r="AL11" s="67"/>
      <c r="AM11" s="67"/>
      <c r="AN11" s="67"/>
      <c r="AO11" s="67"/>
      <c r="AP11" s="201"/>
      <c r="AQ11" s="201"/>
      <c r="AR11" s="201"/>
      <c r="AS11" s="201"/>
      <c r="AT11" s="201"/>
      <c r="AU11" s="201"/>
      <c r="AV11" s="201"/>
      <c r="AW11" s="201"/>
      <c r="AX11" s="201"/>
      <c r="AY11" s="201"/>
      <c r="AZ11" s="201"/>
      <c r="BA11" s="201"/>
      <c r="BB11" s="201"/>
      <c r="BC11" s="201"/>
      <c r="BD11" s="201"/>
      <c r="BE11" s="202"/>
    </row>
    <row r="12" spans="1:57" s="137" customFormat="1" ht="18.75" customHeight="1" x14ac:dyDescent="0.2">
      <c r="A12" s="105"/>
      <c r="B12" s="244"/>
      <c r="C12" s="244"/>
      <c r="D12" s="242"/>
      <c r="E12" s="243"/>
      <c r="F12" s="241"/>
      <c r="G12" s="241"/>
      <c r="H12" s="241"/>
      <c r="I12" s="241"/>
      <c r="J12" s="546"/>
      <c r="K12" s="547"/>
      <c r="L12" s="241"/>
      <c r="M12" s="241"/>
      <c r="N12" s="480">
        <f t="shared" si="0"/>
        <v>0</v>
      </c>
      <c r="O12" s="104"/>
      <c r="P12" s="250">
        <f t="shared" si="1"/>
        <v>0</v>
      </c>
      <c r="Q12" s="104"/>
      <c r="R12" s="250">
        <f t="shared" si="1"/>
        <v>0</v>
      </c>
      <c r="S12" s="104"/>
      <c r="T12" s="250">
        <f t="shared" si="2"/>
        <v>0</v>
      </c>
      <c r="U12" s="240" t="s">
        <v>1362</v>
      </c>
      <c r="V12" s="200"/>
      <c r="W12" s="67"/>
      <c r="X12" s="67"/>
      <c r="Y12" s="67"/>
      <c r="Z12" s="67"/>
      <c r="AA12" s="67"/>
      <c r="AB12" s="67"/>
      <c r="AC12" s="67"/>
      <c r="AD12" s="67"/>
      <c r="AE12" s="67"/>
      <c r="AF12" s="67"/>
      <c r="AG12" s="67"/>
      <c r="AH12" s="67"/>
      <c r="AI12" s="67"/>
      <c r="AJ12" s="67"/>
      <c r="AK12" s="67"/>
      <c r="AL12" s="67"/>
      <c r="AM12" s="67"/>
      <c r="AN12" s="67"/>
      <c r="AO12" s="67"/>
      <c r="AP12" s="201"/>
      <c r="AQ12" s="201"/>
      <c r="AR12" s="201"/>
      <c r="AS12" s="201"/>
      <c r="AT12" s="201"/>
      <c r="AU12" s="201"/>
      <c r="AV12" s="201"/>
      <c r="AW12" s="201"/>
      <c r="AX12" s="201"/>
      <c r="AY12" s="201"/>
      <c r="AZ12" s="201"/>
      <c r="BA12" s="201"/>
      <c r="BB12" s="201"/>
      <c r="BC12" s="201"/>
      <c r="BD12" s="201"/>
      <c r="BE12" s="202"/>
    </row>
    <row r="13" spans="1:57" s="137" customFormat="1" ht="18.75" customHeight="1" x14ac:dyDescent="0.2">
      <c r="A13" s="245"/>
      <c r="B13" s="246"/>
      <c r="C13" s="246"/>
      <c r="D13" s="488"/>
      <c r="E13" s="248"/>
      <c r="F13" s="249"/>
      <c r="G13" s="249"/>
      <c r="H13" s="249"/>
      <c r="I13" s="249"/>
      <c r="J13" s="532">
        <v>0.4</v>
      </c>
      <c r="K13" s="533"/>
      <c r="L13" s="487"/>
      <c r="M13" s="249"/>
      <c r="N13" s="480">
        <f t="shared" si="0"/>
        <v>0</v>
      </c>
      <c r="O13" s="104"/>
      <c r="P13" s="250">
        <f t="shared" si="1"/>
        <v>0</v>
      </c>
      <c r="Q13" s="104"/>
      <c r="R13" s="250">
        <f t="shared" si="1"/>
        <v>0</v>
      </c>
      <c r="S13" s="104"/>
      <c r="T13" s="250">
        <f t="shared" si="2"/>
        <v>0</v>
      </c>
      <c r="U13" s="240" t="s">
        <v>1363</v>
      </c>
      <c r="V13" s="200"/>
      <c r="W13" s="67"/>
      <c r="X13" s="67"/>
      <c r="Y13" s="67"/>
      <c r="Z13" s="67"/>
      <c r="AA13" s="67"/>
      <c r="AB13" s="67"/>
      <c r="AC13" s="67"/>
      <c r="AD13" s="67"/>
      <c r="AE13" s="67"/>
      <c r="AF13" s="67"/>
      <c r="AG13" s="67"/>
      <c r="AH13" s="67"/>
      <c r="AI13" s="67"/>
      <c r="AJ13" s="67"/>
      <c r="AK13" s="67"/>
      <c r="AL13" s="67"/>
      <c r="AM13" s="67"/>
      <c r="AN13" s="67"/>
      <c r="AO13" s="67"/>
      <c r="AP13" s="201"/>
      <c r="AQ13" s="201"/>
      <c r="AR13" s="201"/>
      <c r="AS13" s="201"/>
      <c r="AT13" s="201"/>
      <c r="AU13" s="201"/>
      <c r="AV13" s="201"/>
      <c r="AW13" s="201"/>
      <c r="AX13" s="201"/>
      <c r="AY13" s="201"/>
      <c r="AZ13" s="201"/>
      <c r="BA13" s="201"/>
      <c r="BB13" s="201"/>
      <c r="BC13" s="201"/>
      <c r="BD13" s="201"/>
      <c r="BE13" s="202"/>
    </row>
    <row r="14" spans="1:57" s="137" customFormat="1" ht="51" customHeight="1" x14ac:dyDescent="0.25">
      <c r="A14" s="107" t="s">
        <v>365</v>
      </c>
      <c r="B14" s="108" t="s">
        <v>1325</v>
      </c>
      <c r="C14" s="109" t="s">
        <v>1314</v>
      </c>
      <c r="D14" s="108" t="s">
        <v>1315</v>
      </c>
      <c r="E14" s="110" t="s">
        <v>1388</v>
      </c>
      <c r="F14" s="264" t="s">
        <v>1392</v>
      </c>
      <c r="G14" s="262" t="s">
        <v>1398</v>
      </c>
      <c r="H14" s="262" t="s">
        <v>1394</v>
      </c>
      <c r="I14" s="262" t="s">
        <v>1395</v>
      </c>
      <c r="J14" s="264" t="s">
        <v>1396</v>
      </c>
      <c r="K14" s="264" t="s">
        <v>1397</v>
      </c>
      <c r="L14" s="264" t="s">
        <v>1393</v>
      </c>
      <c r="M14" s="259" t="s">
        <v>1389</v>
      </c>
      <c r="N14" s="481">
        <f>SUM(N9:N13)</f>
        <v>0</v>
      </c>
      <c r="O14" s="238"/>
      <c r="P14" s="111">
        <f>SUM(P9:P13)</f>
        <v>0</v>
      </c>
      <c r="Q14" s="238"/>
      <c r="R14" s="111">
        <f>SUM(R9:R13)</f>
        <v>0</v>
      </c>
      <c r="S14" s="238"/>
      <c r="T14" s="111">
        <f>SUM(T9:T13)</f>
        <v>0</v>
      </c>
      <c r="U14" s="257" t="s">
        <v>1270</v>
      </c>
      <c r="V14" s="200"/>
      <c r="W14" s="67"/>
      <c r="X14" s="67"/>
      <c r="Y14" s="67"/>
      <c r="Z14" s="67"/>
      <c r="AA14" s="67"/>
      <c r="AB14" s="67"/>
      <c r="AC14" s="67"/>
      <c r="AD14" s="67"/>
      <c r="AE14" s="67"/>
      <c r="AF14" s="67"/>
      <c r="AG14" s="67"/>
      <c r="AH14" s="67"/>
      <c r="AI14" s="67"/>
      <c r="AJ14" s="67"/>
      <c r="AK14" s="67"/>
      <c r="AL14" s="67"/>
      <c r="AM14" s="67"/>
      <c r="AN14" s="67"/>
      <c r="AO14" s="67"/>
      <c r="AP14" s="201"/>
      <c r="AQ14" s="201"/>
      <c r="AR14" s="201"/>
      <c r="AS14" s="201"/>
      <c r="AT14" s="201"/>
      <c r="AU14" s="201"/>
      <c r="AV14" s="201"/>
      <c r="AW14" s="201"/>
      <c r="AX14" s="201"/>
      <c r="AY14" s="201"/>
      <c r="AZ14" s="201"/>
      <c r="BA14" s="201"/>
      <c r="BB14" s="201"/>
      <c r="BC14" s="201"/>
      <c r="BD14" s="201"/>
      <c r="BE14" s="202"/>
    </row>
    <row r="15" spans="1:57" s="137" customFormat="1" ht="16.5" customHeight="1" x14ac:dyDescent="0.25">
      <c r="A15" s="514" t="str">
        <f>IFERROR(VLOOKUP(B15,'Liste TU (POR)'!A:B,2,FALSE),"Code eingeben dictez le code")</f>
        <v>Code eingeben dictez le code</v>
      </c>
      <c r="B15" s="237"/>
      <c r="C15" s="112" t="s">
        <v>1290</v>
      </c>
      <c r="D15" s="113" t="s">
        <v>4</v>
      </c>
      <c r="E15" s="114">
        <v>8</v>
      </c>
      <c r="F15" s="263"/>
      <c r="G15" s="115">
        <f>IFERROR(VLOOKUP($B15,'VS GA14 def.'!$B:$L,7,FALSE),0)</f>
        <v>0</v>
      </c>
      <c r="H15" s="115">
        <f>IFERROR(VLOOKUP($B15,'VS GA15 def.'!$B:$L,7,FALSE),0)</f>
        <v>0</v>
      </c>
      <c r="I15" s="115">
        <f>IFERROR(VLOOKUP($B15,'VS GA16 prov.'!$B:$H,4,FALSE),0)</f>
        <v>0</v>
      </c>
      <c r="J15" s="115">
        <f>G15*$J$13+(1-$J$13)*H15</f>
        <v>0</v>
      </c>
      <c r="K15" s="115">
        <f>H15*$J$13+(1-$J$13)*I15</f>
        <v>0</v>
      </c>
      <c r="L15" s="263"/>
      <c r="M15" s="260">
        <v>1</v>
      </c>
      <c r="N15" s="482">
        <f>IFERROR($G15/100*PLANUNGSANNAHMEN!$E$12,0)*$M15</f>
        <v>0</v>
      </c>
      <c r="O15" s="117"/>
      <c r="P15" s="116">
        <f>IFERROR($J15/100*PLANUNGSANNAHMEN!$J$12,0)*$M15</f>
        <v>0</v>
      </c>
      <c r="Q15" s="117"/>
      <c r="R15" s="116">
        <f>IFERROR($K15/100*PLANUNGSANNAHMEN!$M$12,0)*$M15</f>
        <v>0</v>
      </c>
      <c r="S15" s="117"/>
      <c r="T15" s="116">
        <f>IFERROR($I15/100*PLANUNGSANNAHMEN!$P$12,0)*$M15</f>
        <v>0</v>
      </c>
      <c r="U15" s="118"/>
      <c r="V15" s="200"/>
      <c r="W15" s="67"/>
      <c r="X15" s="67"/>
      <c r="Y15" s="67"/>
      <c r="Z15" s="67"/>
      <c r="AA15" s="67"/>
      <c r="AB15" s="67"/>
      <c r="AC15" s="67"/>
      <c r="AD15" s="67"/>
      <c r="AE15" s="67"/>
      <c r="AF15" s="67"/>
      <c r="AG15" s="67"/>
      <c r="AH15" s="67"/>
      <c r="AI15" s="67"/>
      <c r="AJ15" s="67"/>
      <c r="AK15" s="67"/>
      <c r="AL15" s="67"/>
      <c r="AM15" s="67"/>
      <c r="AN15" s="67"/>
      <c r="AO15" s="67"/>
      <c r="AP15" s="201"/>
      <c r="AQ15" s="201"/>
      <c r="AR15" s="201"/>
      <c r="AS15" s="201"/>
      <c r="AT15" s="201"/>
      <c r="AU15" s="201"/>
      <c r="AV15" s="201"/>
      <c r="AW15" s="201"/>
      <c r="AX15" s="201"/>
      <c r="AY15" s="201"/>
      <c r="AZ15" s="201"/>
      <c r="BA15" s="201"/>
      <c r="BB15" s="201"/>
      <c r="BC15" s="201"/>
      <c r="BD15" s="201"/>
      <c r="BE15" s="202"/>
    </row>
    <row r="16" spans="1:57" s="136" customFormat="1" ht="16.5" customHeight="1" x14ac:dyDescent="0.25">
      <c r="A16" s="514"/>
      <c r="B16" s="119">
        <f t="shared" ref="B16:B19" si="3">B15</f>
        <v>0</v>
      </c>
      <c r="C16" s="120" t="s">
        <v>1291</v>
      </c>
      <c r="D16" s="113" t="s">
        <v>5</v>
      </c>
      <c r="E16" s="114">
        <v>67</v>
      </c>
      <c r="F16" s="263"/>
      <c r="G16" s="115">
        <f>IFERROR(VLOOKUP($B16,'VS GA14 def.'!$B:$L,11,FALSE),0)</f>
        <v>0</v>
      </c>
      <c r="H16" s="115">
        <f>IFERROR(VLOOKUP($B16,'VS GA15 def.'!$B:$L,11,FALSE),0)</f>
        <v>0</v>
      </c>
      <c r="I16" s="115">
        <f>IFERROR(VLOOKUP($B16,'VS GA16 prov.'!$B:$H,6,FALSE),0)</f>
        <v>0</v>
      </c>
      <c r="J16" s="115">
        <f>G16*$J$13+(1-$J$13)*H16</f>
        <v>0</v>
      </c>
      <c r="K16" s="115">
        <f>H16*$J$13+(1-$J$13)*I16</f>
        <v>0</v>
      </c>
      <c r="L16" s="263"/>
      <c r="M16" s="260">
        <v>1</v>
      </c>
      <c r="N16" s="482">
        <f>IFERROR($G16/100*PLANUNGSANNAHMEN!$E$13,0)*$M16</f>
        <v>0</v>
      </c>
      <c r="O16" s="117"/>
      <c r="P16" s="116">
        <f>IFERROR($J16/100*PLANUNGSANNAHMEN!$J$13,0)*$M16</f>
        <v>0</v>
      </c>
      <c r="Q16" s="117"/>
      <c r="R16" s="116">
        <f>IFERROR($K16/100*PLANUNGSANNAHMEN!$M$13,0)*$M16</f>
        <v>0</v>
      </c>
      <c r="S16" s="117"/>
      <c r="T16" s="116">
        <f>IFERROR($I16/100*PLANUNGSANNAHMEN!$P$13,0)*$M16</f>
        <v>0</v>
      </c>
      <c r="U16" s="118"/>
      <c r="V16" s="200"/>
      <c r="W16" s="67"/>
      <c r="X16" s="67"/>
      <c r="Y16" s="67"/>
      <c r="Z16" s="67"/>
      <c r="AA16" s="67"/>
      <c r="AB16" s="67"/>
      <c r="AC16" s="67"/>
      <c r="AD16" s="67"/>
      <c r="AE16" s="67"/>
      <c r="AF16" s="67"/>
      <c r="AG16" s="67"/>
      <c r="AH16" s="67"/>
      <c r="AI16" s="67"/>
      <c r="AJ16" s="67"/>
      <c r="AK16" s="67"/>
      <c r="AL16" s="67"/>
      <c r="AM16" s="67"/>
      <c r="AN16" s="67"/>
      <c r="AO16" s="67"/>
      <c r="AP16" s="201"/>
      <c r="AQ16" s="201"/>
      <c r="AR16" s="201"/>
      <c r="AS16" s="201"/>
      <c r="AT16" s="201"/>
      <c r="AU16" s="201"/>
      <c r="AV16" s="201"/>
      <c r="AW16" s="201"/>
      <c r="AX16" s="201"/>
      <c r="AY16" s="201"/>
      <c r="AZ16" s="201"/>
      <c r="BA16" s="201"/>
      <c r="BB16" s="201"/>
      <c r="BC16" s="201"/>
      <c r="BD16" s="201"/>
      <c r="BE16" s="201"/>
    </row>
    <row r="17" spans="1:57" s="136" customFormat="1" ht="31.5" customHeight="1" x14ac:dyDescent="0.25">
      <c r="A17" s="121"/>
      <c r="B17" s="122">
        <f t="shared" si="3"/>
        <v>0</v>
      </c>
      <c r="C17" s="112" t="s">
        <v>1289</v>
      </c>
      <c r="D17" s="113"/>
      <c r="E17" s="114">
        <v>11</v>
      </c>
      <c r="F17" s="115">
        <f>IFERROR(VLOOKUP($B17,'VS HTA 1712'!$B:$G,6,FALSE),0)</f>
        <v>0</v>
      </c>
      <c r="G17" s="263"/>
      <c r="H17" s="263"/>
      <c r="I17" s="263"/>
      <c r="J17" s="263"/>
      <c r="K17" s="263"/>
      <c r="L17" s="115">
        <f>IFERROR(VLOOKUP($B17,'VS HTA 1612'!$B:$G,6,FALSE),0)</f>
        <v>0</v>
      </c>
      <c r="M17" s="260">
        <v>1</v>
      </c>
      <c r="N17" s="482">
        <f>IFERROR($L17/100*PLANUNGSANNAHMEN!$E$14,0)*$M17</f>
        <v>0</v>
      </c>
      <c r="O17" s="117"/>
      <c r="P17" s="116">
        <f>IFERROR($F17/100*PLANUNGSANNAHMEN!$J$14,0)*$M17</f>
        <v>0</v>
      </c>
      <c r="Q17" s="117"/>
      <c r="R17" s="116">
        <f>IFERROR($F17/100*PLANUNGSANNAHMEN!$M$14,0)*$M17</f>
        <v>0</v>
      </c>
      <c r="S17" s="117"/>
      <c r="T17" s="116">
        <f>IFERROR($F17/100*PLANUNGSANNAHMEN!$P$14,0)*$M17</f>
        <v>0</v>
      </c>
      <c r="U17" s="118"/>
      <c r="V17" s="200"/>
      <c r="W17" s="67"/>
      <c r="X17" s="67"/>
      <c r="Y17" s="67"/>
      <c r="Z17" s="67"/>
      <c r="AA17" s="67"/>
      <c r="AB17" s="67"/>
      <c r="AC17" s="67"/>
      <c r="AD17" s="67"/>
      <c r="AE17" s="67"/>
      <c r="AF17" s="67"/>
      <c r="AG17" s="67"/>
      <c r="AH17" s="67"/>
      <c r="AI17" s="67"/>
      <c r="AJ17" s="67"/>
      <c r="AK17" s="67"/>
      <c r="AL17" s="67"/>
      <c r="AM17" s="67"/>
      <c r="AN17" s="67"/>
      <c r="AO17" s="67"/>
      <c r="AP17" s="201"/>
      <c r="AQ17" s="201"/>
      <c r="AR17" s="201"/>
      <c r="AS17" s="201"/>
      <c r="AT17" s="201"/>
      <c r="AU17" s="201"/>
      <c r="AV17" s="201"/>
      <c r="AW17" s="201"/>
      <c r="AX17" s="201"/>
      <c r="AY17" s="201"/>
      <c r="AZ17" s="201"/>
      <c r="BA17" s="201"/>
      <c r="BB17" s="201"/>
      <c r="BC17" s="201"/>
      <c r="BD17" s="201"/>
      <c r="BE17" s="201"/>
    </row>
    <row r="18" spans="1:57" s="136" customFormat="1" ht="16.5" customHeight="1" x14ac:dyDescent="0.25">
      <c r="A18" s="121"/>
      <c r="B18" s="122">
        <f t="shared" si="3"/>
        <v>0</v>
      </c>
      <c r="C18" s="112" t="s">
        <v>1292</v>
      </c>
      <c r="D18" s="113" t="s">
        <v>4</v>
      </c>
      <c r="E18" s="114">
        <v>9</v>
      </c>
      <c r="F18" s="115">
        <f>IFERROR(VLOOKUP($B18,'VS TKN 1712'!$B:$G,6,FALSE),0)</f>
        <v>0</v>
      </c>
      <c r="G18" s="263"/>
      <c r="H18" s="263"/>
      <c r="I18" s="263"/>
      <c r="J18" s="263"/>
      <c r="K18" s="263"/>
      <c r="L18" s="115">
        <f>IFERROR(VLOOKUP($B18,'VS TKN 1612'!$B:$G,6,FALSE),0)</f>
        <v>0</v>
      </c>
      <c r="M18" s="260">
        <v>1</v>
      </c>
      <c r="N18" s="482">
        <f>IFERROR($L18/100*PLANUNGSANNAHMEN!$E$15,0)*$M18</f>
        <v>0</v>
      </c>
      <c r="O18" s="117"/>
      <c r="P18" s="116">
        <f>IFERROR($F18/100*PLANUNGSANNAHMEN!$J$15,0)*$M18</f>
        <v>0</v>
      </c>
      <c r="Q18" s="117"/>
      <c r="R18" s="116">
        <f>IFERROR($F18/100*PLANUNGSANNAHMEN!$M$15,0)*$M18</f>
        <v>0</v>
      </c>
      <c r="S18" s="117"/>
      <c r="T18" s="116">
        <f>IFERROR($F18/100*PLANUNGSANNAHMEN!$P$15,0)*$M18</f>
        <v>0</v>
      </c>
      <c r="U18" s="118"/>
      <c r="V18" s="200"/>
      <c r="W18" s="67"/>
      <c r="X18" s="67"/>
      <c r="Y18" s="67"/>
      <c r="Z18" s="67"/>
      <c r="AA18" s="67"/>
      <c r="AB18" s="67"/>
      <c r="AC18" s="67"/>
      <c r="AD18" s="67"/>
      <c r="AE18" s="67"/>
      <c r="AF18" s="67"/>
      <c r="AG18" s="67"/>
      <c r="AH18" s="67"/>
      <c r="AI18" s="67"/>
      <c r="AJ18" s="67"/>
      <c r="AK18" s="67"/>
      <c r="AL18" s="67"/>
      <c r="AM18" s="67"/>
      <c r="AN18" s="67"/>
      <c r="AO18" s="67"/>
      <c r="AP18" s="201"/>
      <c r="AQ18" s="201"/>
      <c r="AR18" s="201"/>
      <c r="AS18" s="201"/>
      <c r="AT18" s="201"/>
      <c r="AU18" s="201"/>
      <c r="AV18" s="201"/>
      <c r="AW18" s="201"/>
      <c r="AX18" s="201"/>
      <c r="AY18" s="201"/>
      <c r="AZ18" s="201"/>
      <c r="BA18" s="201"/>
      <c r="BB18" s="201"/>
      <c r="BC18" s="201"/>
      <c r="BD18" s="201"/>
      <c r="BE18" s="201"/>
    </row>
    <row r="19" spans="1:57" s="136" customFormat="1" ht="16.5" customHeight="1" thickBot="1" x14ac:dyDescent="0.3">
      <c r="A19" s="121"/>
      <c r="B19" s="122">
        <f t="shared" si="3"/>
        <v>0</v>
      </c>
      <c r="C19" s="120" t="s">
        <v>1364</v>
      </c>
      <c r="D19" s="113" t="s">
        <v>5</v>
      </c>
      <c r="E19" s="114">
        <v>68</v>
      </c>
      <c r="F19" s="115">
        <f>IFERROR(VLOOKUP($B19,'VS TKN 1712'!$B:$K,10,FALSE),0)</f>
        <v>0</v>
      </c>
      <c r="G19" s="263"/>
      <c r="H19" s="263"/>
      <c r="I19" s="263"/>
      <c r="J19" s="263"/>
      <c r="K19" s="263"/>
      <c r="L19" s="115">
        <f>IFERROR(VLOOKUP($B19,'VS TKN 1612'!$B:$K,10,FALSE),0)</f>
        <v>0</v>
      </c>
      <c r="M19" s="260">
        <v>1</v>
      </c>
      <c r="N19" s="482">
        <f>IFERROR($L19/100*PLANUNGSANNAHMEN!$E$16,0)*$M19</f>
        <v>0</v>
      </c>
      <c r="O19" s="117"/>
      <c r="P19" s="116">
        <f>IFERROR($F19/100*PLANUNGSANNAHMEN!$J$16,0)*$M19</f>
        <v>0</v>
      </c>
      <c r="Q19" s="117"/>
      <c r="R19" s="116">
        <f>IFERROR($F19/100*PLANUNGSANNAHMEN!$M$16,0)*$M19</f>
        <v>0</v>
      </c>
      <c r="S19" s="117"/>
      <c r="T19" s="116">
        <f>IFERROR($F19/100*PLANUNGSANNAHMEN!$P$16,0)*$M19</f>
        <v>0</v>
      </c>
      <c r="U19" s="118"/>
      <c r="V19" s="200"/>
      <c r="W19" s="67"/>
      <c r="X19" s="67"/>
      <c r="Y19" s="67"/>
      <c r="Z19" s="67"/>
      <c r="AA19" s="67"/>
      <c r="AB19" s="67"/>
      <c r="AC19" s="67"/>
      <c r="AD19" s="67"/>
      <c r="AE19" s="67"/>
      <c r="AF19" s="67"/>
      <c r="AG19" s="67"/>
      <c r="AH19" s="67"/>
      <c r="AI19" s="67"/>
      <c r="AJ19" s="67"/>
      <c r="AK19" s="67"/>
      <c r="AL19" s="67"/>
      <c r="AM19" s="67"/>
      <c r="AN19" s="67"/>
      <c r="AO19" s="67"/>
      <c r="AP19" s="201"/>
      <c r="AQ19" s="201"/>
      <c r="AR19" s="201"/>
      <c r="AS19" s="201"/>
      <c r="AT19" s="201"/>
      <c r="AU19" s="201"/>
      <c r="AV19" s="201"/>
      <c r="AW19" s="201"/>
      <c r="AX19" s="201"/>
      <c r="AY19" s="201"/>
      <c r="AZ19" s="201"/>
      <c r="BA19" s="201"/>
      <c r="BB19" s="201"/>
      <c r="BC19" s="201"/>
      <c r="BD19" s="201"/>
      <c r="BE19" s="201"/>
    </row>
    <row r="20" spans="1:57" s="69" customFormat="1" ht="55.5" customHeight="1" thickTop="1" x14ac:dyDescent="0.25">
      <c r="A20" s="123" t="s">
        <v>28</v>
      </c>
      <c r="B20" s="124" t="s">
        <v>28</v>
      </c>
      <c r="C20" s="125" t="s">
        <v>28</v>
      </c>
      <c r="D20" s="126" t="s">
        <v>28</v>
      </c>
      <c r="E20" s="127" t="s">
        <v>28</v>
      </c>
      <c r="F20" s="128" t="s">
        <v>28</v>
      </c>
      <c r="G20" s="258"/>
      <c r="H20" s="258"/>
      <c r="I20" s="258"/>
      <c r="J20" s="258"/>
      <c r="K20" s="258"/>
      <c r="L20" s="258"/>
      <c r="M20" s="258"/>
      <c r="N20" s="129">
        <f>SUM(N15:N19)</f>
        <v>0</v>
      </c>
      <c r="O20" s="130"/>
      <c r="P20" s="129">
        <f>SUM(P15:P19)</f>
        <v>0</v>
      </c>
      <c r="Q20" s="130"/>
      <c r="R20" s="129">
        <f>SUM(R15:R19)</f>
        <v>0</v>
      </c>
      <c r="S20" s="130"/>
      <c r="T20" s="129">
        <f>SUM(T15:T19)</f>
        <v>0</v>
      </c>
      <c r="U20" s="131"/>
      <c r="V20" s="195"/>
      <c r="W20" s="61"/>
      <c r="X20" s="61"/>
      <c r="Y20" s="61"/>
      <c r="Z20" s="61"/>
      <c r="AA20" s="61"/>
      <c r="AB20" s="61"/>
      <c r="AC20" s="61"/>
      <c r="AD20" s="61"/>
      <c r="AE20" s="61"/>
      <c r="AF20" s="61"/>
      <c r="AG20" s="61"/>
      <c r="AH20" s="61"/>
      <c r="AI20" s="61"/>
      <c r="AJ20" s="61"/>
      <c r="AK20" s="61"/>
      <c r="AL20" s="61"/>
      <c r="AM20" s="61"/>
      <c r="AN20" s="61"/>
      <c r="AO20" s="61"/>
      <c r="AP20" s="196"/>
      <c r="AQ20" s="196"/>
      <c r="AR20" s="196"/>
      <c r="AS20" s="196"/>
      <c r="AT20" s="196"/>
      <c r="AU20" s="196"/>
      <c r="AV20" s="196"/>
      <c r="AW20" s="196"/>
      <c r="AX20" s="196"/>
      <c r="AY20" s="196"/>
      <c r="AZ20" s="196"/>
      <c r="BA20" s="196"/>
      <c r="BB20" s="196"/>
      <c r="BC20" s="196"/>
      <c r="BD20" s="196"/>
      <c r="BE20" s="196"/>
    </row>
    <row r="21" spans="1:57" s="137" customFormat="1" ht="16.5" customHeight="1" x14ac:dyDescent="0.25">
      <c r="A21" s="514" t="str">
        <f>IFERROR(VLOOKUP(B21,'Liste TU (POR)'!A:B,2,FALSE),"Code eingeben dictez le code")</f>
        <v>Code eingeben dictez le code</v>
      </c>
      <c r="B21" s="237"/>
      <c r="C21" s="112" t="s">
        <v>1290</v>
      </c>
      <c r="D21" s="113" t="s">
        <v>4</v>
      </c>
      <c r="E21" s="114">
        <v>8</v>
      </c>
      <c r="F21" s="263"/>
      <c r="G21" s="115">
        <f>IFERROR(VLOOKUP($B21,'VS GA14 def.'!$B:$L,7,FALSE),0)</f>
        <v>0</v>
      </c>
      <c r="H21" s="115">
        <f>IFERROR(VLOOKUP($B21,'VS GA15 def.'!$B:$L,7,FALSE),0)</f>
        <v>0</v>
      </c>
      <c r="I21" s="115">
        <f>IFERROR(VLOOKUP($B21,'VS GA16 prov.'!$B:$H,4,FALSE),0)</f>
        <v>0</v>
      </c>
      <c r="J21" s="115">
        <f>G21*$J$13+(1-$J$13)*H21</f>
        <v>0</v>
      </c>
      <c r="K21" s="115">
        <f>H21*$J$13+(1-$J$13)*I21</f>
        <v>0</v>
      </c>
      <c r="L21" s="263"/>
      <c r="M21" s="260">
        <v>1</v>
      </c>
      <c r="N21" s="482">
        <f>IFERROR($G21/100*PLANUNGSANNAHMEN!$E$12,0)*$M21</f>
        <v>0</v>
      </c>
      <c r="O21" s="117"/>
      <c r="P21" s="116">
        <f>IFERROR($J21/100*PLANUNGSANNAHMEN!$J$12,0)*$M21</f>
        <v>0</v>
      </c>
      <c r="Q21" s="117"/>
      <c r="R21" s="116">
        <f>IFERROR($K21/100*PLANUNGSANNAHMEN!$M$12,0)*$M21</f>
        <v>0</v>
      </c>
      <c r="S21" s="117"/>
      <c r="T21" s="116">
        <f>IFERROR($I21/100*PLANUNGSANNAHMEN!$P$12,0)*$M21</f>
        <v>0</v>
      </c>
      <c r="U21" s="118"/>
      <c r="V21" s="200"/>
      <c r="W21" s="67"/>
      <c r="X21" s="67"/>
      <c r="Y21" s="67"/>
      <c r="Z21" s="67"/>
      <c r="AA21" s="67"/>
      <c r="AB21" s="67"/>
      <c r="AC21" s="67"/>
      <c r="AD21" s="67"/>
      <c r="AE21" s="67"/>
      <c r="AF21" s="67"/>
      <c r="AG21" s="67"/>
      <c r="AH21" s="67"/>
      <c r="AI21" s="67"/>
      <c r="AJ21" s="67"/>
      <c r="AK21" s="67"/>
      <c r="AL21" s="67"/>
      <c r="AM21" s="67"/>
      <c r="AN21" s="67"/>
      <c r="AO21" s="67"/>
      <c r="AP21" s="201"/>
      <c r="AQ21" s="201"/>
      <c r="AR21" s="201"/>
      <c r="AS21" s="201"/>
      <c r="AT21" s="201"/>
      <c r="AU21" s="201"/>
      <c r="AV21" s="201"/>
      <c r="AW21" s="201"/>
      <c r="AX21" s="201"/>
      <c r="AY21" s="201"/>
      <c r="AZ21" s="201"/>
      <c r="BA21" s="201"/>
      <c r="BB21" s="201"/>
      <c r="BC21" s="201"/>
      <c r="BD21" s="201"/>
      <c r="BE21" s="202"/>
    </row>
    <row r="22" spans="1:57" s="136" customFormat="1" ht="16.5" customHeight="1" x14ac:dyDescent="0.25">
      <c r="A22" s="514"/>
      <c r="B22" s="119">
        <f t="shared" ref="B22:B25" si="4">B21</f>
        <v>0</v>
      </c>
      <c r="C22" s="120" t="s">
        <v>1291</v>
      </c>
      <c r="D22" s="113" t="s">
        <v>5</v>
      </c>
      <c r="E22" s="114">
        <v>67</v>
      </c>
      <c r="F22" s="263"/>
      <c r="G22" s="115">
        <f>IFERROR(VLOOKUP($B22,'VS GA14 def.'!$B:$L,11,FALSE),0)</f>
        <v>0</v>
      </c>
      <c r="H22" s="115">
        <f>IFERROR(VLOOKUP($B22,'VS GA15 def.'!$B:$L,11,FALSE),0)</f>
        <v>0</v>
      </c>
      <c r="I22" s="115">
        <f>IFERROR(VLOOKUP($B22,'VS GA16 prov.'!$B:$H,6,FALSE),0)</f>
        <v>0</v>
      </c>
      <c r="J22" s="115">
        <f>G22*$J$13+(1-$J$13)*H22</f>
        <v>0</v>
      </c>
      <c r="K22" s="115">
        <f>H22*$J$13+(1-$J$13)*I22</f>
        <v>0</v>
      </c>
      <c r="L22" s="263"/>
      <c r="M22" s="260">
        <v>1</v>
      </c>
      <c r="N22" s="482">
        <f>IFERROR($G22/100*PLANUNGSANNAHMEN!$E$13,0)*$M22</f>
        <v>0</v>
      </c>
      <c r="O22" s="117"/>
      <c r="P22" s="116">
        <f>IFERROR($J22/100*PLANUNGSANNAHMEN!$J$13,0)*$M22</f>
        <v>0</v>
      </c>
      <c r="Q22" s="117"/>
      <c r="R22" s="116">
        <f>IFERROR($K22/100*PLANUNGSANNAHMEN!$M$13,0)*$M22</f>
        <v>0</v>
      </c>
      <c r="S22" s="117"/>
      <c r="T22" s="116">
        <f>IFERROR($I22/100*PLANUNGSANNAHMEN!$P$13,0)*$M22</f>
        <v>0</v>
      </c>
      <c r="U22" s="118"/>
      <c r="V22" s="200"/>
      <c r="W22" s="67"/>
      <c r="X22" s="67"/>
      <c r="Y22" s="67"/>
      <c r="Z22" s="67"/>
      <c r="AA22" s="67"/>
      <c r="AB22" s="67"/>
      <c r="AC22" s="67"/>
      <c r="AD22" s="67"/>
      <c r="AE22" s="67"/>
      <c r="AF22" s="67"/>
      <c r="AG22" s="67"/>
      <c r="AH22" s="67"/>
      <c r="AI22" s="67"/>
      <c r="AJ22" s="67"/>
      <c r="AK22" s="67"/>
      <c r="AL22" s="67"/>
      <c r="AM22" s="67"/>
      <c r="AN22" s="67"/>
      <c r="AO22" s="67"/>
      <c r="AP22" s="201"/>
      <c r="AQ22" s="201"/>
      <c r="AR22" s="201"/>
      <c r="AS22" s="201"/>
      <c r="AT22" s="201"/>
      <c r="AU22" s="201"/>
      <c r="AV22" s="201"/>
      <c r="AW22" s="201"/>
      <c r="AX22" s="201"/>
      <c r="AY22" s="201"/>
      <c r="AZ22" s="201"/>
      <c r="BA22" s="201"/>
      <c r="BB22" s="201"/>
      <c r="BC22" s="201"/>
      <c r="BD22" s="201"/>
      <c r="BE22" s="201"/>
    </row>
    <row r="23" spans="1:57" s="136" customFormat="1" ht="31.5" customHeight="1" x14ac:dyDescent="0.25">
      <c r="A23" s="121"/>
      <c r="B23" s="122">
        <f t="shared" si="4"/>
        <v>0</v>
      </c>
      <c r="C23" s="112" t="s">
        <v>1289</v>
      </c>
      <c r="D23" s="113"/>
      <c r="E23" s="114">
        <v>11</v>
      </c>
      <c r="F23" s="115">
        <f>IFERROR(VLOOKUP($B23,'VS HTA 1712'!$B:$G,6,FALSE),0)</f>
        <v>0</v>
      </c>
      <c r="G23" s="263"/>
      <c r="H23" s="263"/>
      <c r="I23" s="263"/>
      <c r="J23" s="263"/>
      <c r="K23" s="263"/>
      <c r="L23" s="115">
        <f>IFERROR(VLOOKUP($B23,'VS HTA 1612'!$B:$G,6,FALSE),0)</f>
        <v>0</v>
      </c>
      <c r="M23" s="260">
        <v>1</v>
      </c>
      <c r="N23" s="482">
        <f>IFERROR($L23/100*PLANUNGSANNAHMEN!$E$14,0)*$M23</f>
        <v>0</v>
      </c>
      <c r="O23" s="117"/>
      <c r="P23" s="116">
        <f>IFERROR($F23/100*PLANUNGSANNAHMEN!$J$14,0)*$M23</f>
        <v>0</v>
      </c>
      <c r="Q23" s="117"/>
      <c r="R23" s="116">
        <f>IFERROR($F23/100*PLANUNGSANNAHMEN!$M$14,0)*$M23</f>
        <v>0</v>
      </c>
      <c r="S23" s="117"/>
      <c r="T23" s="116">
        <f>IFERROR($F23/100*PLANUNGSANNAHMEN!$P$14,0)*$M23</f>
        <v>0</v>
      </c>
      <c r="U23" s="118"/>
      <c r="V23" s="200"/>
      <c r="W23" s="67"/>
      <c r="X23" s="67"/>
      <c r="Y23" s="67"/>
      <c r="Z23" s="67"/>
      <c r="AA23" s="67"/>
      <c r="AB23" s="67"/>
      <c r="AC23" s="67"/>
      <c r="AD23" s="67"/>
      <c r="AE23" s="67"/>
      <c r="AF23" s="67"/>
      <c r="AG23" s="67"/>
      <c r="AH23" s="67"/>
      <c r="AI23" s="67"/>
      <c r="AJ23" s="67"/>
      <c r="AK23" s="67"/>
      <c r="AL23" s="67"/>
      <c r="AM23" s="67"/>
      <c r="AN23" s="67"/>
      <c r="AO23" s="67"/>
      <c r="AP23" s="201"/>
      <c r="AQ23" s="201"/>
      <c r="AR23" s="201"/>
      <c r="AS23" s="201"/>
      <c r="AT23" s="201"/>
      <c r="AU23" s="201"/>
      <c r="AV23" s="201"/>
      <c r="AW23" s="201"/>
      <c r="AX23" s="201"/>
      <c r="AY23" s="201"/>
      <c r="AZ23" s="201"/>
      <c r="BA23" s="201"/>
      <c r="BB23" s="201"/>
      <c r="BC23" s="201"/>
      <c r="BD23" s="201"/>
      <c r="BE23" s="201"/>
    </row>
    <row r="24" spans="1:57" s="136" customFormat="1" ht="16.5" customHeight="1" x14ac:dyDescent="0.25">
      <c r="A24" s="121"/>
      <c r="B24" s="122">
        <f t="shared" si="4"/>
        <v>0</v>
      </c>
      <c r="C24" s="112" t="s">
        <v>1292</v>
      </c>
      <c r="D24" s="113" t="s">
        <v>4</v>
      </c>
      <c r="E24" s="114">
        <v>9</v>
      </c>
      <c r="F24" s="115">
        <f>IFERROR(VLOOKUP($B24,'VS TKN 1712'!$B:$G,6,FALSE),0)</f>
        <v>0</v>
      </c>
      <c r="G24" s="263"/>
      <c r="H24" s="263"/>
      <c r="I24" s="263"/>
      <c r="J24" s="263"/>
      <c r="K24" s="263"/>
      <c r="L24" s="115">
        <f>IFERROR(VLOOKUP($B24,'VS TKN 1612'!$B:$G,6,FALSE),0)</f>
        <v>0</v>
      </c>
      <c r="M24" s="260">
        <v>1</v>
      </c>
      <c r="N24" s="482">
        <f>IFERROR($L24/100*PLANUNGSANNAHMEN!$E$15,0)*$M24</f>
        <v>0</v>
      </c>
      <c r="O24" s="117"/>
      <c r="P24" s="116">
        <f>IFERROR($F24/100*PLANUNGSANNAHMEN!$J$15,0)*$M24</f>
        <v>0</v>
      </c>
      <c r="Q24" s="117"/>
      <c r="R24" s="116">
        <f>IFERROR($F24/100*PLANUNGSANNAHMEN!$M$15,0)*$M24</f>
        <v>0</v>
      </c>
      <c r="S24" s="117"/>
      <c r="T24" s="116">
        <f>IFERROR($F24/100*PLANUNGSANNAHMEN!$P$15,0)*$M24</f>
        <v>0</v>
      </c>
      <c r="U24" s="118"/>
      <c r="V24" s="200"/>
      <c r="W24" s="67"/>
      <c r="X24" s="67"/>
      <c r="Y24" s="67"/>
      <c r="Z24" s="67"/>
      <c r="AA24" s="67"/>
      <c r="AB24" s="67"/>
      <c r="AC24" s="67"/>
      <c r="AD24" s="67"/>
      <c r="AE24" s="67"/>
      <c r="AF24" s="67"/>
      <c r="AG24" s="67"/>
      <c r="AH24" s="67"/>
      <c r="AI24" s="67"/>
      <c r="AJ24" s="67"/>
      <c r="AK24" s="67"/>
      <c r="AL24" s="67"/>
      <c r="AM24" s="67"/>
      <c r="AN24" s="67"/>
      <c r="AO24" s="67"/>
      <c r="AP24" s="201"/>
      <c r="AQ24" s="201"/>
      <c r="AR24" s="201"/>
      <c r="AS24" s="201"/>
      <c r="AT24" s="201"/>
      <c r="AU24" s="201"/>
      <c r="AV24" s="201"/>
      <c r="AW24" s="201"/>
      <c r="AX24" s="201"/>
      <c r="AY24" s="201"/>
      <c r="AZ24" s="201"/>
      <c r="BA24" s="201"/>
      <c r="BB24" s="201"/>
      <c r="BC24" s="201"/>
      <c r="BD24" s="201"/>
      <c r="BE24" s="201"/>
    </row>
    <row r="25" spans="1:57" s="136" customFormat="1" ht="16.5" customHeight="1" thickBot="1" x14ac:dyDescent="0.3">
      <c r="A25" s="121"/>
      <c r="B25" s="122">
        <f t="shared" si="4"/>
        <v>0</v>
      </c>
      <c r="C25" s="120" t="s">
        <v>1364</v>
      </c>
      <c r="D25" s="113" t="s">
        <v>5</v>
      </c>
      <c r="E25" s="114">
        <v>68</v>
      </c>
      <c r="F25" s="115">
        <f>IFERROR(VLOOKUP($B25,'VS TKN 1712'!$B:$K,10,FALSE),0)</f>
        <v>0</v>
      </c>
      <c r="G25" s="263"/>
      <c r="H25" s="263"/>
      <c r="I25" s="263"/>
      <c r="J25" s="263"/>
      <c r="K25" s="263"/>
      <c r="L25" s="115">
        <f>IFERROR(VLOOKUP($B25,'VS TKN 1612'!$B:$K,10,FALSE),0)</f>
        <v>0</v>
      </c>
      <c r="M25" s="260">
        <v>1</v>
      </c>
      <c r="N25" s="482">
        <f>IFERROR($L25/100*PLANUNGSANNAHMEN!$E$16,0)*$M25</f>
        <v>0</v>
      </c>
      <c r="O25" s="117"/>
      <c r="P25" s="116">
        <f>IFERROR($F25/100*PLANUNGSANNAHMEN!$J$16,0)*$M25</f>
        <v>0</v>
      </c>
      <c r="Q25" s="117"/>
      <c r="R25" s="116">
        <f>IFERROR($F25/100*PLANUNGSANNAHMEN!$M$16,0)*$M25</f>
        <v>0</v>
      </c>
      <c r="S25" s="117"/>
      <c r="T25" s="116">
        <f>IFERROR($F25/100*PLANUNGSANNAHMEN!$P$16,0)*$M25</f>
        <v>0</v>
      </c>
      <c r="U25" s="118"/>
      <c r="V25" s="200"/>
      <c r="W25" s="67"/>
      <c r="X25" s="67"/>
      <c r="Y25" s="67"/>
      <c r="Z25" s="67"/>
      <c r="AA25" s="67"/>
      <c r="AB25" s="67"/>
      <c r="AC25" s="67"/>
      <c r="AD25" s="67"/>
      <c r="AE25" s="67"/>
      <c r="AF25" s="67"/>
      <c r="AG25" s="67"/>
      <c r="AH25" s="67"/>
      <c r="AI25" s="67"/>
      <c r="AJ25" s="67"/>
      <c r="AK25" s="67"/>
      <c r="AL25" s="67"/>
      <c r="AM25" s="67"/>
      <c r="AN25" s="67"/>
      <c r="AO25" s="67"/>
      <c r="AP25" s="201"/>
      <c r="AQ25" s="201"/>
      <c r="AR25" s="201"/>
      <c r="AS25" s="201"/>
      <c r="AT25" s="201"/>
      <c r="AU25" s="201"/>
      <c r="AV25" s="201"/>
      <c r="AW25" s="201"/>
      <c r="AX25" s="201"/>
      <c r="AY25" s="201"/>
      <c r="AZ25" s="201"/>
      <c r="BA25" s="201"/>
      <c r="BB25" s="201"/>
      <c r="BC25" s="201"/>
      <c r="BD25" s="201"/>
      <c r="BE25" s="201"/>
    </row>
    <row r="26" spans="1:57" s="69" customFormat="1" ht="39.75" customHeight="1" thickTop="1" x14ac:dyDescent="0.25">
      <c r="A26" s="123" t="s">
        <v>28</v>
      </c>
      <c r="B26" s="124" t="s">
        <v>28</v>
      </c>
      <c r="C26" s="125" t="s">
        <v>28</v>
      </c>
      <c r="D26" s="126" t="s">
        <v>28</v>
      </c>
      <c r="E26" s="127" t="s">
        <v>28</v>
      </c>
      <c r="F26" s="128" t="s">
        <v>28</v>
      </c>
      <c r="G26" s="258"/>
      <c r="H26" s="258"/>
      <c r="I26" s="258"/>
      <c r="J26" s="258"/>
      <c r="K26" s="258"/>
      <c r="L26" s="258"/>
      <c r="M26" s="258"/>
      <c r="N26" s="129">
        <f>SUM(N21:N25)</f>
        <v>0</v>
      </c>
      <c r="O26" s="130"/>
      <c r="P26" s="129">
        <f>SUM(P21:P25)</f>
        <v>0</v>
      </c>
      <c r="Q26" s="130"/>
      <c r="R26" s="129">
        <f>SUM(R21:R25)</f>
        <v>0</v>
      </c>
      <c r="S26" s="130"/>
      <c r="T26" s="129">
        <f>SUM(T21:T25)</f>
        <v>0</v>
      </c>
      <c r="U26" s="131"/>
      <c r="V26" s="195"/>
      <c r="W26" s="61"/>
      <c r="X26" s="61"/>
      <c r="Y26" s="61"/>
      <c r="Z26" s="61"/>
      <c r="AA26" s="61"/>
      <c r="AB26" s="61"/>
      <c r="AC26" s="61"/>
      <c r="AD26" s="61"/>
      <c r="AE26" s="61"/>
      <c r="AF26" s="61"/>
      <c r="AG26" s="61"/>
      <c r="AH26" s="61"/>
      <c r="AI26" s="61"/>
      <c r="AJ26" s="61"/>
      <c r="AK26" s="61"/>
      <c r="AL26" s="61"/>
      <c r="AM26" s="61"/>
      <c r="AN26" s="61"/>
      <c r="AO26" s="61"/>
      <c r="AP26" s="196"/>
      <c r="AQ26" s="196"/>
      <c r="AR26" s="196"/>
      <c r="AS26" s="196"/>
      <c r="AT26" s="196"/>
      <c r="AU26" s="196"/>
      <c r="AV26" s="196"/>
      <c r="AW26" s="196"/>
      <c r="AX26" s="196"/>
      <c r="AY26" s="196"/>
      <c r="AZ26" s="196"/>
      <c r="BA26" s="196"/>
      <c r="BB26" s="196"/>
      <c r="BC26" s="196"/>
      <c r="BD26" s="196"/>
      <c r="BE26" s="196"/>
    </row>
    <row r="27" spans="1:57" s="137" customFormat="1" ht="16.5" customHeight="1" x14ac:dyDescent="0.25">
      <c r="A27" s="514" t="str">
        <f>IFERROR(VLOOKUP(B27,'Liste TU (POR)'!A:B,2,FALSE),"Code eingeben dictez le code")</f>
        <v>Code eingeben dictez le code</v>
      </c>
      <c r="B27" s="237"/>
      <c r="C27" s="112" t="s">
        <v>1290</v>
      </c>
      <c r="D27" s="113" t="s">
        <v>4</v>
      </c>
      <c r="E27" s="114">
        <v>8</v>
      </c>
      <c r="F27" s="263"/>
      <c r="G27" s="115">
        <f>IFERROR(VLOOKUP($B27,'VS GA14 def.'!$B:$L,7,FALSE),0)</f>
        <v>0</v>
      </c>
      <c r="H27" s="115">
        <f>IFERROR(VLOOKUP($B27,'VS GA15 def.'!$B:$L,7,FALSE),0)</f>
        <v>0</v>
      </c>
      <c r="I27" s="115">
        <f>IFERROR(VLOOKUP($B27,'VS GA16 prov.'!$B:$H,4,FALSE),0)</f>
        <v>0</v>
      </c>
      <c r="J27" s="115">
        <f>G27*$J$13+(1-$J$13)*H27</f>
        <v>0</v>
      </c>
      <c r="K27" s="115">
        <f>H27*$J$13+(1-$J$13)*I27</f>
        <v>0</v>
      </c>
      <c r="L27" s="263"/>
      <c r="M27" s="260">
        <v>1</v>
      </c>
      <c r="N27" s="482">
        <f>IFERROR($G27/100*PLANUNGSANNAHMEN!$E$12,0)*$M27</f>
        <v>0</v>
      </c>
      <c r="O27" s="117"/>
      <c r="P27" s="116">
        <f>IFERROR($J27/100*PLANUNGSANNAHMEN!$J$12,0)*$M27</f>
        <v>0</v>
      </c>
      <c r="Q27" s="117"/>
      <c r="R27" s="116">
        <f>IFERROR($K27/100*PLANUNGSANNAHMEN!$M$12,0)*$M27</f>
        <v>0</v>
      </c>
      <c r="S27" s="117"/>
      <c r="T27" s="116">
        <f>IFERROR($I27/100*PLANUNGSANNAHMEN!$P$12,0)*$M27</f>
        <v>0</v>
      </c>
      <c r="U27" s="118"/>
      <c r="V27" s="200"/>
      <c r="W27" s="67"/>
      <c r="X27" s="67"/>
      <c r="Y27" s="67"/>
      <c r="Z27" s="67"/>
      <c r="AA27" s="67"/>
      <c r="AB27" s="67"/>
      <c r="AC27" s="67"/>
      <c r="AD27" s="67"/>
      <c r="AE27" s="67"/>
      <c r="AF27" s="67"/>
      <c r="AG27" s="67"/>
      <c r="AH27" s="67"/>
      <c r="AI27" s="67"/>
      <c r="AJ27" s="67"/>
      <c r="AK27" s="67"/>
      <c r="AL27" s="67"/>
      <c r="AM27" s="67"/>
      <c r="AN27" s="67"/>
      <c r="AO27" s="67"/>
      <c r="AP27" s="201"/>
      <c r="AQ27" s="201"/>
      <c r="AR27" s="201"/>
      <c r="AS27" s="201"/>
      <c r="AT27" s="201"/>
      <c r="AU27" s="201"/>
      <c r="AV27" s="201"/>
      <c r="AW27" s="201"/>
      <c r="AX27" s="201"/>
      <c r="AY27" s="201"/>
      <c r="AZ27" s="201"/>
      <c r="BA27" s="201"/>
      <c r="BB27" s="201"/>
      <c r="BC27" s="201"/>
      <c r="BD27" s="201"/>
      <c r="BE27" s="202"/>
    </row>
    <row r="28" spans="1:57" s="136" customFormat="1" ht="16.5" customHeight="1" x14ac:dyDescent="0.25">
      <c r="A28" s="514"/>
      <c r="B28" s="119">
        <f t="shared" ref="B28:B31" si="5">B27</f>
        <v>0</v>
      </c>
      <c r="C28" s="120" t="s">
        <v>1291</v>
      </c>
      <c r="D28" s="113" t="s">
        <v>5</v>
      </c>
      <c r="E28" s="114">
        <v>67</v>
      </c>
      <c r="F28" s="263"/>
      <c r="G28" s="115">
        <f>IFERROR(VLOOKUP($B28,'VS GA14 def.'!$B:$L,11,FALSE),0)</f>
        <v>0</v>
      </c>
      <c r="H28" s="115">
        <f>IFERROR(VLOOKUP($B28,'VS GA15 def.'!$B:$L,11,FALSE),0)</f>
        <v>0</v>
      </c>
      <c r="I28" s="115">
        <f>IFERROR(VLOOKUP($B28,'VS GA16 prov.'!$B:$H,6,FALSE),0)</f>
        <v>0</v>
      </c>
      <c r="J28" s="115">
        <f>G28*$J$13+(1-$J$13)*H28</f>
        <v>0</v>
      </c>
      <c r="K28" s="115">
        <f>H28*$J$13+(1-$J$13)*I28</f>
        <v>0</v>
      </c>
      <c r="L28" s="263"/>
      <c r="M28" s="260">
        <v>1</v>
      </c>
      <c r="N28" s="482">
        <f>IFERROR($G28/100*PLANUNGSANNAHMEN!$E$13,0)*$M28</f>
        <v>0</v>
      </c>
      <c r="O28" s="117"/>
      <c r="P28" s="116">
        <f>IFERROR($J28/100*PLANUNGSANNAHMEN!$J$13,0)*$M28</f>
        <v>0</v>
      </c>
      <c r="Q28" s="117"/>
      <c r="R28" s="116">
        <f>IFERROR($K28/100*PLANUNGSANNAHMEN!$M$13,0)*$M28</f>
        <v>0</v>
      </c>
      <c r="S28" s="117"/>
      <c r="T28" s="116">
        <f>IFERROR($I28/100*PLANUNGSANNAHMEN!$P$13,0)*$M28</f>
        <v>0</v>
      </c>
      <c r="U28" s="118"/>
      <c r="V28" s="200"/>
      <c r="W28" s="67"/>
      <c r="X28" s="67"/>
      <c r="Y28" s="67"/>
      <c r="Z28" s="67"/>
      <c r="AA28" s="67"/>
      <c r="AB28" s="67"/>
      <c r="AC28" s="67"/>
      <c r="AD28" s="67"/>
      <c r="AE28" s="67"/>
      <c r="AF28" s="67"/>
      <c r="AG28" s="67"/>
      <c r="AH28" s="67"/>
      <c r="AI28" s="67"/>
      <c r="AJ28" s="67"/>
      <c r="AK28" s="67"/>
      <c r="AL28" s="67"/>
      <c r="AM28" s="67"/>
      <c r="AN28" s="67"/>
      <c r="AO28" s="67"/>
      <c r="AP28" s="201"/>
      <c r="AQ28" s="201"/>
      <c r="AR28" s="201"/>
      <c r="AS28" s="201"/>
      <c r="AT28" s="201"/>
      <c r="AU28" s="201"/>
      <c r="AV28" s="201"/>
      <c r="AW28" s="201"/>
      <c r="AX28" s="201"/>
      <c r="AY28" s="201"/>
      <c r="AZ28" s="201"/>
      <c r="BA28" s="201"/>
      <c r="BB28" s="201"/>
      <c r="BC28" s="201"/>
      <c r="BD28" s="201"/>
      <c r="BE28" s="201"/>
    </row>
    <row r="29" spans="1:57" s="136" customFormat="1" ht="31.5" customHeight="1" x14ac:dyDescent="0.25">
      <c r="A29" s="121"/>
      <c r="B29" s="122">
        <f t="shared" si="5"/>
        <v>0</v>
      </c>
      <c r="C29" s="112" t="s">
        <v>1289</v>
      </c>
      <c r="D29" s="113"/>
      <c r="E29" s="114">
        <v>11</v>
      </c>
      <c r="F29" s="115">
        <f>IFERROR(VLOOKUP($B29,'VS HTA 1712'!$B:$G,6,FALSE),0)</f>
        <v>0</v>
      </c>
      <c r="G29" s="263"/>
      <c r="H29" s="263"/>
      <c r="I29" s="263"/>
      <c r="J29" s="263"/>
      <c r="K29" s="263"/>
      <c r="L29" s="115">
        <f>IFERROR(VLOOKUP($B29,'VS HTA 1612'!$B:$G,6,FALSE),0)</f>
        <v>0</v>
      </c>
      <c r="M29" s="260">
        <v>1</v>
      </c>
      <c r="N29" s="482">
        <f>IFERROR($L29/100*PLANUNGSANNAHMEN!$E$14,0)*$M29</f>
        <v>0</v>
      </c>
      <c r="O29" s="117"/>
      <c r="P29" s="116">
        <f>IFERROR($F29/100*PLANUNGSANNAHMEN!$J$14,0)*$M29</f>
        <v>0</v>
      </c>
      <c r="Q29" s="117"/>
      <c r="R29" s="116">
        <f>IFERROR($F29/100*PLANUNGSANNAHMEN!$M$14,0)*$M29</f>
        <v>0</v>
      </c>
      <c r="S29" s="117"/>
      <c r="T29" s="116">
        <f>IFERROR($F29/100*PLANUNGSANNAHMEN!$P$14,0)*$M29</f>
        <v>0</v>
      </c>
      <c r="U29" s="118"/>
      <c r="V29" s="200"/>
      <c r="W29" s="67"/>
      <c r="X29" s="67"/>
      <c r="Y29" s="67"/>
      <c r="Z29" s="67"/>
      <c r="AA29" s="67"/>
      <c r="AB29" s="67"/>
      <c r="AC29" s="67"/>
      <c r="AD29" s="67"/>
      <c r="AE29" s="67"/>
      <c r="AF29" s="67"/>
      <c r="AG29" s="67"/>
      <c r="AH29" s="67"/>
      <c r="AI29" s="67"/>
      <c r="AJ29" s="67"/>
      <c r="AK29" s="67"/>
      <c r="AL29" s="67"/>
      <c r="AM29" s="67"/>
      <c r="AN29" s="67"/>
      <c r="AO29" s="67"/>
      <c r="AP29" s="201"/>
      <c r="AQ29" s="201"/>
      <c r="AR29" s="201"/>
      <c r="AS29" s="201"/>
      <c r="AT29" s="201"/>
      <c r="AU29" s="201"/>
      <c r="AV29" s="201"/>
      <c r="AW29" s="201"/>
      <c r="AX29" s="201"/>
      <c r="AY29" s="201"/>
      <c r="AZ29" s="201"/>
      <c r="BA29" s="201"/>
      <c r="BB29" s="201"/>
      <c r="BC29" s="201"/>
      <c r="BD29" s="201"/>
      <c r="BE29" s="201"/>
    </row>
    <row r="30" spans="1:57" s="136" customFormat="1" ht="16.5" customHeight="1" x14ac:dyDescent="0.25">
      <c r="A30" s="121"/>
      <c r="B30" s="122">
        <f t="shared" si="5"/>
        <v>0</v>
      </c>
      <c r="C30" s="112" t="s">
        <v>1292</v>
      </c>
      <c r="D30" s="113" t="s">
        <v>4</v>
      </c>
      <c r="E30" s="114">
        <v>9</v>
      </c>
      <c r="F30" s="115">
        <f>IFERROR(VLOOKUP($B30,'VS TKN 1712'!$B:$G,6,FALSE),0)</f>
        <v>0</v>
      </c>
      <c r="G30" s="263"/>
      <c r="H30" s="263"/>
      <c r="I30" s="263"/>
      <c r="J30" s="263"/>
      <c r="K30" s="263"/>
      <c r="L30" s="115">
        <f>IFERROR(VLOOKUP($B30,'VS TKN 1612'!$B:$G,6,FALSE),0)</f>
        <v>0</v>
      </c>
      <c r="M30" s="260">
        <v>1</v>
      </c>
      <c r="N30" s="482">
        <f>IFERROR($L30/100*PLANUNGSANNAHMEN!$E$15,0)*$M30</f>
        <v>0</v>
      </c>
      <c r="O30" s="117"/>
      <c r="P30" s="116">
        <f>IFERROR($F30/100*PLANUNGSANNAHMEN!$J$15,0)*$M30</f>
        <v>0</v>
      </c>
      <c r="Q30" s="117"/>
      <c r="R30" s="116">
        <f>IFERROR($F30/100*PLANUNGSANNAHMEN!$M$15,0)*$M30</f>
        <v>0</v>
      </c>
      <c r="S30" s="117"/>
      <c r="T30" s="116">
        <f>IFERROR($F30/100*PLANUNGSANNAHMEN!$P$15,0)*$M30</f>
        <v>0</v>
      </c>
      <c r="U30" s="118"/>
      <c r="V30" s="200"/>
      <c r="W30" s="67"/>
      <c r="X30" s="67"/>
      <c r="Y30" s="67"/>
      <c r="Z30" s="67"/>
      <c r="AA30" s="67"/>
      <c r="AB30" s="67"/>
      <c r="AC30" s="67"/>
      <c r="AD30" s="67"/>
      <c r="AE30" s="67"/>
      <c r="AF30" s="67"/>
      <c r="AG30" s="67"/>
      <c r="AH30" s="67"/>
      <c r="AI30" s="67"/>
      <c r="AJ30" s="67"/>
      <c r="AK30" s="67"/>
      <c r="AL30" s="67"/>
      <c r="AM30" s="67"/>
      <c r="AN30" s="67"/>
      <c r="AO30" s="67"/>
      <c r="AP30" s="201"/>
      <c r="AQ30" s="201"/>
      <c r="AR30" s="201"/>
      <c r="AS30" s="201"/>
      <c r="AT30" s="201"/>
      <c r="AU30" s="201"/>
      <c r="AV30" s="201"/>
      <c r="AW30" s="201"/>
      <c r="AX30" s="201"/>
      <c r="AY30" s="201"/>
      <c r="AZ30" s="201"/>
      <c r="BA30" s="201"/>
      <c r="BB30" s="201"/>
      <c r="BC30" s="201"/>
      <c r="BD30" s="201"/>
      <c r="BE30" s="201"/>
    </row>
    <row r="31" spans="1:57" s="136" customFormat="1" ht="16.5" customHeight="1" thickBot="1" x14ac:dyDescent="0.3">
      <c r="A31" s="121"/>
      <c r="B31" s="122">
        <f t="shared" si="5"/>
        <v>0</v>
      </c>
      <c r="C31" s="120" t="s">
        <v>1364</v>
      </c>
      <c r="D31" s="113" t="s">
        <v>5</v>
      </c>
      <c r="E31" s="114">
        <v>68</v>
      </c>
      <c r="F31" s="115">
        <f>IFERROR(VLOOKUP($B31,'VS TKN 1712'!$B:$K,10,FALSE),0)</f>
        <v>0</v>
      </c>
      <c r="G31" s="263"/>
      <c r="H31" s="263"/>
      <c r="I31" s="263"/>
      <c r="J31" s="263"/>
      <c r="K31" s="263"/>
      <c r="L31" s="115">
        <f>IFERROR(VLOOKUP($B31,'VS TKN 1612'!$B:$K,10,FALSE),0)</f>
        <v>0</v>
      </c>
      <c r="M31" s="260">
        <v>1</v>
      </c>
      <c r="N31" s="482">
        <f>IFERROR($L31/100*PLANUNGSANNAHMEN!$E$16,0)*$M31</f>
        <v>0</v>
      </c>
      <c r="O31" s="117"/>
      <c r="P31" s="116">
        <f>IFERROR($F31/100*PLANUNGSANNAHMEN!$J$16,0)*$M31</f>
        <v>0</v>
      </c>
      <c r="Q31" s="117"/>
      <c r="R31" s="116">
        <f>IFERROR($F31/100*PLANUNGSANNAHMEN!$M$16,0)*$M31</f>
        <v>0</v>
      </c>
      <c r="S31" s="117"/>
      <c r="T31" s="116">
        <f>IFERROR($F31/100*PLANUNGSANNAHMEN!$P$16,0)*$M31</f>
        <v>0</v>
      </c>
      <c r="U31" s="118"/>
      <c r="V31" s="200"/>
      <c r="W31" s="67"/>
      <c r="X31" s="67"/>
      <c r="Y31" s="67"/>
      <c r="Z31" s="67"/>
      <c r="AA31" s="67"/>
      <c r="AB31" s="67"/>
      <c r="AC31" s="67"/>
      <c r="AD31" s="67"/>
      <c r="AE31" s="67"/>
      <c r="AF31" s="67"/>
      <c r="AG31" s="67"/>
      <c r="AH31" s="67"/>
      <c r="AI31" s="67"/>
      <c r="AJ31" s="67"/>
      <c r="AK31" s="67"/>
      <c r="AL31" s="67"/>
      <c r="AM31" s="67"/>
      <c r="AN31" s="67"/>
      <c r="AO31" s="67"/>
      <c r="AP31" s="201"/>
      <c r="AQ31" s="201"/>
      <c r="AR31" s="201"/>
      <c r="AS31" s="201"/>
      <c r="AT31" s="201"/>
      <c r="AU31" s="201"/>
      <c r="AV31" s="201"/>
      <c r="AW31" s="201"/>
      <c r="AX31" s="201"/>
      <c r="AY31" s="201"/>
      <c r="AZ31" s="201"/>
      <c r="BA31" s="201"/>
      <c r="BB31" s="201"/>
      <c r="BC31" s="201"/>
      <c r="BD31" s="201"/>
      <c r="BE31" s="201"/>
    </row>
    <row r="32" spans="1:57" s="69" customFormat="1" ht="39.75" customHeight="1" thickTop="1" x14ac:dyDescent="0.25">
      <c r="A32" s="123" t="s">
        <v>28</v>
      </c>
      <c r="B32" s="124" t="s">
        <v>28</v>
      </c>
      <c r="C32" s="125" t="s">
        <v>28</v>
      </c>
      <c r="D32" s="126" t="s">
        <v>28</v>
      </c>
      <c r="E32" s="127" t="s">
        <v>28</v>
      </c>
      <c r="F32" s="128" t="s">
        <v>28</v>
      </c>
      <c r="G32" s="258"/>
      <c r="H32" s="258"/>
      <c r="I32" s="258"/>
      <c r="J32" s="258"/>
      <c r="K32" s="258"/>
      <c r="L32" s="258"/>
      <c r="M32" s="258"/>
      <c r="N32" s="129">
        <f>SUM(N27:N31)</f>
        <v>0</v>
      </c>
      <c r="O32" s="130"/>
      <c r="P32" s="129">
        <f>SUM(P27:P31)</f>
        <v>0</v>
      </c>
      <c r="Q32" s="130"/>
      <c r="R32" s="129">
        <f>SUM(R27:R31)</f>
        <v>0</v>
      </c>
      <c r="S32" s="130"/>
      <c r="T32" s="129">
        <f>SUM(T27:T31)</f>
        <v>0</v>
      </c>
      <c r="U32" s="131"/>
      <c r="V32" s="195"/>
      <c r="W32" s="61"/>
      <c r="X32" s="61"/>
      <c r="Y32" s="61"/>
      <c r="Z32" s="61"/>
      <c r="AA32" s="61"/>
      <c r="AB32" s="61"/>
      <c r="AC32" s="61"/>
      <c r="AD32" s="61"/>
      <c r="AE32" s="61"/>
      <c r="AF32" s="61"/>
      <c r="AG32" s="61"/>
      <c r="AH32" s="61"/>
      <c r="AI32" s="61"/>
      <c r="AJ32" s="61"/>
      <c r="AK32" s="61"/>
      <c r="AL32" s="61"/>
      <c r="AM32" s="61"/>
      <c r="AN32" s="61"/>
      <c r="AO32" s="61"/>
      <c r="AP32" s="196"/>
      <c r="AQ32" s="196"/>
      <c r="AR32" s="196"/>
      <c r="AS32" s="196"/>
      <c r="AT32" s="196"/>
      <c r="AU32" s="196"/>
      <c r="AV32" s="196"/>
      <c r="AW32" s="196"/>
      <c r="AX32" s="196"/>
      <c r="AY32" s="196"/>
      <c r="AZ32" s="196"/>
      <c r="BA32" s="196"/>
      <c r="BB32" s="196"/>
      <c r="BC32" s="196"/>
      <c r="BD32" s="196"/>
      <c r="BE32" s="196"/>
    </row>
    <row r="33" spans="1:57" s="137" customFormat="1" ht="16.5" customHeight="1" x14ac:dyDescent="0.25">
      <c r="A33" s="514" t="str">
        <f>IFERROR(VLOOKUP(B33,'Liste TU (POR)'!A:B,2,FALSE),"Code eingeben dictez le code")</f>
        <v>Code eingeben dictez le code</v>
      </c>
      <c r="B33" s="237"/>
      <c r="C33" s="112" t="s">
        <v>1290</v>
      </c>
      <c r="D33" s="113" t="s">
        <v>4</v>
      </c>
      <c r="E33" s="114">
        <v>8</v>
      </c>
      <c r="F33" s="263"/>
      <c r="G33" s="115">
        <f>IFERROR(VLOOKUP($B33,'VS GA14 def.'!$B:$L,7,FALSE),0)</f>
        <v>0</v>
      </c>
      <c r="H33" s="115">
        <f>IFERROR(VLOOKUP($B33,'VS GA15 def.'!$B:$L,7,FALSE),0)</f>
        <v>0</v>
      </c>
      <c r="I33" s="115">
        <f>IFERROR(VLOOKUP($B33,'VS GA16 prov.'!$B:$H,4,FALSE),0)</f>
        <v>0</v>
      </c>
      <c r="J33" s="115">
        <f>G33*$J$13+(1-$J$13)*H33</f>
        <v>0</v>
      </c>
      <c r="K33" s="115">
        <f>H33*$J$13+(1-$J$13)*I33</f>
        <v>0</v>
      </c>
      <c r="L33" s="263"/>
      <c r="M33" s="260">
        <v>1</v>
      </c>
      <c r="N33" s="482">
        <f>IFERROR($G33/100*PLANUNGSANNAHMEN!$E$12,0)*$M33</f>
        <v>0</v>
      </c>
      <c r="O33" s="117"/>
      <c r="P33" s="116">
        <f>IFERROR($J33/100*PLANUNGSANNAHMEN!$J$12,0)*$M33</f>
        <v>0</v>
      </c>
      <c r="Q33" s="117"/>
      <c r="R33" s="116">
        <f>IFERROR($K33/100*PLANUNGSANNAHMEN!$M$12,0)*$M33</f>
        <v>0</v>
      </c>
      <c r="S33" s="117"/>
      <c r="T33" s="116">
        <f>IFERROR($I33/100*PLANUNGSANNAHMEN!$P$12,0)*$M33</f>
        <v>0</v>
      </c>
      <c r="U33" s="118"/>
      <c r="V33" s="200"/>
      <c r="W33" s="67"/>
      <c r="X33" s="67"/>
      <c r="Y33" s="67"/>
      <c r="Z33" s="67"/>
      <c r="AA33" s="67"/>
      <c r="AB33" s="67"/>
      <c r="AC33" s="67"/>
      <c r="AD33" s="67"/>
      <c r="AE33" s="67"/>
      <c r="AF33" s="67"/>
      <c r="AG33" s="67"/>
      <c r="AH33" s="67"/>
      <c r="AI33" s="67"/>
      <c r="AJ33" s="67"/>
      <c r="AK33" s="67"/>
      <c r="AL33" s="67"/>
      <c r="AM33" s="67"/>
      <c r="AN33" s="67"/>
      <c r="AO33" s="67"/>
      <c r="AP33" s="201"/>
      <c r="AQ33" s="201"/>
      <c r="AR33" s="201"/>
      <c r="AS33" s="201"/>
      <c r="AT33" s="201"/>
      <c r="AU33" s="201"/>
      <c r="AV33" s="201"/>
      <c r="AW33" s="201"/>
      <c r="AX33" s="201"/>
      <c r="AY33" s="201"/>
      <c r="AZ33" s="201"/>
      <c r="BA33" s="201"/>
      <c r="BB33" s="201"/>
      <c r="BC33" s="201"/>
      <c r="BD33" s="201"/>
      <c r="BE33" s="202"/>
    </row>
    <row r="34" spans="1:57" s="136" customFormat="1" ht="16.5" customHeight="1" x14ac:dyDescent="0.25">
      <c r="A34" s="514"/>
      <c r="B34" s="119">
        <f t="shared" ref="B34:B37" si="6">B33</f>
        <v>0</v>
      </c>
      <c r="C34" s="120" t="s">
        <v>1291</v>
      </c>
      <c r="D34" s="113" t="s">
        <v>5</v>
      </c>
      <c r="E34" s="114">
        <v>67</v>
      </c>
      <c r="F34" s="263"/>
      <c r="G34" s="115">
        <f>IFERROR(VLOOKUP($B34,'VS GA14 def.'!$B:$L,11,FALSE),0)</f>
        <v>0</v>
      </c>
      <c r="H34" s="115">
        <f>IFERROR(VLOOKUP($B34,'VS GA15 def.'!$B:$L,11,FALSE),0)</f>
        <v>0</v>
      </c>
      <c r="I34" s="115">
        <f>IFERROR(VLOOKUP($B34,'VS GA16 prov.'!$B:$H,6,FALSE),0)</f>
        <v>0</v>
      </c>
      <c r="J34" s="115">
        <f>G34*$J$13+(1-$J$13)*H34</f>
        <v>0</v>
      </c>
      <c r="K34" s="115">
        <f>H34*$J$13+(1-$J$13)*I34</f>
        <v>0</v>
      </c>
      <c r="L34" s="263"/>
      <c r="M34" s="260">
        <v>1</v>
      </c>
      <c r="N34" s="482">
        <f>IFERROR($G34/100*PLANUNGSANNAHMEN!$E$13,0)*$M34</f>
        <v>0</v>
      </c>
      <c r="O34" s="117"/>
      <c r="P34" s="116">
        <f>IFERROR($J34/100*PLANUNGSANNAHMEN!$J$13,0)*$M34</f>
        <v>0</v>
      </c>
      <c r="Q34" s="117"/>
      <c r="R34" s="116">
        <f>IFERROR($K34/100*PLANUNGSANNAHMEN!$M$13,0)*$M34</f>
        <v>0</v>
      </c>
      <c r="S34" s="117"/>
      <c r="T34" s="116">
        <f>IFERROR($I34/100*PLANUNGSANNAHMEN!$P$13,0)*$M34</f>
        <v>0</v>
      </c>
      <c r="U34" s="118"/>
      <c r="V34" s="200"/>
      <c r="W34" s="67"/>
      <c r="X34" s="67"/>
      <c r="Y34" s="67"/>
      <c r="Z34" s="67"/>
      <c r="AA34" s="67"/>
      <c r="AB34" s="67"/>
      <c r="AC34" s="67"/>
      <c r="AD34" s="67"/>
      <c r="AE34" s="67"/>
      <c r="AF34" s="67"/>
      <c r="AG34" s="67"/>
      <c r="AH34" s="67"/>
      <c r="AI34" s="67"/>
      <c r="AJ34" s="67"/>
      <c r="AK34" s="67"/>
      <c r="AL34" s="67"/>
      <c r="AM34" s="67"/>
      <c r="AN34" s="67"/>
      <c r="AO34" s="67"/>
      <c r="AP34" s="201"/>
      <c r="AQ34" s="201"/>
      <c r="AR34" s="201"/>
      <c r="AS34" s="201"/>
      <c r="AT34" s="201"/>
      <c r="AU34" s="201"/>
      <c r="AV34" s="201"/>
      <c r="AW34" s="201"/>
      <c r="AX34" s="201"/>
      <c r="AY34" s="201"/>
      <c r="AZ34" s="201"/>
      <c r="BA34" s="201"/>
      <c r="BB34" s="201"/>
      <c r="BC34" s="201"/>
      <c r="BD34" s="201"/>
      <c r="BE34" s="201"/>
    </row>
    <row r="35" spans="1:57" s="136" customFormat="1" ht="31.5" customHeight="1" x14ac:dyDescent="0.25">
      <c r="A35" s="121"/>
      <c r="B35" s="122">
        <f t="shared" si="6"/>
        <v>0</v>
      </c>
      <c r="C35" s="112" t="s">
        <v>1289</v>
      </c>
      <c r="D35" s="113"/>
      <c r="E35" s="114">
        <v>11</v>
      </c>
      <c r="F35" s="115">
        <f>IFERROR(VLOOKUP($B35,'VS HTA 1712'!$B:$G,6,FALSE),0)</f>
        <v>0</v>
      </c>
      <c r="G35" s="263"/>
      <c r="H35" s="263"/>
      <c r="I35" s="263"/>
      <c r="J35" s="263"/>
      <c r="K35" s="263"/>
      <c r="L35" s="115">
        <f>IFERROR(VLOOKUP($B35,'VS HTA 1612'!$B:$G,6,FALSE),0)</f>
        <v>0</v>
      </c>
      <c r="M35" s="260">
        <v>1</v>
      </c>
      <c r="N35" s="482">
        <f>IFERROR($L35/100*PLANUNGSANNAHMEN!$E$14,0)*$M35</f>
        <v>0</v>
      </c>
      <c r="O35" s="117"/>
      <c r="P35" s="116">
        <f>IFERROR($F35/100*PLANUNGSANNAHMEN!$J$14,0)*$M35</f>
        <v>0</v>
      </c>
      <c r="Q35" s="117"/>
      <c r="R35" s="116">
        <f>IFERROR($F35/100*PLANUNGSANNAHMEN!$M$14,0)*$M35</f>
        <v>0</v>
      </c>
      <c r="S35" s="117"/>
      <c r="T35" s="116">
        <f>IFERROR($F35/100*PLANUNGSANNAHMEN!$P$14,0)*$M35</f>
        <v>0</v>
      </c>
      <c r="U35" s="118"/>
      <c r="V35" s="200"/>
      <c r="W35" s="67"/>
      <c r="X35" s="67"/>
      <c r="Y35" s="67"/>
      <c r="Z35" s="67"/>
      <c r="AA35" s="67"/>
      <c r="AB35" s="67"/>
      <c r="AC35" s="67"/>
      <c r="AD35" s="67"/>
      <c r="AE35" s="67"/>
      <c r="AF35" s="67"/>
      <c r="AG35" s="67"/>
      <c r="AH35" s="67"/>
      <c r="AI35" s="67"/>
      <c r="AJ35" s="67"/>
      <c r="AK35" s="67"/>
      <c r="AL35" s="67"/>
      <c r="AM35" s="67"/>
      <c r="AN35" s="67"/>
      <c r="AO35" s="67"/>
      <c r="AP35" s="201"/>
      <c r="AQ35" s="201"/>
      <c r="AR35" s="201"/>
      <c r="AS35" s="201"/>
      <c r="AT35" s="201"/>
      <c r="AU35" s="201"/>
      <c r="AV35" s="201"/>
      <c r="AW35" s="201"/>
      <c r="AX35" s="201"/>
      <c r="AY35" s="201"/>
      <c r="AZ35" s="201"/>
      <c r="BA35" s="201"/>
      <c r="BB35" s="201"/>
      <c r="BC35" s="201"/>
      <c r="BD35" s="201"/>
      <c r="BE35" s="201"/>
    </row>
    <row r="36" spans="1:57" s="136" customFormat="1" ht="16.5" customHeight="1" x14ac:dyDescent="0.25">
      <c r="A36" s="121"/>
      <c r="B36" s="122">
        <f t="shared" si="6"/>
        <v>0</v>
      </c>
      <c r="C36" s="112" t="s">
        <v>1292</v>
      </c>
      <c r="D36" s="113" t="s">
        <v>4</v>
      </c>
      <c r="E36" s="114">
        <v>9</v>
      </c>
      <c r="F36" s="115">
        <f>IFERROR(VLOOKUP($B36,'VS TKN 1712'!$B:$G,6,FALSE),0)</f>
        <v>0</v>
      </c>
      <c r="G36" s="263"/>
      <c r="H36" s="263"/>
      <c r="I36" s="263"/>
      <c r="J36" s="263"/>
      <c r="K36" s="263"/>
      <c r="L36" s="115">
        <f>IFERROR(VLOOKUP($B36,'VS TKN 1612'!$B:$G,6,FALSE),0)</f>
        <v>0</v>
      </c>
      <c r="M36" s="260">
        <v>1</v>
      </c>
      <c r="N36" s="482">
        <f>IFERROR($L36/100*PLANUNGSANNAHMEN!$E$15,0)*$M36</f>
        <v>0</v>
      </c>
      <c r="O36" s="117"/>
      <c r="P36" s="116">
        <f>IFERROR($F36/100*PLANUNGSANNAHMEN!$J$15,0)*$M36</f>
        <v>0</v>
      </c>
      <c r="Q36" s="117"/>
      <c r="R36" s="116">
        <f>IFERROR($F36/100*PLANUNGSANNAHMEN!$M$15,0)*$M36</f>
        <v>0</v>
      </c>
      <c r="S36" s="117"/>
      <c r="T36" s="116">
        <f>IFERROR($F36/100*PLANUNGSANNAHMEN!$P$15,0)*$M36</f>
        <v>0</v>
      </c>
      <c r="U36" s="118"/>
      <c r="V36" s="200"/>
      <c r="W36" s="67"/>
      <c r="X36" s="67"/>
      <c r="Y36" s="67"/>
      <c r="Z36" s="67"/>
      <c r="AA36" s="67"/>
      <c r="AB36" s="67"/>
      <c r="AC36" s="67"/>
      <c r="AD36" s="67"/>
      <c r="AE36" s="67"/>
      <c r="AF36" s="67"/>
      <c r="AG36" s="67"/>
      <c r="AH36" s="67"/>
      <c r="AI36" s="67"/>
      <c r="AJ36" s="67"/>
      <c r="AK36" s="67"/>
      <c r="AL36" s="67"/>
      <c r="AM36" s="67"/>
      <c r="AN36" s="67"/>
      <c r="AO36" s="67"/>
      <c r="AP36" s="201"/>
      <c r="AQ36" s="201"/>
      <c r="AR36" s="201"/>
      <c r="AS36" s="201"/>
      <c r="AT36" s="201"/>
      <c r="AU36" s="201"/>
      <c r="AV36" s="201"/>
      <c r="AW36" s="201"/>
      <c r="AX36" s="201"/>
      <c r="AY36" s="201"/>
      <c r="AZ36" s="201"/>
      <c r="BA36" s="201"/>
      <c r="BB36" s="201"/>
      <c r="BC36" s="201"/>
      <c r="BD36" s="201"/>
      <c r="BE36" s="201"/>
    </row>
    <row r="37" spans="1:57" s="136" customFormat="1" ht="16.5" customHeight="1" thickBot="1" x14ac:dyDescent="0.3">
      <c r="A37" s="121"/>
      <c r="B37" s="122">
        <f t="shared" si="6"/>
        <v>0</v>
      </c>
      <c r="C37" s="120" t="s">
        <v>1364</v>
      </c>
      <c r="D37" s="113" t="s">
        <v>5</v>
      </c>
      <c r="E37" s="114">
        <v>68</v>
      </c>
      <c r="F37" s="115">
        <f>IFERROR(VLOOKUP($B37,'VS TKN 1712'!$B:$K,10,FALSE),0)</f>
        <v>0</v>
      </c>
      <c r="G37" s="263"/>
      <c r="H37" s="263"/>
      <c r="I37" s="263"/>
      <c r="J37" s="263"/>
      <c r="K37" s="263"/>
      <c r="L37" s="115">
        <f>IFERROR(VLOOKUP($B37,'VS TKN 1612'!$B:$K,10,FALSE),0)</f>
        <v>0</v>
      </c>
      <c r="M37" s="260">
        <v>1</v>
      </c>
      <c r="N37" s="482">
        <f>IFERROR($L37/100*PLANUNGSANNAHMEN!$E$16,0)*$M37</f>
        <v>0</v>
      </c>
      <c r="O37" s="117"/>
      <c r="P37" s="116">
        <f>IFERROR($F37/100*PLANUNGSANNAHMEN!$J$16,0)*$M37</f>
        <v>0</v>
      </c>
      <c r="Q37" s="117"/>
      <c r="R37" s="116">
        <f>IFERROR($F37/100*PLANUNGSANNAHMEN!$M$16,0)*$M37</f>
        <v>0</v>
      </c>
      <c r="S37" s="117"/>
      <c r="T37" s="116">
        <f>IFERROR($F37/100*PLANUNGSANNAHMEN!$P$16,0)*$M37</f>
        <v>0</v>
      </c>
      <c r="U37" s="118"/>
      <c r="V37" s="200"/>
      <c r="W37" s="67"/>
      <c r="X37" s="67"/>
      <c r="Y37" s="67"/>
      <c r="Z37" s="67"/>
      <c r="AA37" s="67"/>
      <c r="AB37" s="67"/>
      <c r="AC37" s="67"/>
      <c r="AD37" s="67"/>
      <c r="AE37" s="67"/>
      <c r="AF37" s="67"/>
      <c r="AG37" s="67"/>
      <c r="AH37" s="67"/>
      <c r="AI37" s="67"/>
      <c r="AJ37" s="67"/>
      <c r="AK37" s="67"/>
      <c r="AL37" s="67"/>
      <c r="AM37" s="67"/>
      <c r="AN37" s="67"/>
      <c r="AO37" s="67"/>
      <c r="AP37" s="201"/>
      <c r="AQ37" s="201"/>
      <c r="AR37" s="201"/>
      <c r="AS37" s="201"/>
      <c r="AT37" s="201"/>
      <c r="AU37" s="201"/>
      <c r="AV37" s="201"/>
      <c r="AW37" s="201"/>
      <c r="AX37" s="201"/>
      <c r="AY37" s="201"/>
      <c r="AZ37" s="201"/>
      <c r="BA37" s="201"/>
      <c r="BB37" s="201"/>
      <c r="BC37" s="201"/>
      <c r="BD37" s="201"/>
      <c r="BE37" s="201"/>
    </row>
    <row r="38" spans="1:57" s="69" customFormat="1" ht="39.75" customHeight="1" thickTop="1" x14ac:dyDescent="0.25">
      <c r="A38" s="123" t="s">
        <v>28</v>
      </c>
      <c r="B38" s="124" t="s">
        <v>28</v>
      </c>
      <c r="C38" s="125" t="s">
        <v>28</v>
      </c>
      <c r="D38" s="126" t="s">
        <v>28</v>
      </c>
      <c r="E38" s="127" t="s">
        <v>28</v>
      </c>
      <c r="F38" s="128" t="s">
        <v>28</v>
      </c>
      <c r="G38" s="258"/>
      <c r="H38" s="258"/>
      <c r="I38" s="258"/>
      <c r="J38" s="258"/>
      <c r="K38" s="258"/>
      <c r="L38" s="258"/>
      <c r="M38" s="258"/>
      <c r="N38" s="129">
        <f>SUM(N33:N37)</f>
        <v>0</v>
      </c>
      <c r="O38" s="130"/>
      <c r="P38" s="129">
        <f>SUM(P33:P37)</f>
        <v>0</v>
      </c>
      <c r="Q38" s="130"/>
      <c r="R38" s="129">
        <f>SUM(R33:R37)</f>
        <v>0</v>
      </c>
      <c r="S38" s="130"/>
      <c r="T38" s="129">
        <f>SUM(T33:T37)</f>
        <v>0</v>
      </c>
      <c r="U38" s="131"/>
      <c r="V38" s="195"/>
      <c r="W38" s="61"/>
      <c r="X38" s="61"/>
      <c r="Y38" s="61"/>
      <c r="Z38" s="61"/>
      <c r="AA38" s="61"/>
      <c r="AB38" s="61"/>
      <c r="AC38" s="61"/>
      <c r="AD38" s="61"/>
      <c r="AE38" s="61"/>
      <c r="AF38" s="61"/>
      <c r="AG38" s="61"/>
      <c r="AH38" s="61"/>
      <c r="AI38" s="61"/>
      <c r="AJ38" s="61"/>
      <c r="AK38" s="61"/>
      <c r="AL38" s="61"/>
      <c r="AM38" s="61"/>
      <c r="AN38" s="61"/>
      <c r="AO38" s="61"/>
      <c r="AP38" s="196"/>
      <c r="AQ38" s="196"/>
      <c r="AR38" s="196"/>
      <c r="AS38" s="196"/>
      <c r="AT38" s="196"/>
      <c r="AU38" s="196"/>
      <c r="AV38" s="196"/>
      <c r="AW38" s="196"/>
      <c r="AX38" s="196"/>
      <c r="AY38" s="196"/>
      <c r="AZ38" s="196"/>
      <c r="BA38" s="196"/>
      <c r="BB38" s="196"/>
      <c r="BC38" s="196"/>
      <c r="BD38" s="196"/>
      <c r="BE38" s="196"/>
    </row>
    <row r="39" spans="1:57" s="137" customFormat="1" ht="16.5" customHeight="1" x14ac:dyDescent="0.25">
      <c r="A39" s="514" t="str">
        <f>IFERROR(VLOOKUP(B39,'Liste TU (POR)'!A:B,2,FALSE),"Code eingeben dictez le code")</f>
        <v>Code eingeben dictez le code</v>
      </c>
      <c r="B39" s="237"/>
      <c r="C39" s="112" t="s">
        <v>1290</v>
      </c>
      <c r="D39" s="113" t="s">
        <v>4</v>
      </c>
      <c r="E39" s="114">
        <v>8</v>
      </c>
      <c r="F39" s="263"/>
      <c r="G39" s="115">
        <f>IFERROR(VLOOKUP($B39,'VS GA14 def.'!$B:$L,7,FALSE),0)</f>
        <v>0</v>
      </c>
      <c r="H39" s="115">
        <f>IFERROR(VLOOKUP($B39,'VS GA15 def.'!$B:$L,7,FALSE),0)</f>
        <v>0</v>
      </c>
      <c r="I39" s="115">
        <f>IFERROR(VLOOKUP($B39,'VS GA16 prov.'!$B:$H,4,FALSE),0)</f>
        <v>0</v>
      </c>
      <c r="J39" s="115">
        <f>G39*$J$13+(1-$J$13)*H39</f>
        <v>0</v>
      </c>
      <c r="K39" s="115">
        <f>H39*$J$13+(1-$J$13)*I39</f>
        <v>0</v>
      </c>
      <c r="L39" s="263"/>
      <c r="M39" s="260">
        <v>1</v>
      </c>
      <c r="N39" s="482">
        <f>IFERROR($G39/100*PLANUNGSANNAHMEN!$E$12,0)*$M39</f>
        <v>0</v>
      </c>
      <c r="O39" s="117"/>
      <c r="P39" s="116">
        <f>IFERROR($J39/100*PLANUNGSANNAHMEN!$J$12,0)*$M39</f>
        <v>0</v>
      </c>
      <c r="Q39" s="117"/>
      <c r="R39" s="116">
        <f>IFERROR($K39/100*PLANUNGSANNAHMEN!$M$12,0)*$M39</f>
        <v>0</v>
      </c>
      <c r="S39" s="117"/>
      <c r="T39" s="116">
        <f>IFERROR($I39/100*PLANUNGSANNAHMEN!$P$12,0)*$M39</f>
        <v>0</v>
      </c>
      <c r="U39" s="118"/>
      <c r="V39" s="200"/>
      <c r="W39" s="67"/>
      <c r="X39" s="67"/>
      <c r="Y39" s="67"/>
      <c r="Z39" s="67"/>
      <c r="AA39" s="67"/>
      <c r="AB39" s="67"/>
      <c r="AC39" s="67"/>
      <c r="AD39" s="67"/>
      <c r="AE39" s="67"/>
      <c r="AF39" s="67"/>
      <c r="AG39" s="67"/>
      <c r="AH39" s="67"/>
      <c r="AI39" s="67"/>
      <c r="AJ39" s="67"/>
      <c r="AK39" s="67"/>
      <c r="AL39" s="67"/>
      <c r="AM39" s="67"/>
      <c r="AN39" s="67"/>
      <c r="AO39" s="67"/>
      <c r="AP39" s="201"/>
      <c r="AQ39" s="201"/>
      <c r="AR39" s="201"/>
      <c r="AS39" s="201"/>
      <c r="AT39" s="201"/>
      <c r="AU39" s="201"/>
      <c r="AV39" s="201"/>
      <c r="AW39" s="201"/>
      <c r="AX39" s="201"/>
      <c r="AY39" s="201"/>
      <c r="AZ39" s="201"/>
      <c r="BA39" s="201"/>
      <c r="BB39" s="201"/>
      <c r="BC39" s="201"/>
      <c r="BD39" s="201"/>
      <c r="BE39" s="202"/>
    </row>
    <row r="40" spans="1:57" s="136" customFormat="1" ht="16.5" customHeight="1" x14ac:dyDescent="0.25">
      <c r="A40" s="514"/>
      <c r="B40" s="119">
        <f t="shared" ref="B40:B43" si="7">B39</f>
        <v>0</v>
      </c>
      <c r="C40" s="120" t="s">
        <v>1291</v>
      </c>
      <c r="D40" s="113" t="s">
        <v>5</v>
      </c>
      <c r="E40" s="114">
        <v>67</v>
      </c>
      <c r="F40" s="263"/>
      <c r="G40" s="115">
        <f>IFERROR(VLOOKUP($B40,'VS GA14 def.'!$B:$L,11,FALSE),0)</f>
        <v>0</v>
      </c>
      <c r="H40" s="115">
        <f>IFERROR(VLOOKUP($B40,'VS GA15 def.'!$B:$L,11,FALSE),0)</f>
        <v>0</v>
      </c>
      <c r="I40" s="115">
        <f>IFERROR(VLOOKUP($B40,'VS GA16 prov.'!$B:$H,6,FALSE),0)</f>
        <v>0</v>
      </c>
      <c r="J40" s="115">
        <f>G40*$J$13+(1-$J$13)*H40</f>
        <v>0</v>
      </c>
      <c r="K40" s="115">
        <f>H40*$J$13+(1-$J$13)*I40</f>
        <v>0</v>
      </c>
      <c r="L40" s="263"/>
      <c r="M40" s="260">
        <v>1</v>
      </c>
      <c r="N40" s="482">
        <f>IFERROR($G40/100*PLANUNGSANNAHMEN!$E$13,0)*$M40</f>
        <v>0</v>
      </c>
      <c r="O40" s="117"/>
      <c r="P40" s="116">
        <f>IFERROR($J40/100*PLANUNGSANNAHMEN!$J$13,0)*$M40</f>
        <v>0</v>
      </c>
      <c r="Q40" s="117"/>
      <c r="R40" s="116">
        <f>IFERROR($K40/100*PLANUNGSANNAHMEN!$M$13,0)*$M40</f>
        <v>0</v>
      </c>
      <c r="S40" s="117"/>
      <c r="T40" s="116">
        <f>IFERROR($I40/100*PLANUNGSANNAHMEN!$P$13,0)*$M40</f>
        <v>0</v>
      </c>
      <c r="U40" s="118"/>
      <c r="V40" s="200"/>
      <c r="W40" s="67"/>
      <c r="X40" s="67"/>
      <c r="Y40" s="67"/>
      <c r="Z40" s="67"/>
      <c r="AA40" s="67"/>
      <c r="AB40" s="67"/>
      <c r="AC40" s="67"/>
      <c r="AD40" s="67"/>
      <c r="AE40" s="67"/>
      <c r="AF40" s="67"/>
      <c r="AG40" s="67"/>
      <c r="AH40" s="67"/>
      <c r="AI40" s="67"/>
      <c r="AJ40" s="67"/>
      <c r="AK40" s="67"/>
      <c r="AL40" s="67"/>
      <c r="AM40" s="67"/>
      <c r="AN40" s="67"/>
      <c r="AO40" s="67"/>
      <c r="AP40" s="201"/>
      <c r="AQ40" s="201"/>
      <c r="AR40" s="201"/>
      <c r="AS40" s="201"/>
      <c r="AT40" s="201"/>
      <c r="AU40" s="201"/>
      <c r="AV40" s="201"/>
      <c r="AW40" s="201"/>
      <c r="AX40" s="201"/>
      <c r="AY40" s="201"/>
      <c r="AZ40" s="201"/>
      <c r="BA40" s="201"/>
      <c r="BB40" s="201"/>
      <c r="BC40" s="201"/>
      <c r="BD40" s="201"/>
      <c r="BE40" s="201"/>
    </row>
    <row r="41" spans="1:57" s="136" customFormat="1" ht="31.5" customHeight="1" x14ac:dyDescent="0.25">
      <c r="A41" s="121"/>
      <c r="B41" s="122">
        <f t="shared" si="7"/>
        <v>0</v>
      </c>
      <c r="C41" s="112" t="s">
        <v>1289</v>
      </c>
      <c r="D41" s="113"/>
      <c r="E41" s="114">
        <v>11</v>
      </c>
      <c r="F41" s="115">
        <f>IFERROR(VLOOKUP($B41,'VS HTA 1712'!$B:$G,6,FALSE),0)</f>
        <v>0</v>
      </c>
      <c r="G41" s="263"/>
      <c r="H41" s="263"/>
      <c r="I41" s="263"/>
      <c r="J41" s="263"/>
      <c r="K41" s="263"/>
      <c r="L41" s="115">
        <f>IFERROR(VLOOKUP($B41,'VS HTA 1612'!$B:$G,6,FALSE),0)</f>
        <v>0</v>
      </c>
      <c r="M41" s="260">
        <v>1</v>
      </c>
      <c r="N41" s="482">
        <f>IFERROR($L41/100*PLANUNGSANNAHMEN!$E$14,0)*$M41</f>
        <v>0</v>
      </c>
      <c r="O41" s="117"/>
      <c r="P41" s="116">
        <f>IFERROR($F41/100*PLANUNGSANNAHMEN!$J$14,0)*$M41</f>
        <v>0</v>
      </c>
      <c r="Q41" s="117"/>
      <c r="R41" s="116">
        <f>IFERROR($F41/100*PLANUNGSANNAHMEN!$M$14,0)*$M41</f>
        <v>0</v>
      </c>
      <c r="S41" s="117"/>
      <c r="T41" s="116">
        <f>IFERROR($F41/100*PLANUNGSANNAHMEN!$P$14,0)*$M41</f>
        <v>0</v>
      </c>
      <c r="U41" s="118"/>
      <c r="V41" s="200"/>
      <c r="W41" s="67"/>
      <c r="X41" s="67"/>
      <c r="Y41" s="67"/>
      <c r="Z41" s="67"/>
      <c r="AA41" s="67"/>
      <c r="AB41" s="67"/>
      <c r="AC41" s="67"/>
      <c r="AD41" s="67"/>
      <c r="AE41" s="67"/>
      <c r="AF41" s="67"/>
      <c r="AG41" s="67"/>
      <c r="AH41" s="67"/>
      <c r="AI41" s="67"/>
      <c r="AJ41" s="67"/>
      <c r="AK41" s="67"/>
      <c r="AL41" s="67"/>
      <c r="AM41" s="67"/>
      <c r="AN41" s="67"/>
      <c r="AO41" s="67"/>
      <c r="AP41" s="201"/>
      <c r="AQ41" s="201"/>
      <c r="AR41" s="201"/>
      <c r="AS41" s="201"/>
      <c r="AT41" s="201"/>
      <c r="AU41" s="201"/>
      <c r="AV41" s="201"/>
      <c r="AW41" s="201"/>
      <c r="AX41" s="201"/>
      <c r="AY41" s="201"/>
      <c r="AZ41" s="201"/>
      <c r="BA41" s="201"/>
      <c r="BB41" s="201"/>
      <c r="BC41" s="201"/>
      <c r="BD41" s="201"/>
      <c r="BE41" s="201"/>
    </row>
    <row r="42" spans="1:57" s="136" customFormat="1" ht="16.5" customHeight="1" x14ac:dyDescent="0.25">
      <c r="A42" s="121"/>
      <c r="B42" s="122">
        <f t="shared" si="7"/>
        <v>0</v>
      </c>
      <c r="C42" s="112" t="s">
        <v>1292</v>
      </c>
      <c r="D42" s="113" t="s">
        <v>4</v>
      </c>
      <c r="E42" s="114">
        <v>9</v>
      </c>
      <c r="F42" s="115">
        <f>IFERROR(VLOOKUP($B42,'VS TKN 1712'!$B:$G,6,FALSE),0)</f>
        <v>0</v>
      </c>
      <c r="G42" s="263"/>
      <c r="H42" s="263"/>
      <c r="I42" s="263"/>
      <c r="J42" s="263"/>
      <c r="K42" s="263"/>
      <c r="L42" s="115">
        <f>IFERROR(VLOOKUP($B42,'VS TKN 1612'!$B:$G,6,FALSE),0)</f>
        <v>0</v>
      </c>
      <c r="M42" s="260">
        <v>1</v>
      </c>
      <c r="N42" s="482">
        <f>IFERROR($L42/100*PLANUNGSANNAHMEN!$E$15,0)*$M42</f>
        <v>0</v>
      </c>
      <c r="O42" s="117"/>
      <c r="P42" s="116">
        <f>IFERROR($F42/100*PLANUNGSANNAHMEN!$J$15,0)*$M42</f>
        <v>0</v>
      </c>
      <c r="Q42" s="117"/>
      <c r="R42" s="116">
        <f>IFERROR($F42/100*PLANUNGSANNAHMEN!$M$15,0)*$M42</f>
        <v>0</v>
      </c>
      <c r="S42" s="117"/>
      <c r="T42" s="116">
        <f>IFERROR($F42/100*PLANUNGSANNAHMEN!$P$15,0)*$M42</f>
        <v>0</v>
      </c>
      <c r="U42" s="118"/>
      <c r="V42" s="200"/>
      <c r="W42" s="67"/>
      <c r="X42" s="67"/>
      <c r="Y42" s="67"/>
      <c r="Z42" s="67"/>
      <c r="AA42" s="67"/>
      <c r="AB42" s="67"/>
      <c r="AC42" s="67"/>
      <c r="AD42" s="67"/>
      <c r="AE42" s="67"/>
      <c r="AF42" s="67"/>
      <c r="AG42" s="67"/>
      <c r="AH42" s="67"/>
      <c r="AI42" s="67"/>
      <c r="AJ42" s="67"/>
      <c r="AK42" s="67"/>
      <c r="AL42" s="67"/>
      <c r="AM42" s="67"/>
      <c r="AN42" s="67"/>
      <c r="AO42" s="67"/>
      <c r="AP42" s="201"/>
      <c r="AQ42" s="201"/>
      <c r="AR42" s="201"/>
      <c r="AS42" s="201"/>
      <c r="AT42" s="201"/>
      <c r="AU42" s="201"/>
      <c r="AV42" s="201"/>
      <c r="AW42" s="201"/>
      <c r="AX42" s="201"/>
      <c r="AY42" s="201"/>
      <c r="AZ42" s="201"/>
      <c r="BA42" s="201"/>
      <c r="BB42" s="201"/>
      <c r="BC42" s="201"/>
      <c r="BD42" s="201"/>
      <c r="BE42" s="201"/>
    </row>
    <row r="43" spans="1:57" s="136" customFormat="1" ht="16.5" customHeight="1" thickBot="1" x14ac:dyDescent="0.3">
      <c r="A43" s="121"/>
      <c r="B43" s="122">
        <f t="shared" si="7"/>
        <v>0</v>
      </c>
      <c r="C43" s="120" t="s">
        <v>1364</v>
      </c>
      <c r="D43" s="113" t="s">
        <v>5</v>
      </c>
      <c r="E43" s="114">
        <v>68</v>
      </c>
      <c r="F43" s="115">
        <f>IFERROR(VLOOKUP($B43,'VS TKN 1712'!$B:$K,10,FALSE),0)</f>
        <v>0</v>
      </c>
      <c r="G43" s="263"/>
      <c r="H43" s="263"/>
      <c r="I43" s="263"/>
      <c r="J43" s="263"/>
      <c r="K43" s="263"/>
      <c r="L43" s="115">
        <f>IFERROR(VLOOKUP($B43,'VS TKN 1612'!$B:$K,10,FALSE),0)</f>
        <v>0</v>
      </c>
      <c r="M43" s="260">
        <v>1</v>
      </c>
      <c r="N43" s="482">
        <f>IFERROR($L43/100*PLANUNGSANNAHMEN!$E$16,0)*$M43</f>
        <v>0</v>
      </c>
      <c r="O43" s="117"/>
      <c r="P43" s="116">
        <f>IFERROR($F43/100*PLANUNGSANNAHMEN!$J$16,0)*$M43</f>
        <v>0</v>
      </c>
      <c r="Q43" s="117"/>
      <c r="R43" s="116">
        <f>IFERROR($F43/100*PLANUNGSANNAHMEN!$M$16,0)*$M43</f>
        <v>0</v>
      </c>
      <c r="S43" s="117"/>
      <c r="T43" s="116">
        <f>IFERROR($F43/100*PLANUNGSANNAHMEN!$P$16,0)*$M43</f>
        <v>0</v>
      </c>
      <c r="U43" s="118"/>
      <c r="V43" s="200"/>
      <c r="W43" s="67"/>
      <c r="X43" s="67"/>
      <c r="Y43" s="67"/>
      <c r="Z43" s="67"/>
      <c r="AA43" s="67"/>
      <c r="AB43" s="67"/>
      <c r="AC43" s="67"/>
      <c r="AD43" s="67"/>
      <c r="AE43" s="67"/>
      <c r="AF43" s="67"/>
      <c r="AG43" s="67"/>
      <c r="AH43" s="67"/>
      <c r="AI43" s="67"/>
      <c r="AJ43" s="67"/>
      <c r="AK43" s="67"/>
      <c r="AL43" s="67"/>
      <c r="AM43" s="67"/>
      <c r="AN43" s="67"/>
      <c r="AO43" s="67"/>
      <c r="AP43" s="201"/>
      <c r="AQ43" s="201"/>
      <c r="AR43" s="201"/>
      <c r="AS43" s="201"/>
      <c r="AT43" s="201"/>
      <c r="AU43" s="201"/>
      <c r="AV43" s="201"/>
      <c r="AW43" s="201"/>
      <c r="AX43" s="201"/>
      <c r="AY43" s="201"/>
      <c r="AZ43" s="201"/>
      <c r="BA43" s="201"/>
      <c r="BB43" s="201"/>
      <c r="BC43" s="201"/>
      <c r="BD43" s="201"/>
      <c r="BE43" s="201"/>
    </row>
    <row r="44" spans="1:57" s="69" customFormat="1" ht="39.75" customHeight="1" thickTop="1" x14ac:dyDescent="0.25">
      <c r="A44" s="123" t="s">
        <v>28</v>
      </c>
      <c r="B44" s="124" t="s">
        <v>28</v>
      </c>
      <c r="C44" s="125" t="s">
        <v>28</v>
      </c>
      <c r="D44" s="126" t="s">
        <v>28</v>
      </c>
      <c r="E44" s="127" t="s">
        <v>28</v>
      </c>
      <c r="F44" s="128" t="s">
        <v>28</v>
      </c>
      <c r="G44" s="258"/>
      <c r="H44" s="258"/>
      <c r="I44" s="258"/>
      <c r="J44" s="258"/>
      <c r="K44" s="258"/>
      <c r="L44" s="258"/>
      <c r="M44" s="258"/>
      <c r="N44" s="129">
        <f>SUM(N39:N43)</f>
        <v>0</v>
      </c>
      <c r="O44" s="130"/>
      <c r="P44" s="129">
        <f>SUM(P39:P43)</f>
        <v>0</v>
      </c>
      <c r="Q44" s="130"/>
      <c r="R44" s="129">
        <f>SUM(R39:R43)</f>
        <v>0</v>
      </c>
      <c r="S44" s="130"/>
      <c r="T44" s="129">
        <f>SUM(T39:T43)</f>
        <v>0</v>
      </c>
      <c r="U44" s="131"/>
      <c r="V44" s="195"/>
      <c r="W44" s="61"/>
      <c r="X44" s="61"/>
      <c r="Y44" s="61"/>
      <c r="Z44" s="61"/>
      <c r="AA44" s="61"/>
      <c r="AB44" s="61"/>
      <c r="AC44" s="61"/>
      <c r="AD44" s="61"/>
      <c r="AE44" s="61"/>
      <c r="AF44" s="61"/>
      <c r="AG44" s="61"/>
      <c r="AH44" s="61"/>
      <c r="AI44" s="61"/>
      <c r="AJ44" s="61"/>
      <c r="AK44" s="61"/>
      <c r="AL44" s="61"/>
      <c r="AM44" s="61"/>
      <c r="AN44" s="61"/>
      <c r="AO44" s="61"/>
      <c r="AP44" s="196"/>
      <c r="AQ44" s="196"/>
      <c r="AR44" s="196"/>
      <c r="AS44" s="196"/>
      <c r="AT44" s="196"/>
      <c r="AU44" s="196"/>
      <c r="AV44" s="196"/>
      <c r="AW44" s="196"/>
      <c r="AX44" s="196"/>
      <c r="AY44" s="196"/>
      <c r="AZ44" s="196"/>
      <c r="BA44" s="196"/>
      <c r="BB44" s="196"/>
      <c r="BC44" s="196"/>
      <c r="BD44" s="196"/>
      <c r="BE44" s="196"/>
    </row>
    <row r="45" spans="1:57" s="137" customFormat="1" ht="16.5" customHeight="1" x14ac:dyDescent="0.25">
      <c r="A45" s="514" t="str">
        <f>IFERROR(VLOOKUP(B45,'Liste TU (POR)'!A:B,2,FALSE),"Code eingeben dictez le code")</f>
        <v>Code eingeben dictez le code</v>
      </c>
      <c r="B45" s="237"/>
      <c r="C45" s="112" t="s">
        <v>1290</v>
      </c>
      <c r="D45" s="113" t="s">
        <v>4</v>
      </c>
      <c r="E45" s="114">
        <v>8</v>
      </c>
      <c r="F45" s="263"/>
      <c r="G45" s="115">
        <f>IFERROR(VLOOKUP($B45,'VS GA14 def.'!$B:$L,7,FALSE),0)</f>
        <v>0</v>
      </c>
      <c r="H45" s="115">
        <f>IFERROR(VLOOKUP($B45,'VS GA15 def.'!$B:$L,7,FALSE),0)</f>
        <v>0</v>
      </c>
      <c r="I45" s="115">
        <f>IFERROR(VLOOKUP($B45,'VS GA16 prov.'!$B:$H,4,FALSE),0)</f>
        <v>0</v>
      </c>
      <c r="J45" s="115">
        <f>G45*$J$13+(1-$J$13)*H45</f>
        <v>0</v>
      </c>
      <c r="K45" s="115">
        <f>H45*$J$13+(1-$J$13)*I45</f>
        <v>0</v>
      </c>
      <c r="L45" s="263"/>
      <c r="M45" s="260">
        <v>1</v>
      </c>
      <c r="N45" s="482">
        <f>IFERROR($G45/100*PLANUNGSANNAHMEN!$E$12,0)*$M45</f>
        <v>0</v>
      </c>
      <c r="O45" s="117"/>
      <c r="P45" s="116">
        <f>IFERROR($J45/100*PLANUNGSANNAHMEN!$J$12,0)*$M45</f>
        <v>0</v>
      </c>
      <c r="Q45" s="117"/>
      <c r="R45" s="116">
        <f>IFERROR($K45/100*PLANUNGSANNAHMEN!$M$12,0)*$M45</f>
        <v>0</v>
      </c>
      <c r="S45" s="117"/>
      <c r="T45" s="116">
        <f>IFERROR($I45/100*PLANUNGSANNAHMEN!$P$12,0)*$M45</f>
        <v>0</v>
      </c>
      <c r="U45" s="118"/>
      <c r="V45" s="200"/>
      <c r="W45" s="67"/>
      <c r="X45" s="67"/>
      <c r="Y45" s="67"/>
      <c r="Z45" s="67"/>
      <c r="AA45" s="67"/>
      <c r="AB45" s="67"/>
      <c r="AC45" s="67"/>
      <c r="AD45" s="67"/>
      <c r="AE45" s="67"/>
      <c r="AF45" s="67"/>
      <c r="AG45" s="67"/>
      <c r="AH45" s="67"/>
      <c r="AI45" s="67"/>
      <c r="AJ45" s="67"/>
      <c r="AK45" s="67"/>
      <c r="AL45" s="67"/>
      <c r="AM45" s="67"/>
      <c r="AN45" s="67"/>
      <c r="AO45" s="67"/>
      <c r="AP45" s="201"/>
      <c r="AQ45" s="201"/>
      <c r="AR45" s="201"/>
      <c r="AS45" s="201"/>
      <c r="AT45" s="201"/>
      <c r="AU45" s="201"/>
      <c r="AV45" s="201"/>
      <c r="AW45" s="201"/>
      <c r="AX45" s="201"/>
      <c r="AY45" s="201"/>
      <c r="AZ45" s="201"/>
      <c r="BA45" s="201"/>
      <c r="BB45" s="201"/>
      <c r="BC45" s="201"/>
      <c r="BD45" s="201"/>
      <c r="BE45" s="202"/>
    </row>
    <row r="46" spans="1:57" s="136" customFormat="1" ht="16.5" customHeight="1" x14ac:dyDescent="0.25">
      <c r="A46" s="514"/>
      <c r="B46" s="119">
        <f t="shared" ref="B46:B49" si="8">B45</f>
        <v>0</v>
      </c>
      <c r="C46" s="120" t="s">
        <v>1291</v>
      </c>
      <c r="D46" s="113" t="s">
        <v>5</v>
      </c>
      <c r="E46" s="114">
        <v>67</v>
      </c>
      <c r="F46" s="263"/>
      <c r="G46" s="115">
        <f>IFERROR(VLOOKUP($B46,'VS GA14 def.'!$B:$L,11,FALSE),0)</f>
        <v>0</v>
      </c>
      <c r="H46" s="115">
        <f>IFERROR(VLOOKUP($B46,'VS GA15 def.'!$B:$L,11,FALSE),0)</f>
        <v>0</v>
      </c>
      <c r="I46" s="115">
        <f>IFERROR(VLOOKUP($B46,'VS GA16 prov.'!$B:$H,6,FALSE),0)</f>
        <v>0</v>
      </c>
      <c r="J46" s="115">
        <f>G46*$J$13+(1-$J$13)*H46</f>
        <v>0</v>
      </c>
      <c r="K46" s="115">
        <f>H46*$J$13+(1-$J$13)*I46</f>
        <v>0</v>
      </c>
      <c r="L46" s="263"/>
      <c r="M46" s="260">
        <v>1</v>
      </c>
      <c r="N46" s="482">
        <f>IFERROR($G46/100*PLANUNGSANNAHMEN!$E$13,0)*$M46</f>
        <v>0</v>
      </c>
      <c r="O46" s="117"/>
      <c r="P46" s="116">
        <f>IFERROR($J46/100*PLANUNGSANNAHMEN!$J$13,0)*$M46</f>
        <v>0</v>
      </c>
      <c r="Q46" s="117"/>
      <c r="R46" s="116">
        <f>IFERROR($K46/100*PLANUNGSANNAHMEN!$M$13,0)*$M46</f>
        <v>0</v>
      </c>
      <c r="S46" s="117"/>
      <c r="T46" s="116">
        <f>IFERROR($I46/100*PLANUNGSANNAHMEN!$P$13,0)*$M46</f>
        <v>0</v>
      </c>
      <c r="U46" s="118"/>
      <c r="V46" s="200"/>
      <c r="W46" s="67"/>
      <c r="X46" s="67"/>
      <c r="Y46" s="67"/>
      <c r="Z46" s="67"/>
      <c r="AA46" s="67"/>
      <c r="AB46" s="67"/>
      <c r="AC46" s="67"/>
      <c r="AD46" s="67"/>
      <c r="AE46" s="67"/>
      <c r="AF46" s="67"/>
      <c r="AG46" s="67"/>
      <c r="AH46" s="67"/>
      <c r="AI46" s="67"/>
      <c r="AJ46" s="67"/>
      <c r="AK46" s="67"/>
      <c r="AL46" s="67"/>
      <c r="AM46" s="67"/>
      <c r="AN46" s="67"/>
      <c r="AO46" s="67"/>
      <c r="AP46" s="201"/>
      <c r="AQ46" s="201"/>
      <c r="AR46" s="201"/>
      <c r="AS46" s="201"/>
      <c r="AT46" s="201"/>
      <c r="AU46" s="201"/>
      <c r="AV46" s="201"/>
      <c r="AW46" s="201"/>
      <c r="AX46" s="201"/>
      <c r="AY46" s="201"/>
      <c r="AZ46" s="201"/>
      <c r="BA46" s="201"/>
      <c r="BB46" s="201"/>
      <c r="BC46" s="201"/>
      <c r="BD46" s="201"/>
      <c r="BE46" s="201"/>
    </row>
    <row r="47" spans="1:57" s="136" customFormat="1" ht="31.5" customHeight="1" x14ac:dyDescent="0.25">
      <c r="A47" s="121"/>
      <c r="B47" s="122">
        <f t="shared" si="8"/>
        <v>0</v>
      </c>
      <c r="C47" s="112" t="s">
        <v>1289</v>
      </c>
      <c r="D47" s="113"/>
      <c r="E47" s="114">
        <v>11</v>
      </c>
      <c r="F47" s="115">
        <f>IFERROR(VLOOKUP($B47,'VS HTA 1712'!$B:$G,6,FALSE),0)</f>
        <v>0</v>
      </c>
      <c r="G47" s="263"/>
      <c r="H47" s="263"/>
      <c r="I47" s="263"/>
      <c r="J47" s="263"/>
      <c r="K47" s="263"/>
      <c r="L47" s="115">
        <f>IFERROR(VLOOKUP($B47,'VS HTA 1612'!$B:$G,6,FALSE),0)</f>
        <v>0</v>
      </c>
      <c r="M47" s="260">
        <v>1</v>
      </c>
      <c r="N47" s="482">
        <f>IFERROR($L47/100*PLANUNGSANNAHMEN!$E$14,0)*$M47</f>
        <v>0</v>
      </c>
      <c r="O47" s="117"/>
      <c r="P47" s="116">
        <f>IFERROR($F47/100*PLANUNGSANNAHMEN!$J$14,0)*$M47</f>
        <v>0</v>
      </c>
      <c r="Q47" s="117"/>
      <c r="R47" s="116">
        <f>IFERROR($F47/100*PLANUNGSANNAHMEN!$M$14,0)*$M47</f>
        <v>0</v>
      </c>
      <c r="S47" s="117"/>
      <c r="T47" s="116">
        <f>IFERROR($F47/100*PLANUNGSANNAHMEN!$P$14,0)*$M47</f>
        <v>0</v>
      </c>
      <c r="U47" s="118"/>
      <c r="V47" s="200"/>
      <c r="W47" s="67"/>
      <c r="X47" s="67"/>
      <c r="Y47" s="67"/>
      <c r="Z47" s="67"/>
      <c r="AA47" s="67"/>
      <c r="AB47" s="67"/>
      <c r="AC47" s="67"/>
      <c r="AD47" s="67"/>
      <c r="AE47" s="67"/>
      <c r="AF47" s="67"/>
      <c r="AG47" s="67"/>
      <c r="AH47" s="67"/>
      <c r="AI47" s="67"/>
      <c r="AJ47" s="67"/>
      <c r="AK47" s="67"/>
      <c r="AL47" s="67"/>
      <c r="AM47" s="67"/>
      <c r="AN47" s="67"/>
      <c r="AO47" s="67"/>
      <c r="AP47" s="201"/>
      <c r="AQ47" s="201"/>
      <c r="AR47" s="201"/>
      <c r="AS47" s="201"/>
      <c r="AT47" s="201"/>
      <c r="AU47" s="201"/>
      <c r="AV47" s="201"/>
      <c r="AW47" s="201"/>
      <c r="AX47" s="201"/>
      <c r="AY47" s="201"/>
      <c r="AZ47" s="201"/>
      <c r="BA47" s="201"/>
      <c r="BB47" s="201"/>
      <c r="BC47" s="201"/>
      <c r="BD47" s="201"/>
      <c r="BE47" s="201"/>
    </row>
    <row r="48" spans="1:57" s="136" customFormat="1" ht="16.5" customHeight="1" x14ac:dyDescent="0.25">
      <c r="A48" s="121"/>
      <c r="B48" s="122">
        <f t="shared" si="8"/>
        <v>0</v>
      </c>
      <c r="C48" s="112" t="s">
        <v>1292</v>
      </c>
      <c r="D48" s="113" t="s">
        <v>4</v>
      </c>
      <c r="E48" s="114">
        <v>9</v>
      </c>
      <c r="F48" s="115">
        <f>IFERROR(VLOOKUP($B48,'VS TKN 1712'!$B:$G,6,FALSE),0)</f>
        <v>0</v>
      </c>
      <c r="G48" s="263"/>
      <c r="H48" s="263"/>
      <c r="I48" s="263"/>
      <c r="J48" s="263"/>
      <c r="K48" s="263"/>
      <c r="L48" s="115">
        <f>IFERROR(VLOOKUP($B48,'VS TKN 1612'!$B:$G,6,FALSE),0)</f>
        <v>0</v>
      </c>
      <c r="M48" s="260">
        <v>1</v>
      </c>
      <c r="N48" s="482">
        <f>IFERROR($L48/100*PLANUNGSANNAHMEN!$E$15,0)*$M48</f>
        <v>0</v>
      </c>
      <c r="O48" s="117"/>
      <c r="P48" s="116">
        <f>IFERROR($F48/100*PLANUNGSANNAHMEN!$J$15,0)*$M48</f>
        <v>0</v>
      </c>
      <c r="Q48" s="117"/>
      <c r="R48" s="116">
        <f>IFERROR($F48/100*PLANUNGSANNAHMEN!$M$15,0)*$M48</f>
        <v>0</v>
      </c>
      <c r="S48" s="117"/>
      <c r="T48" s="116">
        <f>IFERROR($F48/100*PLANUNGSANNAHMEN!$P$15,0)*$M48</f>
        <v>0</v>
      </c>
      <c r="U48" s="118"/>
      <c r="V48" s="200"/>
      <c r="W48" s="67"/>
      <c r="X48" s="67"/>
      <c r="Y48" s="67"/>
      <c r="Z48" s="67"/>
      <c r="AA48" s="67"/>
      <c r="AB48" s="67"/>
      <c r="AC48" s="67"/>
      <c r="AD48" s="67"/>
      <c r="AE48" s="67"/>
      <c r="AF48" s="67"/>
      <c r="AG48" s="67"/>
      <c r="AH48" s="67"/>
      <c r="AI48" s="67"/>
      <c r="AJ48" s="67"/>
      <c r="AK48" s="67"/>
      <c r="AL48" s="67"/>
      <c r="AM48" s="67"/>
      <c r="AN48" s="67"/>
      <c r="AO48" s="67"/>
      <c r="AP48" s="201"/>
      <c r="AQ48" s="201"/>
      <c r="AR48" s="201"/>
      <c r="AS48" s="201"/>
      <c r="AT48" s="201"/>
      <c r="AU48" s="201"/>
      <c r="AV48" s="201"/>
      <c r="AW48" s="201"/>
      <c r="AX48" s="201"/>
      <c r="AY48" s="201"/>
      <c r="AZ48" s="201"/>
      <c r="BA48" s="201"/>
      <c r="BB48" s="201"/>
      <c r="BC48" s="201"/>
      <c r="BD48" s="201"/>
      <c r="BE48" s="201"/>
    </row>
    <row r="49" spans="1:57" s="136" customFormat="1" ht="16.5" customHeight="1" thickBot="1" x14ac:dyDescent="0.3">
      <c r="A49" s="121"/>
      <c r="B49" s="122">
        <f t="shared" si="8"/>
        <v>0</v>
      </c>
      <c r="C49" s="120" t="s">
        <v>1364</v>
      </c>
      <c r="D49" s="113" t="s">
        <v>5</v>
      </c>
      <c r="E49" s="114">
        <v>68</v>
      </c>
      <c r="F49" s="115">
        <f>IFERROR(VLOOKUP($B49,'VS TKN 1712'!$B:$K,10,FALSE),0)</f>
        <v>0</v>
      </c>
      <c r="G49" s="263"/>
      <c r="H49" s="263"/>
      <c r="I49" s="263"/>
      <c r="J49" s="263"/>
      <c r="K49" s="263"/>
      <c r="L49" s="115">
        <f>IFERROR(VLOOKUP($B49,'VS TKN 1612'!$B:$K,10,FALSE),0)</f>
        <v>0</v>
      </c>
      <c r="M49" s="260">
        <v>1</v>
      </c>
      <c r="N49" s="482">
        <f>IFERROR($L49/100*PLANUNGSANNAHMEN!$E$16,0)*$M49</f>
        <v>0</v>
      </c>
      <c r="O49" s="117"/>
      <c r="P49" s="116">
        <f>IFERROR($F49/100*PLANUNGSANNAHMEN!$J$16,0)*$M49</f>
        <v>0</v>
      </c>
      <c r="Q49" s="117"/>
      <c r="R49" s="116">
        <f>IFERROR($F49/100*PLANUNGSANNAHMEN!$M$16,0)*$M49</f>
        <v>0</v>
      </c>
      <c r="S49" s="117"/>
      <c r="T49" s="116">
        <f>IFERROR($F49/100*PLANUNGSANNAHMEN!$P$16,0)*$M49</f>
        <v>0</v>
      </c>
      <c r="U49" s="118"/>
      <c r="V49" s="200"/>
      <c r="W49" s="67"/>
      <c r="X49" s="67"/>
      <c r="Y49" s="67"/>
      <c r="Z49" s="67"/>
      <c r="AA49" s="67"/>
      <c r="AB49" s="67"/>
      <c r="AC49" s="67"/>
      <c r="AD49" s="67"/>
      <c r="AE49" s="67"/>
      <c r="AF49" s="67"/>
      <c r="AG49" s="67"/>
      <c r="AH49" s="67"/>
      <c r="AI49" s="67"/>
      <c r="AJ49" s="67"/>
      <c r="AK49" s="67"/>
      <c r="AL49" s="67"/>
      <c r="AM49" s="67"/>
      <c r="AN49" s="67"/>
      <c r="AO49" s="67"/>
      <c r="AP49" s="201"/>
      <c r="AQ49" s="201"/>
      <c r="AR49" s="201"/>
      <c r="AS49" s="201"/>
      <c r="AT49" s="201"/>
      <c r="AU49" s="201"/>
      <c r="AV49" s="201"/>
      <c r="AW49" s="201"/>
      <c r="AX49" s="201"/>
      <c r="AY49" s="201"/>
      <c r="AZ49" s="201"/>
      <c r="BA49" s="201"/>
      <c r="BB49" s="201"/>
      <c r="BC49" s="201"/>
      <c r="BD49" s="201"/>
      <c r="BE49" s="201"/>
    </row>
    <row r="50" spans="1:57" s="69" customFormat="1" ht="39.75" customHeight="1" thickTop="1" x14ac:dyDescent="0.25">
      <c r="A50" s="278" t="s">
        <v>28</v>
      </c>
      <c r="B50" s="124" t="s">
        <v>28</v>
      </c>
      <c r="C50" s="125" t="s">
        <v>28</v>
      </c>
      <c r="D50" s="126" t="s">
        <v>28</v>
      </c>
      <c r="E50" s="127" t="s">
        <v>28</v>
      </c>
      <c r="F50" s="128" t="s">
        <v>28</v>
      </c>
      <c r="G50" s="258"/>
      <c r="H50" s="258"/>
      <c r="I50" s="258"/>
      <c r="J50" s="258"/>
      <c r="K50" s="258"/>
      <c r="L50" s="258"/>
      <c r="M50" s="258"/>
      <c r="N50" s="129">
        <f>SUM(N45:N49)</f>
        <v>0</v>
      </c>
      <c r="O50" s="130"/>
      <c r="P50" s="129">
        <f>SUM(P45:P49)</f>
        <v>0</v>
      </c>
      <c r="Q50" s="130"/>
      <c r="R50" s="129">
        <f>SUM(R45:R49)</f>
        <v>0</v>
      </c>
      <c r="S50" s="130"/>
      <c r="T50" s="129">
        <f>SUM(T45:T49)</f>
        <v>0</v>
      </c>
      <c r="U50" s="131"/>
      <c r="V50" s="195"/>
      <c r="W50" s="61"/>
      <c r="X50" s="61"/>
      <c r="Y50" s="61"/>
      <c r="Z50" s="61"/>
      <c r="AA50" s="61"/>
      <c r="AB50" s="61"/>
      <c r="AC50" s="61"/>
      <c r="AD50" s="61"/>
      <c r="AE50" s="61"/>
      <c r="AF50" s="61"/>
      <c r="AG50" s="61"/>
      <c r="AH50" s="61"/>
      <c r="AI50" s="61"/>
      <c r="AJ50" s="61"/>
      <c r="AK50" s="61"/>
      <c r="AL50" s="61"/>
      <c r="AM50" s="61"/>
      <c r="AN50" s="61"/>
      <c r="AO50" s="61"/>
      <c r="AP50" s="196"/>
      <c r="AQ50" s="196"/>
      <c r="AR50" s="196"/>
      <c r="AS50" s="196"/>
      <c r="AT50" s="196"/>
      <c r="AU50" s="196"/>
      <c r="AV50" s="196"/>
      <c r="AW50" s="196"/>
      <c r="AX50" s="196"/>
      <c r="AY50" s="196"/>
      <c r="AZ50" s="196"/>
      <c r="BA50" s="196"/>
      <c r="BB50" s="196"/>
      <c r="BC50" s="196"/>
      <c r="BD50" s="196"/>
      <c r="BE50" s="196"/>
    </row>
    <row r="51" spans="1:57" s="137" customFormat="1" ht="16.5" customHeight="1" x14ac:dyDescent="0.25">
      <c r="A51" s="514" t="str">
        <f>IFERROR(VLOOKUP(B51,'Liste TU (POR)'!A:B,2,FALSE),"Code eingeben dictez le code")</f>
        <v>Code eingeben dictez le code</v>
      </c>
      <c r="B51" s="237"/>
      <c r="C51" s="112" t="s">
        <v>1290</v>
      </c>
      <c r="D51" s="113" t="s">
        <v>4</v>
      </c>
      <c r="E51" s="114">
        <v>8</v>
      </c>
      <c r="F51" s="263"/>
      <c r="G51" s="115">
        <f>IFERROR(VLOOKUP($B51,'VS GA14 def.'!$B:$L,7,FALSE),0)</f>
        <v>0</v>
      </c>
      <c r="H51" s="115">
        <f>IFERROR(VLOOKUP($B51,'VS GA15 def.'!$B:$L,7,FALSE),0)</f>
        <v>0</v>
      </c>
      <c r="I51" s="115">
        <f>IFERROR(VLOOKUP($B51,'VS GA16 prov.'!$B:$H,4,FALSE),0)</f>
        <v>0</v>
      </c>
      <c r="J51" s="115">
        <f>G51*$J$13+(1-$J$13)*H51</f>
        <v>0</v>
      </c>
      <c r="K51" s="115">
        <f>H51*$J$13+(1-$J$13)*I51</f>
        <v>0</v>
      </c>
      <c r="L51" s="263"/>
      <c r="M51" s="260">
        <v>1</v>
      </c>
      <c r="N51" s="482">
        <f>IFERROR($G51/100*PLANUNGSANNAHMEN!$E$12,0)*$M51</f>
        <v>0</v>
      </c>
      <c r="O51" s="117"/>
      <c r="P51" s="116">
        <f>IFERROR($J51/100*PLANUNGSANNAHMEN!$J$12,0)*$M51</f>
        <v>0</v>
      </c>
      <c r="Q51" s="117"/>
      <c r="R51" s="116">
        <f>IFERROR($K51/100*PLANUNGSANNAHMEN!$M$12,0)*$M51</f>
        <v>0</v>
      </c>
      <c r="S51" s="117"/>
      <c r="T51" s="116">
        <f>IFERROR($I51/100*PLANUNGSANNAHMEN!$P$12,0)*$M51</f>
        <v>0</v>
      </c>
      <c r="U51" s="118"/>
      <c r="V51" s="200"/>
      <c r="W51" s="67"/>
      <c r="X51" s="67"/>
      <c r="Y51" s="67"/>
      <c r="Z51" s="67"/>
      <c r="AA51" s="67"/>
      <c r="AB51" s="67"/>
      <c r="AC51" s="67"/>
      <c r="AD51" s="67"/>
      <c r="AE51" s="67"/>
      <c r="AF51" s="67"/>
      <c r="AG51" s="67"/>
      <c r="AH51" s="67"/>
      <c r="AI51" s="67"/>
      <c r="AJ51" s="67"/>
      <c r="AK51" s="67"/>
      <c r="AL51" s="67"/>
      <c r="AM51" s="67"/>
      <c r="AN51" s="67"/>
      <c r="AO51" s="67"/>
      <c r="AP51" s="201"/>
      <c r="AQ51" s="201"/>
      <c r="AR51" s="201"/>
      <c r="AS51" s="201"/>
      <c r="AT51" s="201"/>
      <c r="AU51" s="201"/>
      <c r="AV51" s="201"/>
      <c r="AW51" s="201"/>
      <c r="AX51" s="201"/>
      <c r="AY51" s="201"/>
      <c r="AZ51" s="201"/>
      <c r="BA51" s="201"/>
      <c r="BB51" s="201"/>
      <c r="BC51" s="201"/>
      <c r="BD51" s="201"/>
      <c r="BE51" s="202"/>
    </row>
    <row r="52" spans="1:57" s="136" customFormat="1" ht="16.5" customHeight="1" x14ac:dyDescent="0.25">
      <c r="A52" s="514"/>
      <c r="B52" s="119">
        <f t="shared" ref="B52:B55" si="9">B51</f>
        <v>0</v>
      </c>
      <c r="C52" s="120" t="s">
        <v>1291</v>
      </c>
      <c r="D52" s="113" t="s">
        <v>5</v>
      </c>
      <c r="E52" s="114">
        <v>67</v>
      </c>
      <c r="F52" s="263"/>
      <c r="G52" s="115">
        <f>IFERROR(VLOOKUP($B52,'VS GA14 def.'!$B:$L,11,FALSE),0)</f>
        <v>0</v>
      </c>
      <c r="H52" s="115">
        <f>IFERROR(VLOOKUP($B52,'VS GA15 def.'!$B:$L,11,FALSE),0)</f>
        <v>0</v>
      </c>
      <c r="I52" s="115">
        <f>IFERROR(VLOOKUP($B52,'VS GA16 prov.'!$B:$H,6,FALSE),0)</f>
        <v>0</v>
      </c>
      <c r="J52" s="115">
        <f>G52*$J$13+(1-$J$13)*H52</f>
        <v>0</v>
      </c>
      <c r="K52" s="115">
        <f>H52*$J$13+(1-$J$13)*I52</f>
        <v>0</v>
      </c>
      <c r="L52" s="263"/>
      <c r="M52" s="260">
        <v>1</v>
      </c>
      <c r="N52" s="482">
        <f>IFERROR($G52/100*PLANUNGSANNAHMEN!$E$13,0)*$M52</f>
        <v>0</v>
      </c>
      <c r="O52" s="117"/>
      <c r="P52" s="116">
        <f>IFERROR($J52/100*PLANUNGSANNAHMEN!$J$13,0)*$M52</f>
        <v>0</v>
      </c>
      <c r="Q52" s="117"/>
      <c r="R52" s="116">
        <f>IFERROR($K52/100*PLANUNGSANNAHMEN!$M$13,0)*$M52</f>
        <v>0</v>
      </c>
      <c r="S52" s="117"/>
      <c r="T52" s="116">
        <f>IFERROR($I52/100*PLANUNGSANNAHMEN!$P$13,0)*$M52</f>
        <v>0</v>
      </c>
      <c r="U52" s="118"/>
      <c r="V52" s="200"/>
      <c r="W52" s="67"/>
      <c r="X52" s="67"/>
      <c r="Y52" s="67"/>
      <c r="Z52" s="67"/>
      <c r="AA52" s="67"/>
      <c r="AB52" s="67"/>
      <c r="AC52" s="67"/>
      <c r="AD52" s="67"/>
      <c r="AE52" s="67"/>
      <c r="AF52" s="67"/>
      <c r="AG52" s="67"/>
      <c r="AH52" s="67"/>
      <c r="AI52" s="67"/>
      <c r="AJ52" s="67"/>
      <c r="AK52" s="67"/>
      <c r="AL52" s="67"/>
      <c r="AM52" s="67"/>
      <c r="AN52" s="67"/>
      <c r="AO52" s="67"/>
      <c r="AP52" s="201"/>
      <c r="AQ52" s="201"/>
      <c r="AR52" s="201"/>
      <c r="AS52" s="201"/>
      <c r="AT52" s="201"/>
      <c r="AU52" s="201"/>
      <c r="AV52" s="201"/>
      <c r="AW52" s="201"/>
      <c r="AX52" s="201"/>
      <c r="AY52" s="201"/>
      <c r="AZ52" s="201"/>
      <c r="BA52" s="201"/>
      <c r="BB52" s="201"/>
      <c r="BC52" s="201"/>
      <c r="BD52" s="201"/>
      <c r="BE52" s="201"/>
    </row>
    <row r="53" spans="1:57" s="136" customFormat="1" ht="31.5" customHeight="1" x14ac:dyDescent="0.25">
      <c r="A53" s="121"/>
      <c r="B53" s="122">
        <f t="shared" si="9"/>
        <v>0</v>
      </c>
      <c r="C53" s="112" t="s">
        <v>1289</v>
      </c>
      <c r="D53" s="113"/>
      <c r="E53" s="114">
        <v>11</v>
      </c>
      <c r="F53" s="115">
        <f>IFERROR(VLOOKUP($B53,'VS HTA 1712'!$B:$G,6,FALSE),0)</f>
        <v>0</v>
      </c>
      <c r="G53" s="263"/>
      <c r="H53" s="263"/>
      <c r="I53" s="263"/>
      <c r="J53" s="263"/>
      <c r="K53" s="263"/>
      <c r="L53" s="115">
        <f>IFERROR(VLOOKUP($B53,'VS HTA 1612'!$B:$G,6,FALSE),0)</f>
        <v>0</v>
      </c>
      <c r="M53" s="260">
        <v>1</v>
      </c>
      <c r="N53" s="482">
        <f>IFERROR($L53/100*PLANUNGSANNAHMEN!$E$14,0)*$M53</f>
        <v>0</v>
      </c>
      <c r="O53" s="117"/>
      <c r="P53" s="116">
        <f>IFERROR($F53/100*PLANUNGSANNAHMEN!$J$14,0)*$M53</f>
        <v>0</v>
      </c>
      <c r="Q53" s="117"/>
      <c r="R53" s="116">
        <f>IFERROR($F53/100*PLANUNGSANNAHMEN!$M$14,0)*$M53</f>
        <v>0</v>
      </c>
      <c r="S53" s="117"/>
      <c r="T53" s="116">
        <f>IFERROR($F53/100*PLANUNGSANNAHMEN!$P$14,0)*$M53</f>
        <v>0</v>
      </c>
      <c r="U53" s="118"/>
      <c r="V53" s="200"/>
      <c r="W53" s="67"/>
      <c r="X53" s="67"/>
      <c r="Y53" s="67"/>
      <c r="Z53" s="67"/>
      <c r="AA53" s="67"/>
      <c r="AB53" s="67"/>
      <c r="AC53" s="67"/>
      <c r="AD53" s="67"/>
      <c r="AE53" s="67"/>
      <c r="AF53" s="67"/>
      <c r="AG53" s="67"/>
      <c r="AH53" s="67"/>
      <c r="AI53" s="67"/>
      <c r="AJ53" s="67"/>
      <c r="AK53" s="67"/>
      <c r="AL53" s="67"/>
      <c r="AM53" s="67"/>
      <c r="AN53" s="67"/>
      <c r="AO53" s="67"/>
      <c r="AP53" s="201"/>
      <c r="AQ53" s="201"/>
      <c r="AR53" s="201"/>
      <c r="AS53" s="201"/>
      <c r="AT53" s="201"/>
      <c r="AU53" s="201"/>
      <c r="AV53" s="201"/>
      <c r="AW53" s="201"/>
      <c r="AX53" s="201"/>
      <c r="AY53" s="201"/>
      <c r="AZ53" s="201"/>
      <c r="BA53" s="201"/>
      <c r="BB53" s="201"/>
      <c r="BC53" s="201"/>
      <c r="BD53" s="201"/>
      <c r="BE53" s="201"/>
    </row>
    <row r="54" spans="1:57" s="136" customFormat="1" ht="16.5" customHeight="1" x14ac:dyDescent="0.25">
      <c r="A54" s="121"/>
      <c r="B54" s="122">
        <f t="shared" si="9"/>
        <v>0</v>
      </c>
      <c r="C54" s="112" t="s">
        <v>1292</v>
      </c>
      <c r="D54" s="113" t="s">
        <v>4</v>
      </c>
      <c r="E54" s="114">
        <v>9</v>
      </c>
      <c r="F54" s="115">
        <f>IFERROR(VLOOKUP($B54,'VS TKN 1712'!$B:$G,6,FALSE),0)</f>
        <v>0</v>
      </c>
      <c r="G54" s="263"/>
      <c r="H54" s="263"/>
      <c r="I54" s="263"/>
      <c r="J54" s="263"/>
      <c r="K54" s="263"/>
      <c r="L54" s="115">
        <f>IFERROR(VLOOKUP($B54,'VS TKN 1612'!$B:$G,6,FALSE),0)</f>
        <v>0</v>
      </c>
      <c r="M54" s="260">
        <v>1</v>
      </c>
      <c r="N54" s="482">
        <f>IFERROR($L54/100*PLANUNGSANNAHMEN!$E$15,0)*$M54</f>
        <v>0</v>
      </c>
      <c r="O54" s="117"/>
      <c r="P54" s="116">
        <f>IFERROR($F54/100*PLANUNGSANNAHMEN!$J$15,0)*$M54</f>
        <v>0</v>
      </c>
      <c r="Q54" s="117"/>
      <c r="R54" s="116">
        <f>IFERROR($F54/100*PLANUNGSANNAHMEN!$M$15,0)*$M54</f>
        <v>0</v>
      </c>
      <c r="S54" s="117"/>
      <c r="T54" s="116">
        <f>IFERROR($F54/100*PLANUNGSANNAHMEN!$P$15,0)*$M54</f>
        <v>0</v>
      </c>
      <c r="U54" s="118"/>
      <c r="V54" s="200"/>
      <c r="W54" s="67"/>
      <c r="X54" s="67"/>
      <c r="Y54" s="67"/>
      <c r="Z54" s="67"/>
      <c r="AA54" s="67"/>
      <c r="AB54" s="67"/>
      <c r="AC54" s="67"/>
      <c r="AD54" s="67"/>
      <c r="AE54" s="67"/>
      <c r="AF54" s="67"/>
      <c r="AG54" s="67"/>
      <c r="AH54" s="67"/>
      <c r="AI54" s="67"/>
      <c r="AJ54" s="67"/>
      <c r="AK54" s="67"/>
      <c r="AL54" s="67"/>
      <c r="AM54" s="67"/>
      <c r="AN54" s="67"/>
      <c r="AO54" s="67"/>
      <c r="AP54" s="201"/>
      <c r="AQ54" s="201"/>
      <c r="AR54" s="201"/>
      <c r="AS54" s="201"/>
      <c r="AT54" s="201"/>
      <c r="AU54" s="201"/>
      <c r="AV54" s="201"/>
      <c r="AW54" s="201"/>
      <c r="AX54" s="201"/>
      <c r="AY54" s="201"/>
      <c r="AZ54" s="201"/>
      <c r="BA54" s="201"/>
      <c r="BB54" s="201"/>
      <c r="BC54" s="201"/>
      <c r="BD54" s="201"/>
      <c r="BE54" s="201"/>
    </row>
    <row r="55" spans="1:57" s="136" customFormat="1" ht="16.5" customHeight="1" thickBot="1" x14ac:dyDescent="0.3">
      <c r="A55" s="121"/>
      <c r="B55" s="122">
        <f t="shared" si="9"/>
        <v>0</v>
      </c>
      <c r="C55" s="120" t="s">
        <v>1364</v>
      </c>
      <c r="D55" s="113" t="s">
        <v>5</v>
      </c>
      <c r="E55" s="114">
        <v>68</v>
      </c>
      <c r="F55" s="115">
        <f>IFERROR(VLOOKUP($B55,'VS TKN 1712'!$B:$K,10,FALSE),0)</f>
        <v>0</v>
      </c>
      <c r="G55" s="263"/>
      <c r="H55" s="263"/>
      <c r="I55" s="263"/>
      <c r="J55" s="263"/>
      <c r="K55" s="263"/>
      <c r="L55" s="115">
        <f>IFERROR(VLOOKUP($B55,'VS TKN 1612'!$B:$K,10,FALSE),0)</f>
        <v>0</v>
      </c>
      <c r="M55" s="260">
        <v>1</v>
      </c>
      <c r="N55" s="482">
        <f>IFERROR($L55/100*PLANUNGSANNAHMEN!$E$16,0)*$M55</f>
        <v>0</v>
      </c>
      <c r="O55" s="117"/>
      <c r="P55" s="116">
        <f>IFERROR($F55/100*PLANUNGSANNAHMEN!$J$16,0)*$M55</f>
        <v>0</v>
      </c>
      <c r="Q55" s="117"/>
      <c r="R55" s="116">
        <f>IFERROR($F55/100*PLANUNGSANNAHMEN!$M$16,0)*$M55</f>
        <v>0</v>
      </c>
      <c r="S55" s="117"/>
      <c r="T55" s="116">
        <f>IFERROR($F55/100*PLANUNGSANNAHMEN!$P$16,0)*$M55</f>
        <v>0</v>
      </c>
      <c r="U55" s="118"/>
      <c r="V55" s="200"/>
      <c r="W55" s="67"/>
      <c r="X55" s="67"/>
      <c r="Y55" s="67"/>
      <c r="Z55" s="67"/>
      <c r="AA55" s="67"/>
      <c r="AB55" s="67"/>
      <c r="AC55" s="67"/>
      <c r="AD55" s="67"/>
      <c r="AE55" s="67"/>
      <c r="AF55" s="67"/>
      <c r="AG55" s="67"/>
      <c r="AH55" s="67"/>
      <c r="AI55" s="67"/>
      <c r="AJ55" s="67"/>
      <c r="AK55" s="67"/>
      <c r="AL55" s="67"/>
      <c r="AM55" s="67"/>
      <c r="AN55" s="67"/>
      <c r="AO55" s="67"/>
      <c r="AP55" s="201"/>
      <c r="AQ55" s="201"/>
      <c r="AR55" s="201"/>
      <c r="AS55" s="201"/>
      <c r="AT55" s="201"/>
      <c r="AU55" s="201"/>
      <c r="AV55" s="201"/>
      <c r="AW55" s="201"/>
      <c r="AX55" s="201"/>
      <c r="AY55" s="201"/>
      <c r="AZ55" s="201"/>
      <c r="BA55" s="201"/>
      <c r="BB55" s="201"/>
      <c r="BC55" s="201"/>
      <c r="BD55" s="201"/>
      <c r="BE55" s="201"/>
    </row>
    <row r="56" spans="1:57" s="69" customFormat="1" ht="39.75" customHeight="1" thickTop="1" x14ac:dyDescent="0.25">
      <c r="A56" s="123" t="s">
        <v>28</v>
      </c>
      <c r="B56" s="124" t="s">
        <v>28</v>
      </c>
      <c r="C56" s="125" t="s">
        <v>28</v>
      </c>
      <c r="D56" s="126" t="s">
        <v>28</v>
      </c>
      <c r="E56" s="127" t="s">
        <v>28</v>
      </c>
      <c r="F56" s="128" t="s">
        <v>28</v>
      </c>
      <c r="G56" s="258"/>
      <c r="H56" s="258"/>
      <c r="I56" s="258"/>
      <c r="J56" s="258"/>
      <c r="K56" s="258"/>
      <c r="L56" s="258"/>
      <c r="M56" s="258"/>
      <c r="N56" s="129">
        <f>SUM(N51:N55)</f>
        <v>0</v>
      </c>
      <c r="O56" s="130"/>
      <c r="P56" s="129">
        <f>SUM(P51:P55)</f>
        <v>0</v>
      </c>
      <c r="Q56" s="130"/>
      <c r="R56" s="129">
        <f>SUM(R51:R55)</f>
        <v>0</v>
      </c>
      <c r="S56" s="130"/>
      <c r="T56" s="129">
        <f>SUM(T51:T55)</f>
        <v>0</v>
      </c>
      <c r="U56" s="131"/>
      <c r="V56" s="195"/>
      <c r="W56" s="61"/>
      <c r="X56" s="61"/>
      <c r="Y56" s="61"/>
      <c r="Z56" s="61"/>
      <c r="AA56" s="61"/>
      <c r="AB56" s="61"/>
      <c r="AC56" s="61"/>
      <c r="AD56" s="61"/>
      <c r="AE56" s="61"/>
      <c r="AF56" s="61"/>
      <c r="AG56" s="61"/>
      <c r="AH56" s="61"/>
      <c r="AI56" s="61"/>
      <c r="AJ56" s="61"/>
      <c r="AK56" s="61"/>
      <c r="AL56" s="61"/>
      <c r="AM56" s="61"/>
      <c r="AN56" s="61"/>
      <c r="AO56" s="61"/>
      <c r="AP56" s="196"/>
      <c r="AQ56" s="196"/>
      <c r="AR56" s="196"/>
      <c r="AS56" s="196"/>
      <c r="AT56" s="196"/>
      <c r="AU56" s="196"/>
      <c r="AV56" s="196"/>
      <c r="AW56" s="196"/>
      <c r="AX56" s="196"/>
      <c r="AY56" s="196"/>
      <c r="AZ56" s="196"/>
      <c r="BA56" s="196"/>
      <c r="BB56" s="196"/>
      <c r="BC56" s="196"/>
      <c r="BD56" s="196"/>
      <c r="BE56" s="196"/>
    </row>
    <row r="57" spans="1:57" s="137" customFormat="1" ht="16.5" customHeight="1" x14ac:dyDescent="0.25">
      <c r="A57" s="514" t="str">
        <f>IFERROR(VLOOKUP(B57,'Liste TU (POR)'!A:B,2,FALSE),"Code eingeben dictez le code")</f>
        <v>Code eingeben dictez le code</v>
      </c>
      <c r="B57" s="237"/>
      <c r="C57" s="112" t="s">
        <v>1290</v>
      </c>
      <c r="D57" s="113" t="s">
        <v>4</v>
      </c>
      <c r="E57" s="114">
        <v>8</v>
      </c>
      <c r="F57" s="263"/>
      <c r="G57" s="115">
        <f>IFERROR(VLOOKUP($B57,'VS GA14 def.'!$B:$L,7,FALSE),0)</f>
        <v>0</v>
      </c>
      <c r="H57" s="115">
        <f>IFERROR(VLOOKUP($B57,'VS GA15 def.'!$B:$L,7,FALSE),0)</f>
        <v>0</v>
      </c>
      <c r="I57" s="115">
        <f>IFERROR(VLOOKUP($B57,'VS GA16 prov.'!$B:$H,4,FALSE),0)</f>
        <v>0</v>
      </c>
      <c r="J57" s="115">
        <f>G57*$J$13+(1-$J$13)*H57</f>
        <v>0</v>
      </c>
      <c r="K57" s="115">
        <f>H57*$J$13+(1-$J$13)*I57</f>
        <v>0</v>
      </c>
      <c r="L57" s="263"/>
      <c r="M57" s="260">
        <v>1</v>
      </c>
      <c r="N57" s="482">
        <f>IFERROR($G57/100*PLANUNGSANNAHMEN!$E$12,0)*$M57</f>
        <v>0</v>
      </c>
      <c r="O57" s="117"/>
      <c r="P57" s="116">
        <f>IFERROR($J57/100*PLANUNGSANNAHMEN!$J$12,0)*$M57</f>
        <v>0</v>
      </c>
      <c r="Q57" s="117"/>
      <c r="R57" s="116">
        <f>IFERROR($K57/100*PLANUNGSANNAHMEN!$M$12,0)*$M57</f>
        <v>0</v>
      </c>
      <c r="S57" s="117"/>
      <c r="T57" s="116">
        <f>IFERROR($I57/100*PLANUNGSANNAHMEN!$P$12,0)*$M57</f>
        <v>0</v>
      </c>
      <c r="U57" s="118"/>
      <c r="V57" s="200"/>
      <c r="W57" s="67"/>
      <c r="X57" s="67"/>
      <c r="Y57" s="67"/>
      <c r="Z57" s="67"/>
      <c r="AA57" s="67"/>
      <c r="AB57" s="67"/>
      <c r="AC57" s="67"/>
      <c r="AD57" s="67"/>
      <c r="AE57" s="67"/>
      <c r="AF57" s="67"/>
      <c r="AG57" s="67"/>
      <c r="AH57" s="67"/>
      <c r="AI57" s="67"/>
      <c r="AJ57" s="67"/>
      <c r="AK57" s="67"/>
      <c r="AL57" s="67"/>
      <c r="AM57" s="67"/>
      <c r="AN57" s="67"/>
      <c r="AO57" s="67"/>
      <c r="AP57" s="201"/>
      <c r="AQ57" s="201"/>
      <c r="AR57" s="201"/>
      <c r="AS57" s="201"/>
      <c r="AT57" s="201"/>
      <c r="AU57" s="201"/>
      <c r="AV57" s="201"/>
      <c r="AW57" s="201"/>
      <c r="AX57" s="201"/>
      <c r="AY57" s="201"/>
      <c r="AZ57" s="201"/>
      <c r="BA57" s="201"/>
      <c r="BB57" s="201"/>
      <c r="BC57" s="201"/>
      <c r="BD57" s="201"/>
      <c r="BE57" s="202"/>
    </row>
    <row r="58" spans="1:57" s="136" customFormat="1" ht="16.5" customHeight="1" x14ac:dyDescent="0.25">
      <c r="A58" s="514"/>
      <c r="B58" s="119">
        <f t="shared" ref="B58:B61" si="10">B57</f>
        <v>0</v>
      </c>
      <c r="C58" s="120" t="s">
        <v>1291</v>
      </c>
      <c r="D58" s="113" t="s">
        <v>5</v>
      </c>
      <c r="E58" s="114">
        <v>67</v>
      </c>
      <c r="F58" s="263"/>
      <c r="G58" s="115">
        <f>IFERROR(VLOOKUP($B58,'VS GA14 def.'!$B:$L,11,FALSE),0)</f>
        <v>0</v>
      </c>
      <c r="H58" s="115">
        <f>IFERROR(VLOOKUP($B58,'VS GA15 def.'!$B:$L,11,FALSE),0)</f>
        <v>0</v>
      </c>
      <c r="I58" s="115">
        <f>IFERROR(VLOOKUP($B58,'VS GA16 prov.'!$B:$H,6,FALSE),0)</f>
        <v>0</v>
      </c>
      <c r="J58" s="115">
        <f>G58*$J$13+(1-$J$13)*H58</f>
        <v>0</v>
      </c>
      <c r="K58" s="115">
        <f>H58*$J$13+(1-$J$13)*I58</f>
        <v>0</v>
      </c>
      <c r="L58" s="263"/>
      <c r="M58" s="260">
        <v>1</v>
      </c>
      <c r="N58" s="482">
        <f>IFERROR($G58/100*PLANUNGSANNAHMEN!$E$13,0)*$M58</f>
        <v>0</v>
      </c>
      <c r="O58" s="117"/>
      <c r="P58" s="116">
        <f>IFERROR($J58/100*PLANUNGSANNAHMEN!$J$13,0)*$M58</f>
        <v>0</v>
      </c>
      <c r="Q58" s="117"/>
      <c r="R58" s="116">
        <f>IFERROR($K58/100*PLANUNGSANNAHMEN!$M$13,0)*$M58</f>
        <v>0</v>
      </c>
      <c r="S58" s="117"/>
      <c r="T58" s="116">
        <f>IFERROR($I58/100*PLANUNGSANNAHMEN!$P$13,0)*$M58</f>
        <v>0</v>
      </c>
      <c r="U58" s="118"/>
      <c r="V58" s="200"/>
      <c r="W58" s="67"/>
      <c r="X58" s="67"/>
      <c r="Y58" s="67"/>
      <c r="Z58" s="67"/>
      <c r="AA58" s="67"/>
      <c r="AB58" s="67"/>
      <c r="AC58" s="67"/>
      <c r="AD58" s="67"/>
      <c r="AE58" s="67"/>
      <c r="AF58" s="67"/>
      <c r="AG58" s="67"/>
      <c r="AH58" s="67"/>
      <c r="AI58" s="67"/>
      <c r="AJ58" s="67"/>
      <c r="AK58" s="67"/>
      <c r="AL58" s="67"/>
      <c r="AM58" s="67"/>
      <c r="AN58" s="67"/>
      <c r="AO58" s="67"/>
      <c r="AP58" s="201"/>
      <c r="AQ58" s="201"/>
      <c r="AR58" s="201"/>
      <c r="AS58" s="201"/>
      <c r="AT58" s="201"/>
      <c r="AU58" s="201"/>
      <c r="AV58" s="201"/>
      <c r="AW58" s="201"/>
      <c r="AX58" s="201"/>
      <c r="AY58" s="201"/>
      <c r="AZ58" s="201"/>
      <c r="BA58" s="201"/>
      <c r="BB58" s="201"/>
      <c r="BC58" s="201"/>
      <c r="BD58" s="201"/>
      <c r="BE58" s="201"/>
    </row>
    <row r="59" spans="1:57" s="136" customFormat="1" ht="31.5" customHeight="1" x14ac:dyDescent="0.25">
      <c r="A59" s="121"/>
      <c r="B59" s="122">
        <f t="shared" si="10"/>
        <v>0</v>
      </c>
      <c r="C59" s="112" t="s">
        <v>1289</v>
      </c>
      <c r="D59" s="113"/>
      <c r="E59" s="114">
        <v>11</v>
      </c>
      <c r="F59" s="115">
        <f>IFERROR(VLOOKUP($B59,'VS HTA 1712'!$B:$G,6,FALSE),0)</f>
        <v>0</v>
      </c>
      <c r="G59" s="263"/>
      <c r="H59" s="263"/>
      <c r="I59" s="263"/>
      <c r="J59" s="263"/>
      <c r="K59" s="263"/>
      <c r="L59" s="115">
        <f>IFERROR(VLOOKUP($B59,'VS HTA 1612'!$B:$G,6,FALSE),0)</f>
        <v>0</v>
      </c>
      <c r="M59" s="260">
        <v>1</v>
      </c>
      <c r="N59" s="482">
        <f>IFERROR($L59/100*PLANUNGSANNAHMEN!$E$14,0)*$M59</f>
        <v>0</v>
      </c>
      <c r="O59" s="117"/>
      <c r="P59" s="116">
        <f>IFERROR($F59/100*PLANUNGSANNAHMEN!$J$14,0)*$M59</f>
        <v>0</v>
      </c>
      <c r="Q59" s="117"/>
      <c r="R59" s="116">
        <f>IFERROR($F59/100*PLANUNGSANNAHMEN!$M$14,0)*$M59</f>
        <v>0</v>
      </c>
      <c r="S59" s="117"/>
      <c r="T59" s="116">
        <f>IFERROR($F59/100*PLANUNGSANNAHMEN!$P$14,0)*$M59</f>
        <v>0</v>
      </c>
      <c r="U59" s="118"/>
      <c r="V59" s="200"/>
      <c r="W59" s="67"/>
      <c r="X59" s="67"/>
      <c r="Y59" s="67"/>
      <c r="Z59" s="67"/>
      <c r="AA59" s="67"/>
      <c r="AB59" s="67"/>
      <c r="AC59" s="67"/>
      <c r="AD59" s="67"/>
      <c r="AE59" s="67"/>
      <c r="AF59" s="67"/>
      <c r="AG59" s="67"/>
      <c r="AH59" s="67"/>
      <c r="AI59" s="67"/>
      <c r="AJ59" s="67"/>
      <c r="AK59" s="67"/>
      <c r="AL59" s="67"/>
      <c r="AM59" s="67"/>
      <c r="AN59" s="67"/>
      <c r="AO59" s="67"/>
      <c r="AP59" s="201"/>
      <c r="AQ59" s="201"/>
      <c r="AR59" s="201"/>
      <c r="AS59" s="201"/>
      <c r="AT59" s="201"/>
      <c r="AU59" s="201"/>
      <c r="AV59" s="201"/>
      <c r="AW59" s="201"/>
      <c r="AX59" s="201"/>
      <c r="AY59" s="201"/>
      <c r="AZ59" s="201"/>
      <c r="BA59" s="201"/>
      <c r="BB59" s="201"/>
      <c r="BC59" s="201"/>
      <c r="BD59" s="201"/>
      <c r="BE59" s="201"/>
    </row>
    <row r="60" spans="1:57" s="136" customFormat="1" ht="16.5" customHeight="1" x14ac:dyDescent="0.25">
      <c r="A60" s="121"/>
      <c r="B60" s="122">
        <f t="shared" si="10"/>
        <v>0</v>
      </c>
      <c r="C60" s="112" t="s">
        <v>1292</v>
      </c>
      <c r="D60" s="113" t="s">
        <v>4</v>
      </c>
      <c r="E60" s="114">
        <v>9</v>
      </c>
      <c r="F60" s="115">
        <f>IFERROR(VLOOKUP($B60,'VS TKN 1712'!$B:$G,6,FALSE),0)</f>
        <v>0</v>
      </c>
      <c r="G60" s="263"/>
      <c r="H60" s="263"/>
      <c r="I60" s="263"/>
      <c r="J60" s="263"/>
      <c r="K60" s="263"/>
      <c r="L60" s="115">
        <f>IFERROR(VLOOKUP($B60,'VS TKN 1612'!$B:$G,6,FALSE),0)</f>
        <v>0</v>
      </c>
      <c r="M60" s="260">
        <v>1</v>
      </c>
      <c r="N60" s="482">
        <f>IFERROR($L60/100*PLANUNGSANNAHMEN!$E$15,0)*$M60</f>
        <v>0</v>
      </c>
      <c r="O60" s="117"/>
      <c r="P60" s="116">
        <f>IFERROR($F60/100*PLANUNGSANNAHMEN!$J$15,0)*$M60</f>
        <v>0</v>
      </c>
      <c r="Q60" s="117"/>
      <c r="R60" s="116">
        <f>IFERROR($F60/100*PLANUNGSANNAHMEN!$M$15,0)*$M60</f>
        <v>0</v>
      </c>
      <c r="S60" s="117"/>
      <c r="T60" s="116">
        <f>IFERROR($F60/100*PLANUNGSANNAHMEN!$P$15,0)*$M60</f>
        <v>0</v>
      </c>
      <c r="U60" s="118"/>
      <c r="V60" s="200"/>
      <c r="W60" s="67"/>
      <c r="X60" s="67"/>
      <c r="Y60" s="67"/>
      <c r="Z60" s="67"/>
      <c r="AA60" s="67"/>
      <c r="AB60" s="67"/>
      <c r="AC60" s="67"/>
      <c r="AD60" s="67"/>
      <c r="AE60" s="67"/>
      <c r="AF60" s="67"/>
      <c r="AG60" s="67"/>
      <c r="AH60" s="67"/>
      <c r="AI60" s="67"/>
      <c r="AJ60" s="67"/>
      <c r="AK60" s="67"/>
      <c r="AL60" s="67"/>
      <c r="AM60" s="67"/>
      <c r="AN60" s="67"/>
      <c r="AO60" s="67"/>
      <c r="AP60" s="201"/>
      <c r="AQ60" s="201"/>
      <c r="AR60" s="201"/>
      <c r="AS60" s="201"/>
      <c r="AT60" s="201"/>
      <c r="AU60" s="201"/>
      <c r="AV60" s="201"/>
      <c r="AW60" s="201"/>
      <c r="AX60" s="201"/>
      <c r="AY60" s="201"/>
      <c r="AZ60" s="201"/>
      <c r="BA60" s="201"/>
      <c r="BB60" s="201"/>
      <c r="BC60" s="201"/>
      <c r="BD60" s="201"/>
      <c r="BE60" s="201"/>
    </row>
    <row r="61" spans="1:57" s="136" customFormat="1" ht="16.5" customHeight="1" thickBot="1" x14ac:dyDescent="0.3">
      <c r="A61" s="121"/>
      <c r="B61" s="122">
        <f t="shared" si="10"/>
        <v>0</v>
      </c>
      <c r="C61" s="120" t="s">
        <v>1364</v>
      </c>
      <c r="D61" s="113" t="s">
        <v>5</v>
      </c>
      <c r="E61" s="114">
        <v>68</v>
      </c>
      <c r="F61" s="115">
        <f>IFERROR(VLOOKUP($B61,'VS TKN 1712'!$B:$K,10,FALSE),0)</f>
        <v>0</v>
      </c>
      <c r="G61" s="263"/>
      <c r="H61" s="263"/>
      <c r="I61" s="263"/>
      <c r="J61" s="263"/>
      <c r="K61" s="263"/>
      <c r="L61" s="115">
        <f>IFERROR(VLOOKUP($B61,'VS TKN 1612'!$B:$K,10,FALSE),0)</f>
        <v>0</v>
      </c>
      <c r="M61" s="260">
        <v>1</v>
      </c>
      <c r="N61" s="482">
        <f>IFERROR($L61/100*PLANUNGSANNAHMEN!$E$16,0)*$M61</f>
        <v>0</v>
      </c>
      <c r="O61" s="117"/>
      <c r="P61" s="116">
        <f>IFERROR($F61/100*PLANUNGSANNAHMEN!$J$16,0)*$M61</f>
        <v>0</v>
      </c>
      <c r="Q61" s="117"/>
      <c r="R61" s="116">
        <f>IFERROR($F61/100*PLANUNGSANNAHMEN!$M$16,0)*$M61</f>
        <v>0</v>
      </c>
      <c r="S61" s="117"/>
      <c r="T61" s="116">
        <f>IFERROR($F61/100*PLANUNGSANNAHMEN!$P$16,0)*$M61</f>
        <v>0</v>
      </c>
      <c r="U61" s="118"/>
      <c r="V61" s="200"/>
      <c r="W61" s="67"/>
      <c r="X61" s="67"/>
      <c r="Y61" s="67"/>
      <c r="Z61" s="67"/>
      <c r="AA61" s="67"/>
      <c r="AB61" s="67"/>
      <c r="AC61" s="67"/>
      <c r="AD61" s="67"/>
      <c r="AE61" s="67"/>
      <c r="AF61" s="67"/>
      <c r="AG61" s="67"/>
      <c r="AH61" s="67"/>
      <c r="AI61" s="67"/>
      <c r="AJ61" s="67"/>
      <c r="AK61" s="67"/>
      <c r="AL61" s="67"/>
      <c r="AM61" s="67"/>
      <c r="AN61" s="67"/>
      <c r="AO61" s="67"/>
      <c r="AP61" s="201"/>
      <c r="AQ61" s="201"/>
      <c r="AR61" s="201"/>
      <c r="AS61" s="201"/>
      <c r="AT61" s="201"/>
      <c r="AU61" s="201"/>
      <c r="AV61" s="201"/>
      <c r="AW61" s="201"/>
      <c r="AX61" s="201"/>
      <c r="AY61" s="201"/>
      <c r="AZ61" s="201"/>
      <c r="BA61" s="201"/>
      <c r="BB61" s="201"/>
      <c r="BC61" s="201"/>
      <c r="BD61" s="201"/>
      <c r="BE61" s="201"/>
    </row>
    <row r="62" spans="1:57" s="69" customFormat="1" ht="39.75" customHeight="1" thickTop="1" x14ac:dyDescent="0.25">
      <c r="A62" s="123" t="s">
        <v>28</v>
      </c>
      <c r="B62" s="124" t="s">
        <v>28</v>
      </c>
      <c r="C62" s="125" t="s">
        <v>28</v>
      </c>
      <c r="D62" s="126" t="s">
        <v>28</v>
      </c>
      <c r="E62" s="127" t="s">
        <v>28</v>
      </c>
      <c r="F62" s="128" t="s">
        <v>28</v>
      </c>
      <c r="G62" s="258"/>
      <c r="H62" s="258"/>
      <c r="I62" s="258"/>
      <c r="J62" s="258"/>
      <c r="K62" s="258"/>
      <c r="L62" s="258"/>
      <c r="M62" s="258"/>
      <c r="N62" s="129">
        <f>SUM(N57:N61)</f>
        <v>0</v>
      </c>
      <c r="O62" s="130"/>
      <c r="P62" s="129">
        <f>SUM(P57:P61)</f>
        <v>0</v>
      </c>
      <c r="Q62" s="130"/>
      <c r="R62" s="129">
        <f>SUM(R57:R61)</f>
        <v>0</v>
      </c>
      <c r="S62" s="130"/>
      <c r="T62" s="129">
        <f>SUM(T57:T61)</f>
        <v>0</v>
      </c>
      <c r="U62" s="131"/>
      <c r="V62" s="195"/>
      <c r="W62" s="61"/>
      <c r="X62" s="61"/>
      <c r="Y62" s="61"/>
      <c r="Z62" s="61"/>
      <c r="AA62" s="61"/>
      <c r="AB62" s="61"/>
      <c r="AC62" s="61"/>
      <c r="AD62" s="61"/>
      <c r="AE62" s="61"/>
      <c r="AF62" s="61"/>
      <c r="AG62" s="61"/>
      <c r="AH62" s="61"/>
      <c r="AI62" s="61"/>
      <c r="AJ62" s="61"/>
      <c r="AK62" s="61"/>
      <c r="AL62" s="61"/>
      <c r="AM62" s="61"/>
      <c r="AN62" s="61"/>
      <c r="AO62" s="61"/>
      <c r="AP62" s="196"/>
      <c r="AQ62" s="196"/>
      <c r="AR62" s="196"/>
      <c r="AS62" s="196"/>
      <c r="AT62" s="196"/>
      <c r="AU62" s="196"/>
      <c r="AV62" s="196"/>
      <c r="AW62" s="196"/>
      <c r="AX62" s="196"/>
      <c r="AY62" s="196"/>
      <c r="AZ62" s="196"/>
      <c r="BA62" s="196"/>
      <c r="BB62" s="196"/>
      <c r="BC62" s="196"/>
      <c r="BD62" s="196"/>
      <c r="BE62" s="196"/>
    </row>
    <row r="63" spans="1:57" s="69" customFormat="1" ht="93" customHeight="1" x14ac:dyDescent="0.25">
      <c r="A63" s="517" t="s">
        <v>1365</v>
      </c>
      <c r="B63" s="518"/>
      <c r="C63" s="518"/>
      <c r="D63" s="518"/>
      <c r="E63" s="518"/>
      <c r="F63" s="518"/>
      <c r="G63" s="518"/>
      <c r="H63" s="518"/>
      <c r="I63" s="518"/>
      <c r="J63" s="518"/>
      <c r="K63" s="518"/>
      <c r="L63" s="518"/>
      <c r="M63" s="518"/>
      <c r="N63" s="518"/>
      <c r="O63" s="518"/>
      <c r="P63" s="518"/>
      <c r="Q63" s="518"/>
      <c r="R63" s="518"/>
      <c r="S63" s="518"/>
      <c r="T63" s="518"/>
      <c r="U63" s="131"/>
      <c r="V63" s="195"/>
      <c r="W63" s="61"/>
      <c r="X63" s="61"/>
      <c r="Y63" s="61"/>
      <c r="Z63" s="61"/>
      <c r="AA63" s="61"/>
      <c r="AB63" s="61"/>
      <c r="AC63" s="61"/>
      <c r="AD63" s="61"/>
      <c r="AE63" s="61"/>
      <c r="AF63" s="61"/>
      <c r="AG63" s="61"/>
      <c r="AH63" s="61"/>
      <c r="AI63" s="61"/>
      <c r="AJ63" s="61"/>
      <c r="AK63" s="61"/>
      <c r="AL63" s="61"/>
      <c r="AM63" s="61"/>
      <c r="AN63" s="61"/>
      <c r="AO63" s="61"/>
      <c r="AP63" s="196"/>
      <c r="AQ63" s="196"/>
      <c r="AR63" s="196"/>
      <c r="AS63" s="196"/>
      <c r="AT63" s="196"/>
      <c r="AU63" s="196"/>
      <c r="AV63" s="196"/>
      <c r="AW63" s="196"/>
      <c r="AX63" s="196"/>
      <c r="AY63" s="196"/>
      <c r="AZ63" s="196"/>
      <c r="BA63" s="196"/>
      <c r="BB63" s="196"/>
      <c r="BC63" s="196"/>
      <c r="BD63" s="196"/>
      <c r="BE63" s="196"/>
    </row>
    <row r="64" spans="1:57" s="69" customFormat="1" ht="93" customHeight="1" x14ac:dyDescent="0.25">
      <c r="A64" s="512" t="s">
        <v>1366</v>
      </c>
      <c r="B64" s="513"/>
      <c r="C64" s="513"/>
      <c r="D64" s="513"/>
      <c r="E64" s="513"/>
      <c r="F64" s="513"/>
      <c r="G64" s="513"/>
      <c r="H64" s="513"/>
      <c r="I64" s="513"/>
      <c r="J64" s="513"/>
      <c r="K64" s="513"/>
      <c r="L64" s="513"/>
      <c r="M64" s="513"/>
      <c r="N64" s="513"/>
      <c r="O64" s="513"/>
      <c r="P64" s="513"/>
      <c r="Q64" s="513"/>
      <c r="R64" s="513"/>
      <c r="S64" s="513"/>
      <c r="T64" s="513"/>
      <c r="U64" s="131"/>
      <c r="V64" s="195"/>
      <c r="W64" s="61"/>
      <c r="X64" s="61"/>
      <c r="Y64" s="61"/>
      <c r="Z64" s="61"/>
      <c r="AA64" s="61"/>
      <c r="AB64" s="61"/>
      <c r="AC64" s="61"/>
      <c r="AD64" s="61"/>
      <c r="AE64" s="61"/>
      <c r="AF64" s="61"/>
      <c r="AG64" s="61"/>
      <c r="AH64" s="61"/>
      <c r="AI64" s="61"/>
      <c r="AJ64" s="61"/>
      <c r="AK64" s="61"/>
      <c r="AL64" s="61"/>
      <c r="AM64" s="61"/>
      <c r="AN64" s="61"/>
      <c r="AO64" s="61"/>
      <c r="AP64" s="196"/>
      <c r="AQ64" s="196"/>
      <c r="AR64" s="196"/>
      <c r="AS64" s="196"/>
      <c r="AT64" s="196"/>
      <c r="AU64" s="196"/>
      <c r="AV64" s="196"/>
      <c r="AW64" s="196"/>
      <c r="AX64" s="196"/>
      <c r="AY64" s="196"/>
      <c r="AZ64" s="196"/>
      <c r="BA64" s="196"/>
      <c r="BB64" s="196"/>
      <c r="BC64" s="196"/>
      <c r="BD64" s="196"/>
      <c r="BE64" s="196"/>
    </row>
    <row r="65" spans="1:57" s="69" customFormat="1" ht="41.25" customHeight="1" x14ac:dyDescent="0.25">
      <c r="A65" s="512" t="s">
        <v>1399</v>
      </c>
      <c r="B65" s="513"/>
      <c r="C65" s="513"/>
      <c r="D65" s="513"/>
      <c r="E65" s="513"/>
      <c r="F65" s="513"/>
      <c r="G65" s="513"/>
      <c r="H65" s="513"/>
      <c r="I65" s="513"/>
      <c r="J65" s="513"/>
      <c r="K65" s="513"/>
      <c r="L65" s="513"/>
      <c r="M65" s="513"/>
      <c r="N65" s="513"/>
      <c r="O65" s="513"/>
      <c r="P65" s="513"/>
      <c r="Q65" s="513"/>
      <c r="R65" s="513"/>
      <c r="S65" s="513"/>
      <c r="T65" s="513"/>
      <c r="U65" s="131"/>
      <c r="V65" s="195"/>
      <c r="W65" s="61"/>
      <c r="X65" s="61"/>
      <c r="Y65" s="61"/>
      <c r="Z65" s="61"/>
      <c r="AA65" s="61"/>
      <c r="AB65" s="61"/>
      <c r="AC65" s="61"/>
      <c r="AD65" s="61"/>
      <c r="AE65" s="61"/>
      <c r="AF65" s="61"/>
      <c r="AG65" s="61"/>
      <c r="AH65" s="61"/>
      <c r="AI65" s="61"/>
      <c r="AJ65" s="61"/>
      <c r="AK65" s="61"/>
      <c r="AL65" s="61"/>
      <c r="AM65" s="61"/>
      <c r="AN65" s="61"/>
      <c r="AO65" s="61"/>
      <c r="AP65" s="196"/>
      <c r="AQ65" s="196"/>
      <c r="AR65" s="196"/>
      <c r="AS65" s="196"/>
      <c r="AT65" s="196"/>
      <c r="AU65" s="196"/>
      <c r="AV65" s="196"/>
      <c r="AW65" s="196"/>
      <c r="AX65" s="196"/>
      <c r="AY65" s="196"/>
      <c r="AZ65" s="196"/>
      <c r="BA65" s="196"/>
      <c r="BB65" s="196"/>
      <c r="BC65" s="196"/>
      <c r="BD65" s="196"/>
      <c r="BE65" s="196"/>
    </row>
    <row r="66" spans="1:57" s="69" customFormat="1" ht="93" customHeight="1" x14ac:dyDescent="0.25">
      <c r="A66" s="512" t="s">
        <v>1367</v>
      </c>
      <c r="B66" s="513"/>
      <c r="C66" s="513"/>
      <c r="D66" s="513"/>
      <c r="E66" s="513"/>
      <c r="F66" s="513"/>
      <c r="G66" s="513"/>
      <c r="H66" s="513"/>
      <c r="I66" s="513"/>
      <c r="J66" s="513"/>
      <c r="K66" s="513"/>
      <c r="L66" s="513"/>
      <c r="M66" s="513"/>
      <c r="N66" s="513"/>
      <c r="O66" s="513"/>
      <c r="P66" s="513"/>
      <c r="Q66" s="513"/>
      <c r="R66" s="513"/>
      <c r="S66" s="513"/>
      <c r="T66" s="513"/>
      <c r="U66" s="131"/>
      <c r="V66" s="195"/>
      <c r="W66" s="61"/>
      <c r="X66" s="61"/>
      <c r="Y66" s="61"/>
      <c r="Z66" s="61"/>
      <c r="AA66" s="61"/>
      <c r="AB66" s="61"/>
      <c r="AC66" s="61"/>
      <c r="AD66" s="61"/>
      <c r="AE66" s="61"/>
      <c r="AF66" s="61"/>
      <c r="AG66" s="61"/>
      <c r="AH66" s="61"/>
      <c r="AI66" s="61"/>
      <c r="AJ66" s="61"/>
      <c r="AK66" s="61"/>
      <c r="AL66" s="61"/>
      <c r="AM66" s="61"/>
      <c r="AN66" s="61"/>
      <c r="AO66" s="61"/>
      <c r="AP66" s="196"/>
      <c r="AQ66" s="196"/>
      <c r="AR66" s="196"/>
      <c r="AS66" s="196"/>
      <c r="AT66" s="196"/>
      <c r="AU66" s="196"/>
      <c r="AV66" s="196"/>
      <c r="AW66" s="196"/>
      <c r="AX66" s="196"/>
      <c r="AY66" s="196"/>
      <c r="AZ66" s="196"/>
      <c r="BA66" s="196"/>
      <c r="BB66" s="196"/>
      <c r="BC66" s="196"/>
      <c r="BD66" s="196"/>
      <c r="BE66" s="196"/>
    </row>
    <row r="67" spans="1:57" s="69" customFormat="1" ht="93" customHeight="1" x14ac:dyDescent="0.25">
      <c r="A67" s="512" t="s">
        <v>1368</v>
      </c>
      <c r="B67" s="513"/>
      <c r="C67" s="513"/>
      <c r="D67" s="513"/>
      <c r="E67" s="513"/>
      <c r="F67" s="513"/>
      <c r="G67" s="513"/>
      <c r="H67" s="513"/>
      <c r="I67" s="513"/>
      <c r="J67" s="513"/>
      <c r="K67" s="513"/>
      <c r="L67" s="513"/>
      <c r="M67" s="513"/>
      <c r="N67" s="513"/>
      <c r="O67" s="513"/>
      <c r="P67" s="513"/>
      <c r="Q67" s="513"/>
      <c r="R67" s="513"/>
      <c r="S67" s="513"/>
      <c r="T67" s="513"/>
      <c r="U67" s="131"/>
      <c r="V67" s="195"/>
      <c r="W67" s="61"/>
      <c r="X67" s="61"/>
      <c r="Y67" s="61"/>
      <c r="Z67" s="61"/>
      <c r="AA67" s="61"/>
      <c r="AB67" s="61"/>
      <c r="AC67" s="61"/>
      <c r="AD67" s="61"/>
      <c r="AE67" s="61"/>
      <c r="AF67" s="61"/>
      <c r="AG67" s="61"/>
      <c r="AH67" s="61"/>
      <c r="AI67" s="61"/>
      <c r="AJ67" s="61"/>
      <c r="AK67" s="61"/>
      <c r="AL67" s="61"/>
      <c r="AM67" s="61"/>
      <c r="AN67" s="61"/>
      <c r="AO67" s="61"/>
      <c r="AP67" s="196"/>
      <c r="AQ67" s="196"/>
      <c r="AR67" s="196"/>
      <c r="AS67" s="196"/>
      <c r="AT67" s="196"/>
      <c r="AU67" s="196"/>
      <c r="AV67" s="196"/>
      <c r="AW67" s="196"/>
      <c r="AX67" s="196"/>
      <c r="AY67" s="196"/>
      <c r="AZ67" s="196"/>
      <c r="BA67" s="196"/>
      <c r="BB67" s="196"/>
      <c r="BC67" s="196"/>
      <c r="BD67" s="196"/>
      <c r="BE67" s="196"/>
    </row>
    <row r="68" spans="1:57" x14ac:dyDescent="0.2">
      <c r="U68" s="203"/>
      <c r="AX68" s="204"/>
      <c r="AY68" s="204"/>
      <c r="AZ68" s="204"/>
      <c r="BA68" s="204"/>
      <c r="BB68" s="204"/>
      <c r="BC68" s="204"/>
      <c r="BD68" s="204"/>
      <c r="BE68" s="132"/>
    </row>
    <row r="69" spans="1:57" x14ac:dyDescent="0.2">
      <c r="U69" s="203"/>
      <c r="AX69" s="204"/>
      <c r="AY69" s="204"/>
      <c r="AZ69" s="204"/>
      <c r="BA69" s="204"/>
      <c r="BB69" s="204"/>
      <c r="BC69" s="204"/>
      <c r="BD69" s="204"/>
      <c r="BE69" s="132"/>
    </row>
    <row r="70" spans="1:57" x14ac:dyDescent="0.2">
      <c r="U70" s="203"/>
      <c r="AX70" s="204"/>
      <c r="AY70" s="204"/>
      <c r="AZ70" s="204"/>
      <c r="BA70" s="204"/>
      <c r="BB70" s="204"/>
      <c r="BC70" s="204"/>
      <c r="BD70" s="204"/>
      <c r="BE70" s="132"/>
    </row>
    <row r="71" spans="1:57" x14ac:dyDescent="0.2">
      <c r="U71" s="203"/>
      <c r="AX71" s="204"/>
      <c r="AY71" s="204"/>
      <c r="AZ71" s="204"/>
      <c r="BA71" s="204"/>
      <c r="BB71" s="204"/>
      <c r="BC71" s="204"/>
      <c r="BD71" s="204"/>
      <c r="BE71" s="132"/>
    </row>
    <row r="72" spans="1:57" x14ac:dyDescent="0.2">
      <c r="U72" s="203"/>
      <c r="AX72" s="204"/>
      <c r="AY72" s="204"/>
      <c r="AZ72" s="204"/>
      <c r="BA72" s="204"/>
      <c r="BB72" s="204"/>
      <c r="BC72" s="204"/>
      <c r="BD72" s="204"/>
      <c r="BE72" s="132"/>
    </row>
    <row r="73" spans="1:57" x14ac:dyDescent="0.2">
      <c r="U73" s="203"/>
      <c r="AX73" s="204"/>
      <c r="AY73" s="204"/>
      <c r="AZ73" s="204"/>
      <c r="BA73" s="204"/>
      <c r="BB73" s="204"/>
      <c r="BC73" s="204"/>
      <c r="BD73" s="204"/>
      <c r="BE73" s="132"/>
    </row>
    <row r="74" spans="1:57" x14ac:dyDescent="0.2">
      <c r="U74" s="203"/>
      <c r="AX74" s="204"/>
      <c r="AY74" s="204"/>
      <c r="AZ74" s="204"/>
      <c r="BA74" s="204"/>
      <c r="BB74" s="204"/>
      <c r="BC74" s="204"/>
      <c r="BD74" s="204"/>
      <c r="BE74" s="132"/>
    </row>
    <row r="75" spans="1:57" x14ac:dyDescent="0.2">
      <c r="U75" s="203"/>
      <c r="AX75" s="204"/>
      <c r="AY75" s="204"/>
      <c r="AZ75" s="204"/>
      <c r="BA75" s="204"/>
      <c r="BB75" s="204"/>
      <c r="BC75" s="204"/>
      <c r="BD75" s="204"/>
      <c r="BE75" s="132"/>
    </row>
    <row r="76" spans="1:57" x14ac:dyDescent="0.2">
      <c r="U76" s="203"/>
      <c r="AX76" s="204"/>
      <c r="AY76" s="204"/>
      <c r="AZ76" s="204"/>
      <c r="BA76" s="204"/>
      <c r="BB76" s="204"/>
      <c r="BC76" s="204"/>
      <c r="BD76" s="204"/>
      <c r="BE76" s="132"/>
    </row>
    <row r="77" spans="1:57" x14ac:dyDescent="0.2">
      <c r="U77" s="203"/>
      <c r="AX77" s="204"/>
      <c r="AY77" s="204"/>
      <c r="AZ77" s="204"/>
      <c r="BA77" s="204"/>
      <c r="BB77" s="204"/>
      <c r="BC77" s="204"/>
      <c r="BD77" s="204"/>
      <c r="BE77" s="132"/>
    </row>
    <row r="78" spans="1:57" x14ac:dyDescent="0.2">
      <c r="U78" s="203"/>
      <c r="AX78" s="204"/>
      <c r="AY78" s="204"/>
      <c r="AZ78" s="204"/>
      <c r="BA78" s="204"/>
      <c r="BB78" s="204"/>
      <c r="BC78" s="204"/>
      <c r="BD78" s="204"/>
      <c r="BE78" s="132"/>
    </row>
    <row r="79" spans="1:57" x14ac:dyDescent="0.2">
      <c r="U79" s="203"/>
      <c r="AX79" s="204"/>
      <c r="AY79" s="204"/>
      <c r="AZ79" s="204"/>
      <c r="BA79" s="204"/>
      <c r="BB79" s="204"/>
      <c r="BC79" s="204"/>
      <c r="BD79" s="204"/>
      <c r="BE79" s="132"/>
    </row>
    <row r="80" spans="1:57" x14ac:dyDescent="0.2">
      <c r="U80" s="203"/>
      <c r="AX80" s="204"/>
      <c r="AY80" s="204"/>
      <c r="AZ80" s="204"/>
      <c r="BA80" s="204"/>
      <c r="BB80" s="204"/>
      <c r="BC80" s="204"/>
      <c r="BD80" s="204"/>
      <c r="BE80" s="132"/>
    </row>
    <row r="81" spans="21:57" x14ac:dyDescent="0.2">
      <c r="U81" s="203"/>
      <c r="AX81" s="204"/>
      <c r="AY81" s="204"/>
      <c r="AZ81" s="204"/>
      <c r="BA81" s="204"/>
      <c r="BB81" s="204"/>
      <c r="BC81" s="204"/>
      <c r="BD81" s="204"/>
      <c r="BE81" s="132"/>
    </row>
    <row r="82" spans="21:57" x14ac:dyDescent="0.2">
      <c r="U82" s="203"/>
      <c r="AX82" s="204"/>
      <c r="AY82" s="204"/>
      <c r="AZ82" s="204"/>
      <c r="BA82" s="204"/>
      <c r="BB82" s="204"/>
      <c r="BC82" s="204"/>
      <c r="BD82" s="204"/>
      <c r="BE82" s="132"/>
    </row>
    <row r="83" spans="21:57" x14ac:dyDescent="0.2">
      <c r="U83" s="203"/>
      <c r="AX83" s="204"/>
      <c r="AY83" s="204"/>
      <c r="AZ83" s="204"/>
      <c r="BA83" s="204"/>
      <c r="BB83" s="204"/>
      <c r="BC83" s="204"/>
      <c r="BD83" s="204"/>
      <c r="BE83" s="132"/>
    </row>
    <row r="84" spans="21:57" x14ac:dyDescent="0.2">
      <c r="U84" s="203"/>
      <c r="AX84" s="204"/>
      <c r="AY84" s="204"/>
      <c r="AZ84" s="204"/>
      <c r="BA84" s="204"/>
      <c r="BB84" s="204"/>
      <c r="BC84" s="204"/>
      <c r="BD84" s="204"/>
      <c r="BE84" s="132"/>
    </row>
    <row r="85" spans="21:57" x14ac:dyDescent="0.2">
      <c r="U85" s="203"/>
      <c r="AX85" s="204"/>
      <c r="AY85" s="204"/>
      <c r="AZ85" s="204"/>
      <c r="BA85" s="204"/>
      <c r="BB85" s="204"/>
      <c r="BC85" s="204"/>
      <c r="BD85" s="204"/>
      <c r="BE85" s="132"/>
    </row>
    <row r="86" spans="21:57" x14ac:dyDescent="0.2">
      <c r="U86" s="203"/>
      <c r="AX86" s="204"/>
      <c r="AY86" s="204"/>
      <c r="AZ86" s="204"/>
      <c r="BA86" s="204"/>
      <c r="BB86" s="204"/>
      <c r="BC86" s="204"/>
      <c r="BD86" s="204"/>
      <c r="BE86" s="132"/>
    </row>
    <row r="87" spans="21:57" x14ac:dyDescent="0.2">
      <c r="U87" s="203"/>
      <c r="AX87" s="204"/>
      <c r="AY87" s="204"/>
      <c r="AZ87" s="204"/>
      <c r="BA87" s="204"/>
      <c r="BB87" s="204"/>
      <c r="BC87" s="204"/>
      <c r="BD87" s="204"/>
      <c r="BE87" s="132"/>
    </row>
    <row r="88" spans="21:57" x14ac:dyDescent="0.2">
      <c r="U88" s="203"/>
      <c r="AX88" s="204"/>
      <c r="AY88" s="204"/>
      <c r="AZ88" s="204"/>
      <c r="BA88" s="204"/>
      <c r="BB88" s="204"/>
      <c r="BC88" s="204"/>
      <c r="BD88" s="204"/>
      <c r="BE88" s="132"/>
    </row>
    <row r="89" spans="21:57" x14ac:dyDescent="0.2">
      <c r="U89" s="203"/>
      <c r="AX89" s="204"/>
      <c r="AY89" s="204"/>
      <c r="AZ89" s="204"/>
      <c r="BA89" s="204"/>
      <c r="BB89" s="204"/>
      <c r="BC89" s="204"/>
      <c r="BD89" s="204"/>
      <c r="BE89" s="132"/>
    </row>
    <row r="90" spans="21:57" x14ac:dyDescent="0.2">
      <c r="U90" s="203"/>
      <c r="AX90" s="204"/>
      <c r="AY90" s="204"/>
      <c r="AZ90" s="204"/>
      <c r="BA90" s="204"/>
      <c r="BB90" s="204"/>
      <c r="BC90" s="204"/>
      <c r="BD90" s="204"/>
      <c r="BE90" s="132"/>
    </row>
    <row r="91" spans="21:57" x14ac:dyDescent="0.2">
      <c r="U91" s="203"/>
      <c r="AX91" s="204"/>
      <c r="AY91" s="204"/>
      <c r="AZ91" s="204"/>
      <c r="BA91" s="204"/>
      <c r="BB91" s="204"/>
      <c r="BC91" s="204"/>
      <c r="BD91" s="204"/>
      <c r="BE91" s="132"/>
    </row>
    <row r="92" spans="21:57" x14ac:dyDescent="0.2">
      <c r="U92" s="203"/>
      <c r="AX92" s="204"/>
      <c r="AY92" s="204"/>
      <c r="AZ92" s="204"/>
      <c r="BA92" s="204"/>
      <c r="BB92" s="204"/>
      <c r="BC92" s="204"/>
      <c r="BD92" s="204"/>
      <c r="BE92" s="132"/>
    </row>
    <row r="93" spans="21:57" x14ac:dyDescent="0.2">
      <c r="U93" s="203"/>
      <c r="AX93" s="204"/>
      <c r="AY93" s="204"/>
      <c r="AZ93" s="204"/>
      <c r="BA93" s="204"/>
      <c r="BB93" s="204"/>
      <c r="BC93" s="204"/>
      <c r="BD93" s="204"/>
      <c r="BE93" s="132"/>
    </row>
    <row r="94" spans="21:57" x14ac:dyDescent="0.2">
      <c r="U94" s="203"/>
      <c r="AX94" s="204"/>
      <c r="AY94" s="204"/>
      <c r="AZ94" s="204"/>
      <c r="BA94" s="204"/>
      <c r="BB94" s="204"/>
      <c r="BC94" s="204"/>
      <c r="BD94" s="204"/>
      <c r="BE94" s="132"/>
    </row>
    <row r="95" spans="21:57" x14ac:dyDescent="0.2">
      <c r="U95" s="203"/>
      <c r="AX95" s="204"/>
      <c r="AY95" s="204"/>
      <c r="AZ95" s="204"/>
      <c r="BA95" s="204"/>
      <c r="BB95" s="204"/>
      <c r="BC95" s="204"/>
      <c r="BD95" s="204"/>
      <c r="BE95" s="132"/>
    </row>
    <row r="96" spans="21:57" x14ac:dyDescent="0.2">
      <c r="U96" s="203"/>
      <c r="AX96" s="204"/>
      <c r="AY96" s="204"/>
      <c r="AZ96" s="204"/>
      <c r="BA96" s="204"/>
      <c r="BB96" s="204"/>
      <c r="BC96" s="204"/>
      <c r="BD96" s="204"/>
      <c r="BE96" s="132"/>
    </row>
    <row r="97" spans="21:57" x14ac:dyDescent="0.2">
      <c r="U97" s="203"/>
      <c r="AX97" s="204"/>
      <c r="AY97" s="204"/>
      <c r="AZ97" s="204"/>
      <c r="BA97" s="204"/>
      <c r="BB97" s="204"/>
      <c r="BC97" s="204"/>
      <c r="BD97" s="204"/>
      <c r="BE97" s="132"/>
    </row>
    <row r="98" spans="21:57" x14ac:dyDescent="0.2">
      <c r="U98" s="203"/>
      <c r="AX98" s="204"/>
      <c r="AY98" s="204"/>
      <c r="AZ98" s="204"/>
      <c r="BA98" s="204"/>
      <c r="BB98" s="204"/>
      <c r="BC98" s="204"/>
      <c r="BD98" s="204"/>
      <c r="BE98" s="132"/>
    </row>
    <row r="99" spans="21:57" x14ac:dyDescent="0.2">
      <c r="U99" s="203"/>
      <c r="AX99" s="204"/>
      <c r="AY99" s="204"/>
      <c r="AZ99" s="204"/>
      <c r="BA99" s="204"/>
      <c r="BB99" s="204"/>
      <c r="BC99" s="204"/>
      <c r="BD99" s="204"/>
      <c r="BE99" s="132"/>
    </row>
    <row r="100" spans="21:57" x14ac:dyDescent="0.2">
      <c r="U100" s="203"/>
      <c r="AX100" s="204"/>
      <c r="AY100" s="204"/>
      <c r="AZ100" s="204"/>
      <c r="BA100" s="204"/>
      <c r="BB100" s="204"/>
      <c r="BC100" s="204"/>
      <c r="BD100" s="204"/>
      <c r="BE100" s="132"/>
    </row>
    <row r="101" spans="21:57" x14ac:dyDescent="0.2">
      <c r="U101" s="203"/>
      <c r="AX101" s="204"/>
      <c r="AY101" s="204"/>
      <c r="AZ101" s="204"/>
      <c r="BA101" s="204"/>
      <c r="BB101" s="204"/>
      <c r="BC101" s="204"/>
      <c r="BD101" s="204"/>
      <c r="BE101" s="132"/>
    </row>
    <row r="102" spans="21:57" x14ac:dyDescent="0.2">
      <c r="U102" s="203"/>
      <c r="AX102" s="204"/>
      <c r="AY102" s="204"/>
      <c r="AZ102" s="204"/>
      <c r="BA102" s="204"/>
      <c r="BB102" s="204"/>
      <c r="BC102" s="204"/>
      <c r="BD102" s="204"/>
      <c r="BE102" s="132"/>
    </row>
    <row r="103" spans="21:57" x14ac:dyDescent="0.2">
      <c r="U103" s="203"/>
      <c r="AX103" s="204"/>
      <c r="AY103" s="204"/>
      <c r="AZ103" s="204"/>
      <c r="BA103" s="204"/>
      <c r="BB103" s="204"/>
      <c r="BC103" s="204"/>
      <c r="BD103" s="204"/>
      <c r="BE103" s="132"/>
    </row>
    <row r="104" spans="21:57" x14ac:dyDescent="0.2">
      <c r="U104" s="203"/>
      <c r="AX104" s="204"/>
      <c r="AY104" s="204"/>
      <c r="AZ104" s="204"/>
      <c r="BA104" s="204"/>
      <c r="BB104" s="204"/>
      <c r="BC104" s="204"/>
      <c r="BD104" s="204"/>
      <c r="BE104" s="132"/>
    </row>
    <row r="105" spans="21:57" x14ac:dyDescent="0.2">
      <c r="U105" s="203"/>
      <c r="AX105" s="204"/>
      <c r="AY105" s="204"/>
      <c r="AZ105" s="204"/>
      <c r="BA105" s="204"/>
      <c r="BB105" s="204"/>
      <c r="BC105" s="204"/>
      <c r="BD105" s="204"/>
      <c r="BE105" s="132"/>
    </row>
    <row r="106" spans="21:57" x14ac:dyDescent="0.2">
      <c r="U106" s="203"/>
      <c r="AX106" s="204"/>
      <c r="AY106" s="204"/>
      <c r="AZ106" s="204"/>
      <c r="BA106" s="204"/>
      <c r="BB106" s="204"/>
      <c r="BC106" s="204"/>
      <c r="BD106" s="204"/>
      <c r="BE106" s="132"/>
    </row>
    <row r="107" spans="21:57" x14ac:dyDescent="0.2">
      <c r="U107" s="203"/>
      <c r="AX107" s="204"/>
      <c r="AY107" s="204"/>
      <c r="AZ107" s="204"/>
      <c r="BA107" s="204"/>
      <c r="BB107" s="204"/>
      <c r="BC107" s="204"/>
      <c r="BD107" s="204"/>
      <c r="BE107" s="132"/>
    </row>
    <row r="108" spans="21:57" x14ac:dyDescent="0.2">
      <c r="U108" s="203"/>
      <c r="AX108" s="204"/>
      <c r="AY108" s="204"/>
      <c r="AZ108" s="204"/>
      <c r="BA108" s="204"/>
      <c r="BB108" s="204"/>
      <c r="BC108" s="204"/>
      <c r="BD108" s="204"/>
      <c r="BE108" s="132"/>
    </row>
    <row r="109" spans="21:57" x14ac:dyDescent="0.2">
      <c r="U109" s="203"/>
      <c r="AX109" s="204"/>
      <c r="AY109" s="204"/>
      <c r="AZ109" s="204"/>
      <c r="BA109" s="204"/>
      <c r="BB109" s="204"/>
      <c r="BC109" s="204"/>
      <c r="BD109" s="204"/>
      <c r="BE109" s="132"/>
    </row>
    <row r="110" spans="21:57" x14ac:dyDescent="0.2">
      <c r="U110" s="203"/>
      <c r="AX110" s="204"/>
      <c r="AY110" s="204"/>
      <c r="AZ110" s="204"/>
      <c r="BA110" s="204"/>
      <c r="BB110" s="204"/>
      <c r="BC110" s="204"/>
      <c r="BD110" s="204"/>
      <c r="BE110" s="132"/>
    </row>
    <row r="111" spans="21:57" x14ac:dyDescent="0.2">
      <c r="U111" s="203"/>
      <c r="AX111" s="204"/>
      <c r="AY111" s="204"/>
      <c r="AZ111" s="204"/>
      <c r="BA111" s="204"/>
      <c r="BB111" s="204"/>
      <c r="BC111" s="204"/>
      <c r="BD111" s="204"/>
      <c r="BE111" s="132"/>
    </row>
    <row r="112" spans="21:57" x14ac:dyDescent="0.2">
      <c r="U112" s="203"/>
      <c r="AX112" s="204"/>
      <c r="AY112" s="204"/>
      <c r="AZ112" s="204"/>
      <c r="BA112" s="204"/>
      <c r="BB112" s="204"/>
      <c r="BC112" s="204"/>
      <c r="BD112" s="204"/>
      <c r="BE112" s="132"/>
    </row>
    <row r="113" spans="21:57" x14ac:dyDescent="0.2">
      <c r="U113" s="203"/>
      <c r="AX113" s="204"/>
      <c r="AY113" s="204"/>
      <c r="AZ113" s="204"/>
      <c r="BA113" s="204"/>
      <c r="BB113" s="204"/>
      <c r="BC113" s="204"/>
      <c r="BD113" s="204"/>
      <c r="BE113" s="132"/>
    </row>
    <row r="114" spans="21:57" x14ac:dyDescent="0.2">
      <c r="U114" s="203"/>
      <c r="AX114" s="204"/>
      <c r="AY114" s="204"/>
      <c r="AZ114" s="204"/>
      <c r="BA114" s="204"/>
      <c r="BB114" s="204"/>
      <c r="BC114" s="204"/>
      <c r="BD114" s="204"/>
      <c r="BE114" s="132"/>
    </row>
    <row r="115" spans="21:57" x14ac:dyDescent="0.2">
      <c r="U115" s="203"/>
      <c r="AX115" s="204"/>
      <c r="AY115" s="204"/>
      <c r="AZ115" s="204"/>
      <c r="BA115" s="204"/>
      <c r="BB115" s="204"/>
      <c r="BC115" s="204"/>
      <c r="BD115" s="204"/>
      <c r="BE115" s="132"/>
    </row>
    <row r="116" spans="21:57" x14ac:dyDescent="0.2">
      <c r="U116" s="203"/>
      <c r="AX116" s="204"/>
      <c r="AY116" s="204"/>
      <c r="AZ116" s="204"/>
      <c r="BA116" s="204"/>
      <c r="BB116" s="204"/>
      <c r="BC116" s="204"/>
      <c r="BD116" s="204"/>
      <c r="BE116" s="132"/>
    </row>
    <row r="117" spans="21:57" x14ac:dyDescent="0.2">
      <c r="U117" s="203"/>
      <c r="AX117" s="204"/>
      <c r="AY117" s="204"/>
      <c r="AZ117" s="204"/>
      <c r="BA117" s="204"/>
      <c r="BB117" s="204"/>
      <c r="BC117" s="204"/>
      <c r="BD117" s="204"/>
      <c r="BE117" s="132"/>
    </row>
    <row r="118" spans="21:57" x14ac:dyDescent="0.2">
      <c r="U118" s="203"/>
      <c r="AX118" s="204"/>
      <c r="AY118" s="204"/>
      <c r="AZ118" s="204"/>
      <c r="BA118" s="204"/>
      <c r="BB118" s="204"/>
      <c r="BC118" s="204"/>
      <c r="BD118" s="204"/>
      <c r="BE118" s="132"/>
    </row>
    <row r="119" spans="21:57" x14ac:dyDescent="0.2">
      <c r="U119" s="203"/>
      <c r="AX119" s="204"/>
      <c r="AY119" s="204"/>
      <c r="AZ119" s="204"/>
      <c r="BA119" s="204"/>
      <c r="BB119" s="204"/>
      <c r="BC119" s="204"/>
      <c r="BD119" s="204"/>
      <c r="BE119" s="132"/>
    </row>
    <row r="120" spans="21:57" x14ac:dyDescent="0.2">
      <c r="U120" s="203"/>
      <c r="AX120" s="204"/>
      <c r="AY120" s="204"/>
      <c r="AZ120" s="204"/>
      <c r="BA120" s="204"/>
      <c r="BB120" s="204"/>
      <c r="BC120" s="204"/>
      <c r="BD120" s="204"/>
      <c r="BE120" s="132"/>
    </row>
    <row r="121" spans="21:57" x14ac:dyDescent="0.2">
      <c r="U121" s="203"/>
      <c r="AX121" s="204"/>
      <c r="AY121" s="204"/>
      <c r="AZ121" s="204"/>
      <c r="BA121" s="204"/>
      <c r="BB121" s="204"/>
      <c r="BC121" s="204"/>
      <c r="BD121" s="204"/>
      <c r="BE121" s="132"/>
    </row>
    <row r="122" spans="21:57" x14ac:dyDescent="0.2">
      <c r="U122" s="203"/>
      <c r="AX122" s="204"/>
      <c r="AY122" s="204"/>
      <c r="AZ122" s="204"/>
      <c r="BA122" s="204"/>
      <c r="BB122" s="204"/>
      <c r="BC122" s="204"/>
      <c r="BD122" s="204"/>
      <c r="BE122" s="132"/>
    </row>
    <row r="123" spans="21:57" x14ac:dyDescent="0.2">
      <c r="U123" s="203"/>
      <c r="AX123" s="204"/>
      <c r="AY123" s="204"/>
      <c r="AZ123" s="204"/>
      <c r="BA123" s="204"/>
      <c r="BB123" s="204"/>
      <c r="BC123" s="204"/>
      <c r="BD123" s="204"/>
      <c r="BE123" s="132"/>
    </row>
    <row r="124" spans="21:57" x14ac:dyDescent="0.2">
      <c r="U124" s="203"/>
      <c r="AX124" s="204"/>
      <c r="AY124" s="204"/>
      <c r="AZ124" s="204"/>
      <c r="BA124" s="204"/>
      <c r="BB124" s="204"/>
      <c r="BC124" s="204"/>
      <c r="BD124" s="204"/>
      <c r="BE124" s="132"/>
    </row>
    <row r="125" spans="21:57" x14ac:dyDescent="0.2">
      <c r="U125" s="203"/>
      <c r="AX125" s="204"/>
      <c r="AY125" s="204"/>
      <c r="AZ125" s="204"/>
      <c r="BA125" s="204"/>
      <c r="BB125" s="204"/>
      <c r="BC125" s="204"/>
      <c r="BD125" s="204"/>
      <c r="BE125" s="132"/>
    </row>
    <row r="126" spans="21:57" x14ac:dyDescent="0.2">
      <c r="U126" s="203"/>
      <c r="AX126" s="204"/>
      <c r="AY126" s="204"/>
      <c r="AZ126" s="204"/>
      <c r="BA126" s="204"/>
      <c r="BB126" s="204"/>
      <c r="BC126" s="204"/>
      <c r="BD126" s="204"/>
      <c r="BE126" s="132"/>
    </row>
    <row r="127" spans="21:57" x14ac:dyDescent="0.2">
      <c r="U127" s="203"/>
      <c r="AX127" s="204"/>
      <c r="AY127" s="204"/>
      <c r="AZ127" s="204"/>
      <c r="BA127" s="204"/>
      <c r="BB127" s="204"/>
      <c r="BC127" s="204"/>
      <c r="BD127" s="204"/>
      <c r="BE127" s="132"/>
    </row>
    <row r="128" spans="21:57" x14ac:dyDescent="0.2">
      <c r="U128" s="203"/>
      <c r="AX128" s="204"/>
      <c r="AY128" s="204"/>
      <c r="AZ128" s="204"/>
      <c r="BA128" s="204"/>
      <c r="BB128" s="204"/>
      <c r="BC128" s="204"/>
      <c r="BD128" s="204"/>
      <c r="BE128" s="132"/>
    </row>
    <row r="129" spans="21:57" x14ac:dyDescent="0.2">
      <c r="U129" s="203"/>
      <c r="AX129" s="204"/>
      <c r="AY129" s="204"/>
      <c r="AZ129" s="204"/>
      <c r="BA129" s="204"/>
      <c r="BB129" s="204"/>
      <c r="BC129" s="204"/>
      <c r="BD129" s="204"/>
      <c r="BE129" s="132"/>
    </row>
    <row r="130" spans="21:57" x14ac:dyDescent="0.2">
      <c r="U130" s="203"/>
      <c r="AX130" s="204"/>
      <c r="AY130" s="204"/>
      <c r="AZ130" s="204"/>
      <c r="BA130" s="204"/>
      <c r="BB130" s="204"/>
      <c r="BC130" s="204"/>
      <c r="BD130" s="204"/>
      <c r="BE130" s="132"/>
    </row>
    <row r="131" spans="21:57" x14ac:dyDescent="0.2">
      <c r="U131" s="203"/>
      <c r="AX131" s="204"/>
      <c r="AY131" s="204"/>
      <c r="AZ131" s="204"/>
      <c r="BA131" s="204"/>
      <c r="BB131" s="204"/>
      <c r="BC131" s="204"/>
      <c r="BD131" s="204"/>
      <c r="BE131" s="132"/>
    </row>
    <row r="132" spans="21:57" x14ac:dyDescent="0.2">
      <c r="U132" s="203"/>
      <c r="AX132" s="204"/>
      <c r="AY132" s="204"/>
      <c r="AZ132" s="204"/>
      <c r="BA132" s="204"/>
      <c r="BB132" s="204"/>
      <c r="BC132" s="204"/>
      <c r="BD132" s="204"/>
      <c r="BE132" s="132"/>
    </row>
    <row r="133" spans="21:57" x14ac:dyDescent="0.2">
      <c r="U133" s="203"/>
      <c r="AX133" s="204"/>
      <c r="AY133" s="204"/>
      <c r="AZ133" s="204"/>
      <c r="BA133" s="204"/>
      <c r="BB133" s="204"/>
      <c r="BC133" s="204"/>
      <c r="BD133" s="204"/>
      <c r="BE133" s="132"/>
    </row>
    <row r="134" spans="21:57" x14ac:dyDescent="0.2">
      <c r="U134" s="203"/>
      <c r="AX134" s="204"/>
      <c r="AY134" s="204"/>
      <c r="AZ134" s="204"/>
      <c r="BA134" s="204"/>
      <c r="BB134" s="204"/>
      <c r="BC134" s="204"/>
      <c r="BD134" s="204"/>
      <c r="BE134" s="132"/>
    </row>
    <row r="135" spans="21:57" x14ac:dyDescent="0.2">
      <c r="U135" s="203"/>
      <c r="AX135" s="204"/>
      <c r="AY135" s="204"/>
      <c r="AZ135" s="204"/>
      <c r="BA135" s="204"/>
      <c r="BB135" s="204"/>
      <c r="BC135" s="204"/>
      <c r="BD135" s="204"/>
      <c r="BE135" s="132"/>
    </row>
    <row r="136" spans="21:57" x14ac:dyDescent="0.2">
      <c r="U136" s="203"/>
      <c r="AX136" s="204"/>
      <c r="AY136" s="204"/>
      <c r="AZ136" s="204"/>
      <c r="BA136" s="204"/>
      <c r="BB136" s="204"/>
      <c r="BC136" s="204"/>
      <c r="BD136" s="204"/>
      <c r="BE136" s="132"/>
    </row>
    <row r="137" spans="21:57" x14ac:dyDescent="0.2">
      <c r="U137" s="203"/>
      <c r="AX137" s="204"/>
      <c r="AY137" s="204"/>
      <c r="AZ137" s="204"/>
      <c r="BA137" s="204"/>
      <c r="BB137" s="204"/>
      <c r="BC137" s="204"/>
      <c r="BD137" s="204"/>
      <c r="BE137" s="132"/>
    </row>
    <row r="138" spans="21:57" x14ac:dyDescent="0.2">
      <c r="U138" s="203"/>
      <c r="AX138" s="204"/>
      <c r="AY138" s="204"/>
      <c r="AZ138" s="204"/>
      <c r="BA138" s="204"/>
      <c r="BB138" s="204"/>
      <c r="BC138" s="204"/>
      <c r="BD138" s="204"/>
      <c r="BE138" s="132"/>
    </row>
    <row r="139" spans="21:57" x14ac:dyDescent="0.2">
      <c r="U139" s="203"/>
      <c r="AX139" s="204"/>
      <c r="AY139" s="204"/>
      <c r="AZ139" s="204"/>
      <c r="BA139" s="204"/>
      <c r="BB139" s="204"/>
      <c r="BC139" s="204"/>
      <c r="BD139" s="204"/>
      <c r="BE139" s="132"/>
    </row>
    <row r="140" spans="21:57" x14ac:dyDescent="0.2">
      <c r="U140" s="203"/>
      <c r="AX140" s="204"/>
      <c r="AY140" s="204"/>
      <c r="AZ140" s="204"/>
      <c r="BA140" s="204"/>
      <c r="BB140" s="204"/>
      <c r="BC140" s="204"/>
      <c r="BD140" s="204"/>
      <c r="BE140" s="132"/>
    </row>
    <row r="141" spans="21:57" x14ac:dyDescent="0.2">
      <c r="U141" s="203"/>
      <c r="AX141" s="204"/>
      <c r="AY141" s="204"/>
      <c r="AZ141" s="204"/>
      <c r="BA141" s="204"/>
      <c r="BB141" s="204"/>
      <c r="BC141" s="204"/>
      <c r="BD141" s="204"/>
      <c r="BE141" s="132"/>
    </row>
    <row r="142" spans="21:57" x14ac:dyDescent="0.2">
      <c r="U142" s="203"/>
      <c r="AX142" s="204"/>
      <c r="AY142" s="204"/>
      <c r="AZ142" s="204"/>
      <c r="BA142" s="204"/>
      <c r="BB142" s="204"/>
      <c r="BC142" s="204"/>
      <c r="BD142" s="204"/>
      <c r="BE142" s="132"/>
    </row>
    <row r="143" spans="21:57" x14ac:dyDescent="0.2">
      <c r="U143" s="203"/>
      <c r="AX143" s="204"/>
      <c r="AY143" s="204"/>
      <c r="AZ143" s="204"/>
      <c r="BA143" s="204"/>
      <c r="BB143" s="204"/>
      <c r="BC143" s="204"/>
      <c r="BD143" s="204"/>
      <c r="BE143" s="132"/>
    </row>
    <row r="144" spans="21:57" x14ac:dyDescent="0.2">
      <c r="U144" s="203"/>
      <c r="AX144" s="204"/>
      <c r="AY144" s="204"/>
      <c r="AZ144" s="204"/>
      <c r="BA144" s="204"/>
      <c r="BB144" s="204"/>
      <c r="BC144" s="204"/>
      <c r="BD144" s="204"/>
      <c r="BE144" s="132"/>
    </row>
    <row r="145" spans="21:57" x14ac:dyDescent="0.2">
      <c r="U145" s="203"/>
      <c r="AX145" s="204"/>
      <c r="AY145" s="204"/>
      <c r="AZ145" s="204"/>
      <c r="BA145" s="204"/>
      <c r="BB145" s="204"/>
      <c r="BC145" s="204"/>
      <c r="BD145" s="204"/>
      <c r="BE145" s="132"/>
    </row>
    <row r="146" spans="21:57" x14ac:dyDescent="0.2">
      <c r="U146" s="203"/>
      <c r="AX146" s="204"/>
      <c r="AY146" s="204"/>
      <c r="AZ146" s="204"/>
      <c r="BA146" s="204"/>
      <c r="BB146" s="204"/>
      <c r="BC146" s="204"/>
      <c r="BD146" s="204"/>
      <c r="BE146" s="132"/>
    </row>
    <row r="147" spans="21:57" x14ac:dyDescent="0.2">
      <c r="U147" s="203"/>
      <c r="AX147" s="204"/>
      <c r="AY147" s="204"/>
      <c r="AZ147" s="204"/>
      <c r="BA147" s="204"/>
      <c r="BB147" s="204"/>
      <c r="BC147" s="204"/>
      <c r="BD147" s="204"/>
      <c r="BE147" s="132"/>
    </row>
    <row r="148" spans="21:57" x14ac:dyDescent="0.2">
      <c r="U148" s="203"/>
      <c r="AX148" s="204"/>
      <c r="AY148" s="204"/>
      <c r="AZ148" s="204"/>
      <c r="BA148" s="204"/>
      <c r="BB148" s="204"/>
      <c r="BC148" s="204"/>
      <c r="BD148" s="204"/>
      <c r="BE148" s="132"/>
    </row>
    <row r="149" spans="21:57" x14ac:dyDescent="0.2">
      <c r="U149" s="203"/>
      <c r="AX149" s="204"/>
      <c r="AY149" s="204"/>
      <c r="AZ149" s="204"/>
      <c r="BA149" s="204"/>
      <c r="BB149" s="204"/>
      <c r="BC149" s="204"/>
      <c r="BD149" s="204"/>
      <c r="BE149" s="132"/>
    </row>
    <row r="150" spans="21:57" x14ac:dyDescent="0.2">
      <c r="U150" s="203"/>
      <c r="AX150" s="204"/>
      <c r="AY150" s="204"/>
      <c r="AZ150" s="204"/>
      <c r="BA150" s="204"/>
      <c r="BB150" s="204"/>
      <c r="BC150" s="204"/>
      <c r="BD150" s="204"/>
      <c r="BE150" s="132"/>
    </row>
    <row r="151" spans="21:57" x14ac:dyDescent="0.2">
      <c r="U151" s="203"/>
      <c r="AX151" s="204"/>
      <c r="AY151" s="204"/>
      <c r="AZ151" s="204"/>
      <c r="BA151" s="204"/>
      <c r="BB151" s="204"/>
      <c r="BC151" s="204"/>
      <c r="BD151" s="204"/>
      <c r="BE151" s="132"/>
    </row>
    <row r="152" spans="21:57" x14ac:dyDescent="0.2">
      <c r="U152" s="203"/>
      <c r="AX152" s="204"/>
      <c r="AY152" s="204"/>
      <c r="AZ152" s="204"/>
      <c r="BA152" s="204"/>
      <c r="BB152" s="204"/>
      <c r="BC152" s="204"/>
      <c r="BD152" s="204"/>
      <c r="BE152" s="132"/>
    </row>
    <row r="153" spans="21:57" x14ac:dyDescent="0.2">
      <c r="U153" s="203"/>
      <c r="AX153" s="204"/>
      <c r="AY153" s="204"/>
      <c r="AZ153" s="204"/>
      <c r="BA153" s="204"/>
      <c r="BB153" s="204"/>
      <c r="BC153" s="204"/>
      <c r="BD153" s="204"/>
      <c r="BE153" s="132"/>
    </row>
    <row r="154" spans="21:57" x14ac:dyDescent="0.2">
      <c r="U154" s="203"/>
      <c r="AX154" s="204"/>
      <c r="AY154" s="204"/>
      <c r="AZ154" s="204"/>
      <c r="BA154" s="204"/>
      <c r="BB154" s="204"/>
      <c r="BC154" s="204"/>
      <c r="BD154" s="204"/>
      <c r="BE154" s="132"/>
    </row>
    <row r="155" spans="21:57" x14ac:dyDescent="0.2">
      <c r="U155" s="203"/>
      <c r="AX155" s="204"/>
      <c r="AY155" s="204"/>
      <c r="AZ155" s="204"/>
      <c r="BA155" s="204"/>
      <c r="BB155" s="204"/>
      <c r="BC155" s="204"/>
      <c r="BD155" s="204"/>
      <c r="BE155" s="132"/>
    </row>
    <row r="156" spans="21:57" x14ac:dyDescent="0.2">
      <c r="U156" s="203"/>
      <c r="AX156" s="204"/>
      <c r="AY156" s="204"/>
      <c r="AZ156" s="204"/>
      <c r="BA156" s="204"/>
      <c r="BB156" s="204"/>
      <c r="BC156" s="204"/>
      <c r="BD156" s="204"/>
      <c r="BE156" s="132"/>
    </row>
    <row r="157" spans="21:57" x14ac:dyDescent="0.2">
      <c r="U157" s="203"/>
      <c r="AX157" s="204"/>
      <c r="AY157" s="204"/>
      <c r="AZ157" s="204"/>
      <c r="BA157" s="204"/>
      <c r="BB157" s="204"/>
      <c r="BC157" s="204"/>
      <c r="BD157" s="204"/>
      <c r="BE157" s="132"/>
    </row>
    <row r="158" spans="21:57" x14ac:dyDescent="0.2">
      <c r="U158" s="203"/>
      <c r="AX158" s="204"/>
      <c r="AY158" s="204"/>
      <c r="AZ158" s="204"/>
      <c r="BA158" s="204"/>
      <c r="BB158" s="204"/>
      <c r="BC158" s="204"/>
      <c r="BD158" s="204"/>
      <c r="BE158" s="132"/>
    </row>
    <row r="159" spans="21:57" x14ac:dyDescent="0.2">
      <c r="U159" s="203"/>
      <c r="AX159" s="204"/>
      <c r="AY159" s="204"/>
      <c r="AZ159" s="204"/>
      <c r="BA159" s="204"/>
      <c r="BB159" s="204"/>
      <c r="BC159" s="204"/>
      <c r="BD159" s="204"/>
      <c r="BE159" s="132"/>
    </row>
    <row r="160" spans="21:57" x14ac:dyDescent="0.2">
      <c r="U160" s="203"/>
      <c r="AX160" s="204"/>
      <c r="AY160" s="204"/>
      <c r="AZ160" s="204"/>
      <c r="BA160" s="204"/>
      <c r="BB160" s="204"/>
      <c r="BC160" s="204"/>
      <c r="BD160" s="204"/>
      <c r="BE160" s="132"/>
    </row>
    <row r="161" spans="21:57" x14ac:dyDescent="0.2">
      <c r="U161" s="203"/>
      <c r="AX161" s="204"/>
      <c r="AY161" s="204"/>
      <c r="AZ161" s="204"/>
      <c r="BA161" s="204"/>
      <c r="BB161" s="204"/>
      <c r="BC161" s="204"/>
      <c r="BD161" s="204"/>
      <c r="BE161" s="132"/>
    </row>
    <row r="162" spans="21:57" x14ac:dyDescent="0.2">
      <c r="U162" s="203"/>
      <c r="AX162" s="204"/>
      <c r="AY162" s="204"/>
      <c r="AZ162" s="204"/>
      <c r="BA162" s="204"/>
      <c r="BB162" s="204"/>
      <c r="BC162" s="204"/>
      <c r="BD162" s="204"/>
      <c r="BE162" s="132"/>
    </row>
    <row r="163" spans="21:57" x14ac:dyDescent="0.2">
      <c r="U163" s="203"/>
      <c r="AX163" s="204"/>
      <c r="AY163" s="204"/>
      <c r="AZ163" s="204"/>
      <c r="BA163" s="204"/>
      <c r="BB163" s="204"/>
      <c r="BC163" s="204"/>
      <c r="BD163" s="204"/>
      <c r="BE163" s="132"/>
    </row>
    <row r="164" spans="21:57" x14ac:dyDescent="0.2">
      <c r="U164" s="203"/>
      <c r="AX164" s="204"/>
      <c r="AY164" s="204"/>
      <c r="AZ164" s="204"/>
      <c r="BA164" s="204"/>
      <c r="BB164" s="204"/>
      <c r="BC164" s="204"/>
      <c r="BD164" s="204"/>
      <c r="BE164" s="132"/>
    </row>
    <row r="165" spans="21:57" x14ac:dyDescent="0.2">
      <c r="U165" s="203"/>
      <c r="AX165" s="204"/>
      <c r="AY165" s="204"/>
      <c r="AZ165" s="204"/>
      <c r="BA165" s="204"/>
      <c r="BB165" s="204"/>
      <c r="BC165" s="204"/>
      <c r="BD165" s="204"/>
      <c r="BE165" s="132"/>
    </row>
    <row r="166" spans="21:57" x14ac:dyDescent="0.2">
      <c r="U166" s="203"/>
      <c r="AX166" s="204"/>
      <c r="AY166" s="204"/>
      <c r="AZ166" s="204"/>
      <c r="BA166" s="204"/>
      <c r="BB166" s="204"/>
      <c r="BC166" s="204"/>
      <c r="BD166" s="204"/>
      <c r="BE166" s="132"/>
    </row>
    <row r="167" spans="21:57" x14ac:dyDescent="0.2">
      <c r="U167" s="203"/>
      <c r="AX167" s="204"/>
      <c r="AY167" s="204"/>
      <c r="AZ167" s="204"/>
      <c r="BA167" s="204"/>
      <c r="BB167" s="204"/>
      <c r="BC167" s="204"/>
      <c r="BD167" s="204"/>
      <c r="BE167" s="132"/>
    </row>
    <row r="168" spans="21:57" x14ac:dyDescent="0.2">
      <c r="U168" s="203"/>
      <c r="AX168" s="204"/>
      <c r="AY168" s="204"/>
      <c r="AZ168" s="204"/>
      <c r="BA168" s="204"/>
      <c r="BB168" s="204"/>
      <c r="BC168" s="204"/>
      <c r="BD168" s="204"/>
      <c r="BE168" s="132"/>
    </row>
    <row r="169" spans="21:57" x14ac:dyDescent="0.2">
      <c r="U169" s="203"/>
      <c r="AX169" s="204"/>
      <c r="AY169" s="204"/>
      <c r="AZ169" s="204"/>
      <c r="BA169" s="204"/>
      <c r="BB169" s="204"/>
      <c r="BC169" s="204"/>
      <c r="BD169" s="204"/>
      <c r="BE169" s="132"/>
    </row>
    <row r="170" spans="21:57" x14ac:dyDescent="0.2">
      <c r="U170" s="203"/>
      <c r="AX170" s="204"/>
      <c r="AY170" s="204"/>
      <c r="AZ170" s="204"/>
      <c r="BA170" s="204"/>
      <c r="BB170" s="204"/>
      <c r="BC170" s="204"/>
      <c r="BD170" s="204"/>
      <c r="BE170" s="132"/>
    </row>
    <row r="171" spans="21:57" x14ac:dyDescent="0.2">
      <c r="U171" s="203"/>
      <c r="AX171" s="204"/>
      <c r="AY171" s="204"/>
      <c r="AZ171" s="204"/>
      <c r="BA171" s="204"/>
      <c r="BB171" s="204"/>
      <c r="BC171" s="204"/>
      <c r="BD171" s="204"/>
      <c r="BE171" s="132"/>
    </row>
    <row r="172" spans="21:57" x14ac:dyDescent="0.2">
      <c r="U172" s="203"/>
      <c r="AX172" s="204"/>
      <c r="AY172" s="204"/>
      <c r="AZ172" s="204"/>
      <c r="BA172" s="204"/>
      <c r="BB172" s="204"/>
      <c r="BC172" s="204"/>
      <c r="BD172" s="204"/>
      <c r="BE172" s="132"/>
    </row>
    <row r="173" spans="21:57" x14ac:dyDescent="0.2">
      <c r="U173" s="203"/>
      <c r="AX173" s="204"/>
      <c r="AY173" s="204"/>
      <c r="AZ173" s="204"/>
      <c r="BA173" s="204"/>
      <c r="BB173" s="204"/>
      <c r="BC173" s="204"/>
      <c r="BD173" s="204"/>
      <c r="BE173" s="132"/>
    </row>
    <row r="174" spans="21:57" x14ac:dyDescent="0.2">
      <c r="U174" s="203"/>
      <c r="AX174" s="204"/>
      <c r="AY174" s="204"/>
      <c r="AZ174" s="204"/>
      <c r="BA174" s="204"/>
      <c r="BB174" s="204"/>
      <c r="BC174" s="204"/>
      <c r="BD174" s="204"/>
      <c r="BE174" s="132"/>
    </row>
    <row r="175" spans="21:57" x14ac:dyDescent="0.2">
      <c r="U175" s="203"/>
      <c r="AX175" s="204"/>
      <c r="AY175" s="204"/>
      <c r="AZ175" s="204"/>
      <c r="BA175" s="204"/>
      <c r="BB175" s="204"/>
      <c r="BC175" s="204"/>
      <c r="BD175" s="204"/>
      <c r="BE175" s="132"/>
    </row>
    <row r="176" spans="21:57" x14ac:dyDescent="0.2">
      <c r="U176" s="203"/>
      <c r="AX176" s="204"/>
      <c r="AY176" s="204"/>
      <c r="AZ176" s="204"/>
      <c r="BA176" s="204"/>
      <c r="BB176" s="204"/>
      <c r="BC176" s="204"/>
      <c r="BD176" s="204"/>
      <c r="BE176" s="132"/>
    </row>
    <row r="177" spans="21:57" x14ac:dyDescent="0.2">
      <c r="U177" s="203"/>
      <c r="AX177" s="204"/>
      <c r="AY177" s="204"/>
      <c r="AZ177" s="204"/>
      <c r="BA177" s="204"/>
      <c r="BB177" s="204"/>
      <c r="BC177" s="204"/>
      <c r="BD177" s="204"/>
      <c r="BE177" s="132"/>
    </row>
    <row r="178" spans="21:57" x14ac:dyDescent="0.2">
      <c r="U178" s="203"/>
      <c r="AX178" s="204"/>
      <c r="AY178" s="204"/>
      <c r="AZ178" s="204"/>
      <c r="BA178" s="204"/>
      <c r="BB178" s="204"/>
      <c r="BC178" s="204"/>
      <c r="BD178" s="204"/>
      <c r="BE178" s="132"/>
    </row>
    <row r="179" spans="21:57" x14ac:dyDescent="0.2">
      <c r="U179" s="203"/>
      <c r="AX179" s="204"/>
      <c r="AY179" s="204"/>
      <c r="AZ179" s="204"/>
      <c r="BA179" s="204"/>
      <c r="BB179" s="204"/>
      <c r="BC179" s="204"/>
      <c r="BD179" s="204"/>
      <c r="BE179" s="132"/>
    </row>
    <row r="180" spans="21:57" x14ac:dyDescent="0.2">
      <c r="U180" s="203"/>
      <c r="AX180" s="204"/>
      <c r="AY180" s="204"/>
      <c r="AZ180" s="204"/>
      <c r="BA180" s="204"/>
      <c r="BB180" s="204"/>
      <c r="BC180" s="204"/>
      <c r="BD180" s="204"/>
      <c r="BE180" s="132"/>
    </row>
    <row r="181" spans="21:57" x14ac:dyDescent="0.2">
      <c r="U181" s="203"/>
      <c r="AX181" s="204"/>
      <c r="AY181" s="204"/>
      <c r="AZ181" s="204"/>
      <c r="BA181" s="204"/>
      <c r="BB181" s="204"/>
      <c r="BC181" s="204"/>
      <c r="BD181" s="204"/>
      <c r="BE181" s="132"/>
    </row>
    <row r="182" spans="21:57" x14ac:dyDescent="0.2">
      <c r="U182" s="203"/>
      <c r="AX182" s="204"/>
      <c r="AY182" s="204"/>
      <c r="AZ182" s="204"/>
      <c r="BA182" s="204"/>
      <c r="BB182" s="204"/>
      <c r="BC182" s="204"/>
      <c r="BD182" s="204"/>
      <c r="BE182" s="132"/>
    </row>
    <row r="183" spans="21:57" x14ac:dyDescent="0.2">
      <c r="U183" s="203"/>
      <c r="AX183" s="204"/>
      <c r="AY183" s="204"/>
      <c r="AZ183" s="204"/>
      <c r="BA183" s="204"/>
      <c r="BB183" s="204"/>
      <c r="BC183" s="204"/>
      <c r="BD183" s="204"/>
      <c r="BE183" s="132"/>
    </row>
    <row r="184" spans="21:57" x14ac:dyDescent="0.2">
      <c r="U184" s="203"/>
      <c r="AX184" s="204"/>
      <c r="AY184" s="204"/>
      <c r="AZ184" s="204"/>
      <c r="BA184" s="204"/>
      <c r="BB184" s="204"/>
      <c r="BC184" s="204"/>
      <c r="BD184" s="204"/>
      <c r="BE184" s="132"/>
    </row>
    <row r="185" spans="21:57" x14ac:dyDescent="0.2">
      <c r="U185" s="203"/>
      <c r="AX185" s="204"/>
      <c r="AY185" s="204"/>
      <c r="AZ185" s="204"/>
      <c r="BA185" s="204"/>
      <c r="BB185" s="204"/>
      <c r="BC185" s="204"/>
      <c r="BD185" s="204"/>
      <c r="BE185" s="132"/>
    </row>
    <row r="186" spans="21:57" x14ac:dyDescent="0.2">
      <c r="U186" s="203"/>
      <c r="AX186" s="204"/>
      <c r="AY186" s="204"/>
      <c r="AZ186" s="204"/>
      <c r="BA186" s="204"/>
      <c r="BB186" s="204"/>
      <c r="BC186" s="204"/>
      <c r="BD186" s="204"/>
      <c r="BE186" s="132"/>
    </row>
    <row r="187" spans="21:57" x14ac:dyDescent="0.2">
      <c r="U187" s="203"/>
      <c r="AX187" s="204"/>
      <c r="AY187" s="204"/>
      <c r="AZ187" s="204"/>
      <c r="BA187" s="204"/>
      <c r="BB187" s="204"/>
      <c r="BC187" s="204"/>
      <c r="BD187" s="204"/>
      <c r="BE187" s="132"/>
    </row>
    <row r="188" spans="21:57" x14ac:dyDescent="0.2">
      <c r="U188" s="203"/>
      <c r="AX188" s="204"/>
      <c r="AY188" s="204"/>
      <c r="AZ188" s="204"/>
      <c r="BA188" s="204"/>
      <c r="BB188" s="204"/>
      <c r="BC188" s="204"/>
      <c r="BD188" s="204"/>
      <c r="BE188" s="132"/>
    </row>
    <row r="189" spans="21:57" x14ac:dyDescent="0.2">
      <c r="U189" s="203"/>
      <c r="AX189" s="204"/>
      <c r="AY189" s="204"/>
      <c r="AZ189" s="204"/>
      <c r="BA189" s="204"/>
      <c r="BB189" s="204"/>
      <c r="BC189" s="204"/>
      <c r="BD189" s="204"/>
      <c r="BE189" s="132"/>
    </row>
    <row r="190" spans="21:57" x14ac:dyDescent="0.2">
      <c r="U190" s="203"/>
      <c r="AX190" s="204"/>
      <c r="AY190" s="204"/>
      <c r="AZ190" s="204"/>
      <c r="BA190" s="204"/>
      <c r="BB190" s="204"/>
      <c r="BC190" s="204"/>
      <c r="BD190" s="204"/>
      <c r="BE190" s="132"/>
    </row>
    <row r="191" spans="21:57" x14ac:dyDescent="0.2">
      <c r="U191" s="203"/>
      <c r="AX191" s="204"/>
      <c r="AY191" s="204"/>
      <c r="AZ191" s="204"/>
      <c r="BA191" s="204"/>
      <c r="BB191" s="204"/>
      <c r="BC191" s="204"/>
      <c r="BD191" s="204"/>
      <c r="BE191" s="132"/>
    </row>
    <row r="192" spans="21:57" x14ac:dyDescent="0.2">
      <c r="U192" s="203"/>
      <c r="AX192" s="204"/>
      <c r="AY192" s="204"/>
      <c r="AZ192" s="204"/>
      <c r="BA192" s="204"/>
      <c r="BB192" s="204"/>
      <c r="BC192" s="204"/>
      <c r="BD192" s="204"/>
      <c r="BE192" s="132"/>
    </row>
    <row r="193" spans="21:57" x14ac:dyDescent="0.2">
      <c r="U193" s="203"/>
      <c r="AX193" s="204"/>
      <c r="AY193" s="204"/>
      <c r="AZ193" s="204"/>
      <c r="BA193" s="204"/>
      <c r="BB193" s="204"/>
      <c r="BC193" s="204"/>
      <c r="BD193" s="204"/>
      <c r="BE193" s="132"/>
    </row>
    <row r="194" spans="21:57" x14ac:dyDescent="0.2">
      <c r="U194" s="203"/>
      <c r="AX194" s="204"/>
      <c r="AY194" s="204"/>
      <c r="AZ194" s="204"/>
      <c r="BA194" s="204"/>
      <c r="BB194" s="204"/>
      <c r="BC194" s="204"/>
      <c r="BD194" s="204"/>
      <c r="BE194" s="132"/>
    </row>
    <row r="195" spans="21:57" x14ac:dyDescent="0.2">
      <c r="U195" s="203"/>
      <c r="AX195" s="204"/>
      <c r="AY195" s="204"/>
      <c r="AZ195" s="204"/>
      <c r="BA195" s="204"/>
      <c r="BB195" s="204"/>
      <c r="BC195" s="204"/>
      <c r="BD195" s="204"/>
      <c r="BE195" s="132"/>
    </row>
    <row r="196" spans="21:57" x14ac:dyDescent="0.2">
      <c r="U196" s="203"/>
      <c r="AX196" s="204"/>
      <c r="AY196" s="204"/>
      <c r="AZ196" s="204"/>
      <c r="BA196" s="204"/>
      <c r="BB196" s="204"/>
      <c r="BC196" s="204"/>
      <c r="BD196" s="204"/>
      <c r="BE196" s="132"/>
    </row>
    <row r="197" spans="21:57" x14ac:dyDescent="0.2">
      <c r="U197" s="203"/>
      <c r="AX197" s="204"/>
      <c r="AY197" s="204"/>
      <c r="AZ197" s="204"/>
      <c r="BA197" s="204"/>
      <c r="BB197" s="204"/>
      <c r="BC197" s="204"/>
      <c r="BD197" s="204"/>
      <c r="BE197" s="132"/>
    </row>
    <row r="198" spans="21:57" x14ac:dyDescent="0.2">
      <c r="U198" s="203"/>
      <c r="AX198" s="204"/>
      <c r="AY198" s="204"/>
      <c r="AZ198" s="204"/>
      <c r="BA198" s="204"/>
      <c r="BB198" s="204"/>
      <c r="BC198" s="204"/>
      <c r="BD198" s="204"/>
      <c r="BE198" s="132"/>
    </row>
    <row r="199" spans="21:57" x14ac:dyDescent="0.2">
      <c r="U199" s="203"/>
      <c r="AX199" s="204"/>
      <c r="AY199" s="204"/>
      <c r="AZ199" s="204"/>
      <c r="BA199" s="204"/>
      <c r="BB199" s="204"/>
      <c r="BC199" s="204"/>
      <c r="BD199" s="204"/>
      <c r="BE199" s="132"/>
    </row>
    <row r="200" spans="21:57" x14ac:dyDescent="0.2">
      <c r="U200" s="203"/>
      <c r="AX200" s="204"/>
      <c r="AY200" s="204"/>
      <c r="AZ200" s="204"/>
      <c r="BA200" s="204"/>
      <c r="BB200" s="204"/>
      <c r="BC200" s="204"/>
      <c r="BD200" s="204"/>
      <c r="BE200" s="132"/>
    </row>
    <row r="201" spans="21:57" x14ac:dyDescent="0.2">
      <c r="U201" s="203"/>
      <c r="AX201" s="204"/>
      <c r="AY201" s="204"/>
      <c r="AZ201" s="204"/>
      <c r="BA201" s="204"/>
      <c r="BB201" s="204"/>
      <c r="BC201" s="204"/>
      <c r="BD201" s="204"/>
      <c r="BE201" s="132"/>
    </row>
    <row r="202" spans="21:57" x14ac:dyDescent="0.2">
      <c r="U202" s="203"/>
      <c r="AX202" s="204"/>
      <c r="AY202" s="204"/>
      <c r="AZ202" s="204"/>
      <c r="BA202" s="204"/>
      <c r="BB202" s="204"/>
      <c r="BC202" s="204"/>
      <c r="BD202" s="204"/>
      <c r="BE202" s="132"/>
    </row>
    <row r="203" spans="21:57" x14ac:dyDescent="0.2">
      <c r="U203" s="203"/>
      <c r="AX203" s="204"/>
      <c r="AY203" s="204"/>
      <c r="AZ203" s="204"/>
      <c r="BA203" s="204"/>
      <c r="BB203" s="204"/>
      <c r="BC203" s="204"/>
      <c r="BD203" s="204"/>
      <c r="BE203" s="132"/>
    </row>
    <row r="204" spans="21:57" x14ac:dyDescent="0.2">
      <c r="U204" s="203"/>
      <c r="AX204" s="204"/>
      <c r="AY204" s="204"/>
      <c r="AZ204" s="204"/>
      <c r="BA204" s="204"/>
      <c r="BB204" s="204"/>
      <c r="BC204" s="204"/>
      <c r="BD204" s="204"/>
      <c r="BE204" s="132"/>
    </row>
    <row r="205" spans="21:57" x14ac:dyDescent="0.2">
      <c r="U205" s="203"/>
      <c r="AX205" s="204"/>
      <c r="AY205" s="204"/>
      <c r="AZ205" s="204"/>
      <c r="BA205" s="204"/>
      <c r="BB205" s="204"/>
      <c r="BC205" s="204"/>
      <c r="BD205" s="204"/>
      <c r="BE205" s="132"/>
    </row>
    <row r="206" spans="21:57" x14ac:dyDescent="0.2">
      <c r="U206" s="203"/>
      <c r="AX206" s="204"/>
      <c r="AY206" s="204"/>
      <c r="AZ206" s="204"/>
      <c r="BA206" s="204"/>
      <c r="BB206" s="204"/>
      <c r="BC206" s="204"/>
      <c r="BD206" s="204"/>
      <c r="BE206" s="132"/>
    </row>
    <row r="207" spans="21:57" x14ac:dyDescent="0.2">
      <c r="U207" s="203"/>
      <c r="AX207" s="204"/>
      <c r="AY207" s="204"/>
      <c r="AZ207" s="204"/>
      <c r="BA207" s="204"/>
      <c r="BB207" s="204"/>
      <c r="BC207" s="204"/>
      <c r="BD207" s="204"/>
      <c r="BE207" s="132"/>
    </row>
    <row r="208" spans="21:57" x14ac:dyDescent="0.2">
      <c r="U208" s="203"/>
      <c r="AX208" s="204"/>
      <c r="AY208" s="204"/>
      <c r="AZ208" s="204"/>
      <c r="BA208" s="204"/>
      <c r="BB208" s="204"/>
      <c r="BC208" s="204"/>
      <c r="BD208" s="204"/>
      <c r="BE208" s="132"/>
    </row>
    <row r="209" spans="21:57" x14ac:dyDescent="0.2">
      <c r="U209" s="203"/>
      <c r="AX209" s="204"/>
      <c r="AY209" s="204"/>
      <c r="AZ209" s="204"/>
      <c r="BA209" s="204"/>
      <c r="BB209" s="204"/>
      <c r="BC209" s="204"/>
      <c r="BD209" s="204"/>
      <c r="BE209" s="132"/>
    </row>
    <row r="210" spans="21:57" x14ac:dyDescent="0.2">
      <c r="U210" s="203"/>
      <c r="AX210" s="204"/>
      <c r="AY210" s="204"/>
      <c r="AZ210" s="204"/>
      <c r="BA210" s="204"/>
      <c r="BB210" s="204"/>
      <c r="BC210" s="204"/>
      <c r="BD210" s="204"/>
      <c r="BE210" s="132"/>
    </row>
    <row r="211" spans="21:57" x14ac:dyDescent="0.2">
      <c r="U211" s="203"/>
      <c r="AX211" s="204"/>
      <c r="AY211" s="204"/>
      <c r="AZ211" s="204"/>
      <c r="BA211" s="204"/>
      <c r="BB211" s="204"/>
      <c r="BC211" s="204"/>
      <c r="BD211" s="204"/>
      <c r="BE211" s="132"/>
    </row>
    <row r="212" spans="21:57" x14ac:dyDescent="0.2">
      <c r="U212" s="203"/>
      <c r="AX212" s="204"/>
      <c r="AY212" s="204"/>
      <c r="AZ212" s="204"/>
      <c r="BA212" s="204"/>
      <c r="BB212" s="204"/>
      <c r="BC212" s="204"/>
      <c r="BD212" s="204"/>
      <c r="BE212" s="132"/>
    </row>
    <row r="213" spans="21:57" x14ac:dyDescent="0.2">
      <c r="U213" s="203"/>
      <c r="AX213" s="204"/>
      <c r="AY213" s="204"/>
      <c r="AZ213" s="204"/>
      <c r="BA213" s="204"/>
      <c r="BB213" s="204"/>
      <c r="BC213" s="204"/>
      <c r="BD213" s="204"/>
      <c r="BE213" s="132"/>
    </row>
    <row r="214" spans="21:57" x14ac:dyDescent="0.2">
      <c r="U214" s="203"/>
      <c r="AX214" s="204"/>
      <c r="AY214" s="204"/>
      <c r="AZ214" s="204"/>
      <c r="BA214" s="204"/>
      <c r="BB214" s="204"/>
      <c r="BC214" s="204"/>
      <c r="BD214" s="204"/>
      <c r="BE214" s="132"/>
    </row>
    <row r="215" spans="21:57" x14ac:dyDescent="0.2">
      <c r="U215" s="203"/>
      <c r="AX215" s="204"/>
      <c r="AY215" s="204"/>
      <c r="AZ215" s="204"/>
      <c r="BA215" s="204"/>
      <c r="BB215" s="204"/>
      <c r="BC215" s="204"/>
      <c r="BD215" s="204"/>
      <c r="BE215" s="132"/>
    </row>
    <row r="216" spans="21:57" x14ac:dyDescent="0.2">
      <c r="U216" s="203"/>
      <c r="AX216" s="204"/>
      <c r="AY216" s="204"/>
      <c r="AZ216" s="204"/>
      <c r="BA216" s="204"/>
      <c r="BB216" s="204"/>
      <c r="BC216" s="204"/>
      <c r="BD216" s="204"/>
      <c r="BE216" s="132"/>
    </row>
    <row r="217" spans="21:57" x14ac:dyDescent="0.2">
      <c r="U217" s="203"/>
      <c r="AX217" s="204"/>
      <c r="AY217" s="204"/>
      <c r="AZ217" s="204"/>
      <c r="BA217" s="204"/>
      <c r="BB217" s="204"/>
      <c r="BC217" s="204"/>
      <c r="BD217" s="204"/>
      <c r="BE217" s="132"/>
    </row>
    <row r="218" spans="21:57" x14ac:dyDescent="0.2">
      <c r="U218" s="203"/>
      <c r="AX218" s="204"/>
      <c r="AY218" s="204"/>
      <c r="AZ218" s="204"/>
      <c r="BA218" s="204"/>
      <c r="BB218" s="204"/>
      <c r="BC218" s="204"/>
      <c r="BD218" s="204"/>
      <c r="BE218" s="132"/>
    </row>
    <row r="219" spans="21:57" x14ac:dyDescent="0.2">
      <c r="U219" s="203"/>
      <c r="AX219" s="204"/>
      <c r="AY219" s="204"/>
      <c r="AZ219" s="204"/>
      <c r="BA219" s="204"/>
      <c r="BB219" s="204"/>
      <c r="BC219" s="204"/>
      <c r="BD219" s="204"/>
      <c r="BE219" s="132"/>
    </row>
    <row r="220" spans="21:57" x14ac:dyDescent="0.2">
      <c r="U220" s="203"/>
      <c r="AX220" s="204"/>
      <c r="AY220" s="204"/>
      <c r="AZ220" s="204"/>
      <c r="BA220" s="204"/>
      <c r="BB220" s="204"/>
      <c r="BC220" s="204"/>
      <c r="BD220" s="204"/>
      <c r="BE220" s="132"/>
    </row>
    <row r="221" spans="21:57" x14ac:dyDescent="0.2">
      <c r="U221" s="203"/>
      <c r="AX221" s="204"/>
      <c r="AY221" s="204"/>
      <c r="AZ221" s="204"/>
      <c r="BA221" s="204"/>
      <c r="BB221" s="204"/>
      <c r="BC221" s="204"/>
      <c r="BD221" s="204"/>
      <c r="BE221" s="132"/>
    </row>
    <row r="222" spans="21:57" x14ac:dyDescent="0.2">
      <c r="U222" s="203"/>
      <c r="AX222" s="204"/>
      <c r="AY222" s="204"/>
      <c r="AZ222" s="204"/>
      <c r="BA222" s="204"/>
      <c r="BB222" s="204"/>
      <c r="BC222" s="204"/>
      <c r="BD222" s="204"/>
      <c r="BE222" s="132"/>
    </row>
    <row r="223" spans="21:57" x14ac:dyDescent="0.2">
      <c r="U223" s="203"/>
      <c r="AX223" s="204"/>
      <c r="AY223" s="204"/>
      <c r="AZ223" s="204"/>
      <c r="BA223" s="204"/>
      <c r="BB223" s="204"/>
      <c r="BC223" s="204"/>
      <c r="BD223" s="204"/>
      <c r="BE223" s="132"/>
    </row>
    <row r="224" spans="21:57" x14ac:dyDescent="0.2">
      <c r="U224" s="203"/>
      <c r="AX224" s="204"/>
      <c r="AY224" s="204"/>
      <c r="AZ224" s="204"/>
      <c r="BA224" s="204"/>
      <c r="BB224" s="204"/>
      <c r="BC224" s="204"/>
      <c r="BD224" s="204"/>
      <c r="BE224" s="132"/>
    </row>
    <row r="225" spans="21:57" x14ac:dyDescent="0.2">
      <c r="U225" s="203"/>
      <c r="AX225" s="204"/>
      <c r="AY225" s="204"/>
      <c r="AZ225" s="204"/>
      <c r="BA225" s="204"/>
      <c r="BB225" s="204"/>
      <c r="BC225" s="204"/>
      <c r="BD225" s="204"/>
      <c r="BE225" s="132"/>
    </row>
    <row r="226" spans="21:57" x14ac:dyDescent="0.2">
      <c r="U226" s="203"/>
      <c r="AX226" s="204"/>
      <c r="AY226" s="204"/>
      <c r="AZ226" s="204"/>
      <c r="BA226" s="204"/>
      <c r="BB226" s="204"/>
      <c r="BC226" s="204"/>
      <c r="BD226" s="204"/>
      <c r="BE226" s="132"/>
    </row>
    <row r="227" spans="21:57" x14ac:dyDescent="0.2">
      <c r="U227" s="203"/>
      <c r="AX227" s="204"/>
      <c r="AY227" s="204"/>
      <c r="AZ227" s="204"/>
      <c r="BA227" s="204"/>
      <c r="BB227" s="204"/>
      <c r="BC227" s="204"/>
      <c r="BD227" s="204"/>
      <c r="BE227" s="132"/>
    </row>
    <row r="228" spans="21:57" x14ac:dyDescent="0.2">
      <c r="U228" s="203"/>
      <c r="AX228" s="204"/>
      <c r="AY228" s="204"/>
      <c r="AZ228" s="204"/>
      <c r="BA228" s="204"/>
      <c r="BB228" s="204"/>
      <c r="BC228" s="204"/>
      <c r="BD228" s="204"/>
      <c r="BE228" s="132"/>
    </row>
    <row r="229" spans="21:57" x14ac:dyDescent="0.2">
      <c r="U229" s="203"/>
      <c r="AX229" s="204"/>
      <c r="AY229" s="204"/>
      <c r="AZ229" s="204"/>
      <c r="BA229" s="204"/>
      <c r="BB229" s="204"/>
      <c r="BC229" s="204"/>
      <c r="BD229" s="204"/>
      <c r="BE229" s="132"/>
    </row>
    <row r="230" spans="21:57" x14ac:dyDescent="0.2">
      <c r="U230" s="203"/>
      <c r="AX230" s="204"/>
      <c r="AY230" s="204"/>
      <c r="AZ230" s="204"/>
      <c r="BA230" s="204"/>
      <c r="BB230" s="204"/>
      <c r="BC230" s="204"/>
      <c r="BD230" s="204"/>
      <c r="BE230" s="132"/>
    </row>
    <row r="231" spans="21:57" x14ac:dyDescent="0.2">
      <c r="U231" s="203"/>
      <c r="AX231" s="204"/>
      <c r="AY231" s="204"/>
      <c r="AZ231" s="204"/>
      <c r="BA231" s="204"/>
      <c r="BB231" s="204"/>
      <c r="BC231" s="204"/>
      <c r="BD231" s="204"/>
      <c r="BE231" s="132"/>
    </row>
    <row r="232" spans="21:57" x14ac:dyDescent="0.2">
      <c r="U232" s="203"/>
      <c r="AX232" s="204"/>
      <c r="AY232" s="204"/>
      <c r="AZ232" s="204"/>
      <c r="BA232" s="204"/>
      <c r="BB232" s="204"/>
      <c r="BC232" s="204"/>
      <c r="BD232" s="204"/>
      <c r="BE232" s="132"/>
    </row>
    <row r="233" spans="21:57" x14ac:dyDescent="0.2">
      <c r="U233" s="203"/>
      <c r="AX233" s="204"/>
      <c r="AY233" s="204"/>
      <c r="AZ233" s="204"/>
      <c r="BA233" s="204"/>
      <c r="BB233" s="204"/>
      <c r="BC233" s="204"/>
      <c r="BD233" s="204"/>
      <c r="BE233" s="132"/>
    </row>
    <row r="234" spans="21:57" x14ac:dyDescent="0.2">
      <c r="U234" s="203"/>
      <c r="AX234" s="204"/>
      <c r="AY234" s="204"/>
      <c r="AZ234" s="204"/>
      <c r="BA234" s="204"/>
      <c r="BB234" s="204"/>
      <c r="BC234" s="204"/>
      <c r="BD234" s="204"/>
      <c r="BE234" s="132"/>
    </row>
    <row r="235" spans="21:57" x14ac:dyDescent="0.2">
      <c r="U235" s="203"/>
      <c r="AX235" s="204"/>
      <c r="AY235" s="204"/>
      <c r="AZ235" s="204"/>
      <c r="BA235" s="204"/>
      <c r="BB235" s="204"/>
      <c r="BC235" s="204"/>
      <c r="BD235" s="204"/>
      <c r="BE235" s="132"/>
    </row>
    <row r="236" spans="21:57" x14ac:dyDescent="0.2">
      <c r="U236" s="203"/>
      <c r="AX236" s="204"/>
      <c r="AY236" s="204"/>
      <c r="AZ236" s="204"/>
      <c r="BA236" s="204"/>
      <c r="BB236" s="204"/>
      <c r="BC236" s="204"/>
      <c r="BD236" s="204"/>
      <c r="BE236" s="132"/>
    </row>
    <row r="237" spans="21:57" x14ac:dyDescent="0.2">
      <c r="U237" s="203"/>
      <c r="AX237" s="204"/>
      <c r="AY237" s="204"/>
      <c r="AZ237" s="204"/>
      <c r="BA237" s="204"/>
      <c r="BB237" s="204"/>
      <c r="BC237" s="204"/>
      <c r="BD237" s="204"/>
      <c r="BE237" s="132"/>
    </row>
    <row r="238" spans="21:57" x14ac:dyDescent="0.2">
      <c r="U238" s="203"/>
      <c r="AX238" s="204"/>
      <c r="AY238" s="204"/>
      <c r="AZ238" s="204"/>
      <c r="BA238" s="204"/>
      <c r="BB238" s="204"/>
      <c r="BC238" s="204"/>
      <c r="BD238" s="204"/>
      <c r="BE238" s="132"/>
    </row>
    <row r="239" spans="21:57" x14ac:dyDescent="0.2">
      <c r="U239" s="203"/>
      <c r="AX239" s="204"/>
      <c r="AY239" s="204"/>
      <c r="AZ239" s="204"/>
      <c r="BA239" s="204"/>
      <c r="BB239" s="204"/>
      <c r="BC239" s="204"/>
      <c r="BD239" s="204"/>
      <c r="BE239" s="132"/>
    </row>
    <row r="240" spans="21:57" x14ac:dyDescent="0.2">
      <c r="U240" s="203"/>
      <c r="AX240" s="204"/>
      <c r="AY240" s="204"/>
      <c r="AZ240" s="204"/>
      <c r="BA240" s="204"/>
      <c r="BB240" s="204"/>
      <c r="BC240" s="204"/>
      <c r="BD240" s="204"/>
      <c r="BE240" s="132"/>
    </row>
    <row r="241" spans="21:57" x14ac:dyDescent="0.2">
      <c r="U241" s="203"/>
      <c r="AX241" s="204"/>
      <c r="AY241" s="204"/>
      <c r="AZ241" s="204"/>
      <c r="BA241" s="204"/>
      <c r="BB241" s="204"/>
      <c r="BC241" s="204"/>
      <c r="BD241" s="204"/>
      <c r="BE241" s="132"/>
    </row>
    <row r="242" spans="21:57" x14ac:dyDescent="0.2">
      <c r="U242" s="203"/>
      <c r="AX242" s="204"/>
      <c r="AY242" s="204"/>
      <c r="AZ242" s="204"/>
      <c r="BA242" s="204"/>
      <c r="BB242" s="204"/>
      <c r="BC242" s="204"/>
      <c r="BD242" s="204"/>
      <c r="BE242" s="132"/>
    </row>
    <row r="243" spans="21:57" x14ac:dyDescent="0.2">
      <c r="U243" s="203"/>
      <c r="AX243" s="204"/>
      <c r="AY243" s="204"/>
      <c r="AZ243" s="204"/>
      <c r="BA243" s="204"/>
      <c r="BB243" s="204"/>
      <c r="BC243" s="204"/>
      <c r="BD243" s="204"/>
      <c r="BE243" s="132"/>
    </row>
    <row r="244" spans="21:57" x14ac:dyDescent="0.2">
      <c r="U244" s="203"/>
      <c r="AX244" s="204"/>
      <c r="AY244" s="204"/>
      <c r="AZ244" s="204"/>
      <c r="BA244" s="204"/>
      <c r="BB244" s="204"/>
      <c r="BC244" s="204"/>
      <c r="BD244" s="204"/>
      <c r="BE244" s="132"/>
    </row>
    <row r="245" spans="21:57" x14ac:dyDescent="0.2">
      <c r="U245" s="203"/>
      <c r="AX245" s="204"/>
      <c r="AY245" s="204"/>
      <c r="AZ245" s="204"/>
      <c r="BA245" s="204"/>
      <c r="BB245" s="204"/>
      <c r="BC245" s="204"/>
      <c r="BD245" s="204"/>
      <c r="BE245" s="132"/>
    </row>
    <row r="246" spans="21:57" x14ac:dyDescent="0.2">
      <c r="U246" s="203"/>
      <c r="AX246" s="204"/>
      <c r="AY246" s="204"/>
      <c r="AZ246" s="204"/>
      <c r="BA246" s="204"/>
      <c r="BB246" s="204"/>
      <c r="BC246" s="204"/>
      <c r="BD246" s="204"/>
      <c r="BE246" s="132"/>
    </row>
    <row r="247" spans="21:57" x14ac:dyDescent="0.2">
      <c r="U247" s="203"/>
      <c r="AX247" s="204"/>
      <c r="AY247" s="204"/>
      <c r="AZ247" s="204"/>
      <c r="BA247" s="204"/>
      <c r="BB247" s="204"/>
      <c r="BC247" s="204"/>
      <c r="BD247" s="204"/>
      <c r="BE247" s="132"/>
    </row>
    <row r="248" spans="21:57" x14ac:dyDescent="0.2">
      <c r="U248" s="203"/>
      <c r="AX248" s="204"/>
      <c r="AY248" s="204"/>
      <c r="AZ248" s="204"/>
      <c r="BA248" s="204"/>
      <c r="BB248" s="204"/>
      <c r="BC248" s="204"/>
      <c r="BD248" s="204"/>
      <c r="BE248" s="132"/>
    </row>
    <row r="249" spans="21:57" x14ac:dyDescent="0.2">
      <c r="U249" s="203"/>
      <c r="AX249" s="204"/>
      <c r="AY249" s="204"/>
      <c r="AZ249" s="204"/>
      <c r="BA249" s="204"/>
      <c r="BB249" s="204"/>
      <c r="BC249" s="204"/>
      <c r="BD249" s="204"/>
      <c r="BE249" s="132"/>
    </row>
    <row r="250" spans="21:57" x14ac:dyDescent="0.2">
      <c r="U250" s="203"/>
      <c r="AX250" s="204"/>
      <c r="AY250" s="204"/>
      <c r="AZ250" s="204"/>
      <c r="BA250" s="204"/>
      <c r="BB250" s="204"/>
      <c r="BC250" s="204"/>
      <c r="BD250" s="204"/>
      <c r="BE250" s="132"/>
    </row>
    <row r="251" spans="21:57" x14ac:dyDescent="0.2">
      <c r="U251" s="203"/>
      <c r="AX251" s="204"/>
      <c r="AY251" s="204"/>
      <c r="AZ251" s="204"/>
      <c r="BA251" s="204"/>
      <c r="BB251" s="204"/>
      <c r="BC251" s="204"/>
      <c r="BD251" s="204"/>
      <c r="BE251" s="132"/>
    </row>
    <row r="252" spans="21:57" x14ac:dyDescent="0.2">
      <c r="U252" s="203"/>
      <c r="AX252" s="204"/>
      <c r="AY252" s="204"/>
      <c r="AZ252" s="204"/>
      <c r="BA252" s="204"/>
      <c r="BB252" s="204"/>
      <c r="BC252" s="204"/>
      <c r="BD252" s="204"/>
      <c r="BE252" s="132"/>
    </row>
    <row r="253" spans="21:57" x14ac:dyDescent="0.2">
      <c r="U253" s="203"/>
      <c r="AX253" s="204"/>
      <c r="AY253" s="204"/>
      <c r="AZ253" s="204"/>
      <c r="BA253" s="204"/>
      <c r="BB253" s="204"/>
      <c r="BC253" s="204"/>
      <c r="BD253" s="204"/>
      <c r="BE253" s="132"/>
    </row>
    <row r="254" spans="21:57" x14ac:dyDescent="0.2">
      <c r="U254" s="203"/>
      <c r="AX254" s="204"/>
      <c r="AY254" s="204"/>
      <c r="AZ254" s="204"/>
      <c r="BA254" s="204"/>
      <c r="BB254" s="204"/>
      <c r="BC254" s="204"/>
      <c r="BD254" s="204"/>
      <c r="BE254" s="132"/>
    </row>
    <row r="255" spans="21:57" x14ac:dyDescent="0.2">
      <c r="U255" s="203"/>
      <c r="AX255" s="204"/>
      <c r="AY255" s="204"/>
      <c r="AZ255" s="204"/>
      <c r="BA255" s="204"/>
      <c r="BB255" s="204"/>
      <c r="BC255" s="204"/>
      <c r="BD255" s="204"/>
      <c r="BE255" s="132"/>
    </row>
    <row r="256" spans="21:57" x14ac:dyDescent="0.2">
      <c r="U256" s="203"/>
      <c r="AX256" s="204"/>
      <c r="AY256" s="204"/>
      <c r="AZ256" s="204"/>
      <c r="BA256" s="204"/>
      <c r="BB256" s="204"/>
      <c r="BC256" s="204"/>
      <c r="BD256" s="204"/>
      <c r="BE256" s="132"/>
    </row>
    <row r="257" spans="21:57" x14ac:dyDescent="0.2">
      <c r="U257" s="203"/>
      <c r="AX257" s="204"/>
      <c r="AY257" s="204"/>
      <c r="AZ257" s="204"/>
      <c r="BA257" s="204"/>
      <c r="BB257" s="204"/>
      <c r="BC257" s="204"/>
      <c r="BD257" s="204"/>
      <c r="BE257" s="132"/>
    </row>
    <row r="258" spans="21:57" x14ac:dyDescent="0.2">
      <c r="U258" s="203"/>
      <c r="AX258" s="204"/>
      <c r="AY258" s="204"/>
      <c r="AZ258" s="204"/>
      <c r="BA258" s="204"/>
      <c r="BB258" s="204"/>
      <c r="BC258" s="204"/>
      <c r="BD258" s="204"/>
      <c r="BE258" s="132"/>
    </row>
    <row r="259" spans="21:57" x14ac:dyDescent="0.2">
      <c r="U259" s="203"/>
      <c r="AX259" s="204"/>
      <c r="AY259" s="204"/>
      <c r="AZ259" s="204"/>
      <c r="BA259" s="204"/>
      <c r="BB259" s="204"/>
      <c r="BC259" s="204"/>
      <c r="BD259" s="204"/>
      <c r="BE259" s="132"/>
    </row>
    <row r="260" spans="21:57" x14ac:dyDescent="0.2">
      <c r="U260" s="203"/>
      <c r="AX260" s="204"/>
      <c r="AY260" s="204"/>
      <c r="AZ260" s="204"/>
      <c r="BA260" s="204"/>
      <c r="BB260" s="204"/>
      <c r="BC260" s="204"/>
      <c r="BD260" s="204"/>
      <c r="BE260" s="132"/>
    </row>
    <row r="261" spans="21:57" x14ac:dyDescent="0.2">
      <c r="U261" s="203"/>
      <c r="AX261" s="204"/>
      <c r="AY261" s="204"/>
      <c r="AZ261" s="204"/>
      <c r="BA261" s="204"/>
      <c r="BB261" s="204"/>
      <c r="BC261" s="204"/>
      <c r="BD261" s="204"/>
      <c r="BE261" s="132"/>
    </row>
    <row r="262" spans="21:57" x14ac:dyDescent="0.2">
      <c r="U262" s="203"/>
      <c r="AX262" s="204"/>
      <c r="AY262" s="204"/>
      <c r="AZ262" s="204"/>
      <c r="BA262" s="204"/>
      <c r="BB262" s="204"/>
      <c r="BC262" s="204"/>
      <c r="BD262" s="204"/>
      <c r="BE262" s="132"/>
    </row>
    <row r="263" spans="21:57" x14ac:dyDescent="0.2">
      <c r="U263" s="203"/>
      <c r="AX263" s="204"/>
      <c r="AY263" s="204"/>
      <c r="AZ263" s="204"/>
      <c r="BA263" s="204"/>
      <c r="BB263" s="204"/>
      <c r="BC263" s="204"/>
      <c r="BD263" s="204"/>
      <c r="BE263" s="132"/>
    </row>
    <row r="264" spans="21:57" x14ac:dyDescent="0.2">
      <c r="U264" s="203"/>
      <c r="AX264" s="204"/>
      <c r="AY264" s="204"/>
      <c r="AZ264" s="204"/>
      <c r="BA264" s="204"/>
      <c r="BB264" s="204"/>
      <c r="BC264" s="204"/>
      <c r="BD264" s="204"/>
      <c r="BE264" s="132"/>
    </row>
    <row r="265" spans="21:57" x14ac:dyDescent="0.2">
      <c r="U265" s="203"/>
      <c r="AX265" s="204"/>
      <c r="AY265" s="204"/>
      <c r="AZ265" s="204"/>
      <c r="BA265" s="204"/>
      <c r="BB265" s="204"/>
      <c r="BC265" s="204"/>
      <c r="BD265" s="204"/>
      <c r="BE265" s="132"/>
    </row>
    <row r="266" spans="21:57" x14ac:dyDescent="0.2">
      <c r="U266" s="203"/>
      <c r="AX266" s="204"/>
      <c r="AY266" s="204"/>
      <c r="AZ266" s="204"/>
      <c r="BA266" s="204"/>
      <c r="BB266" s="204"/>
      <c r="BC266" s="204"/>
      <c r="BD266" s="204"/>
      <c r="BE266" s="132"/>
    </row>
    <row r="267" spans="21:57" x14ac:dyDescent="0.2">
      <c r="U267" s="203"/>
      <c r="AX267" s="204"/>
      <c r="AY267" s="204"/>
      <c r="AZ267" s="204"/>
      <c r="BA267" s="204"/>
      <c r="BB267" s="204"/>
      <c r="BC267" s="204"/>
      <c r="BD267" s="204"/>
      <c r="BE267" s="132"/>
    </row>
    <row r="268" spans="21:57" x14ac:dyDescent="0.2">
      <c r="U268" s="203"/>
      <c r="AX268" s="204"/>
      <c r="AY268" s="204"/>
      <c r="AZ268" s="204"/>
      <c r="BA268" s="204"/>
      <c r="BB268" s="204"/>
      <c r="BC268" s="204"/>
      <c r="BD268" s="204"/>
      <c r="BE268" s="132"/>
    </row>
    <row r="269" spans="21:57" x14ac:dyDescent="0.2">
      <c r="U269" s="203"/>
      <c r="AX269" s="204"/>
      <c r="AY269" s="204"/>
      <c r="AZ269" s="204"/>
      <c r="BA269" s="204"/>
      <c r="BB269" s="204"/>
      <c r="BC269" s="204"/>
      <c r="BD269" s="204"/>
      <c r="BE269" s="132"/>
    </row>
    <row r="270" spans="21:57" x14ac:dyDescent="0.2">
      <c r="U270" s="203"/>
      <c r="AX270" s="204"/>
      <c r="AY270" s="204"/>
      <c r="AZ270" s="204"/>
      <c r="BA270" s="204"/>
      <c r="BB270" s="204"/>
      <c r="BC270" s="204"/>
      <c r="BD270" s="204"/>
      <c r="BE270" s="132"/>
    </row>
    <row r="271" spans="21:57" x14ac:dyDescent="0.2">
      <c r="U271" s="203"/>
      <c r="AX271" s="204"/>
      <c r="AY271" s="204"/>
      <c r="AZ271" s="204"/>
      <c r="BA271" s="204"/>
      <c r="BB271" s="204"/>
      <c r="BC271" s="204"/>
      <c r="BD271" s="204"/>
      <c r="BE271" s="132"/>
    </row>
    <row r="272" spans="21:57" x14ac:dyDescent="0.2">
      <c r="U272" s="203"/>
      <c r="AX272" s="204"/>
      <c r="AY272" s="204"/>
      <c r="AZ272" s="204"/>
      <c r="BA272" s="204"/>
      <c r="BB272" s="204"/>
      <c r="BC272" s="204"/>
      <c r="BD272" s="204"/>
      <c r="BE272" s="132"/>
    </row>
    <row r="273" spans="21:57" x14ac:dyDescent="0.2">
      <c r="U273" s="203"/>
      <c r="AX273" s="204"/>
      <c r="AY273" s="204"/>
      <c r="AZ273" s="204"/>
      <c r="BA273" s="204"/>
      <c r="BB273" s="204"/>
      <c r="BC273" s="204"/>
      <c r="BD273" s="204"/>
      <c r="BE273" s="132"/>
    </row>
    <row r="274" spans="21:57" x14ac:dyDescent="0.2">
      <c r="U274" s="203"/>
      <c r="AX274" s="204"/>
      <c r="AY274" s="204"/>
      <c r="AZ274" s="204"/>
      <c r="BA274" s="204"/>
      <c r="BB274" s="204"/>
      <c r="BC274" s="204"/>
      <c r="BD274" s="204"/>
      <c r="BE274" s="132"/>
    </row>
    <row r="275" spans="21:57" x14ac:dyDescent="0.2">
      <c r="U275" s="203"/>
      <c r="AX275" s="204"/>
      <c r="AY275" s="204"/>
      <c r="AZ275" s="204"/>
      <c r="BA275" s="204"/>
      <c r="BB275" s="204"/>
      <c r="BC275" s="204"/>
      <c r="BD275" s="204"/>
      <c r="BE275" s="132"/>
    </row>
    <row r="276" spans="21:57" x14ac:dyDescent="0.2">
      <c r="U276" s="203"/>
      <c r="AX276" s="204"/>
      <c r="AY276" s="204"/>
      <c r="AZ276" s="204"/>
      <c r="BA276" s="204"/>
      <c r="BB276" s="204"/>
      <c r="BC276" s="204"/>
      <c r="BD276" s="204"/>
      <c r="BE276" s="132"/>
    </row>
    <row r="277" spans="21:57" x14ac:dyDescent="0.2">
      <c r="U277" s="203"/>
      <c r="AX277" s="204"/>
      <c r="AY277" s="204"/>
      <c r="AZ277" s="204"/>
      <c r="BA277" s="204"/>
      <c r="BB277" s="204"/>
      <c r="BC277" s="204"/>
      <c r="BD277" s="204"/>
      <c r="BE277" s="132"/>
    </row>
    <row r="278" spans="21:57" x14ac:dyDescent="0.2">
      <c r="U278" s="203"/>
      <c r="AX278" s="204"/>
      <c r="AY278" s="204"/>
      <c r="AZ278" s="204"/>
      <c r="BA278" s="204"/>
      <c r="BB278" s="204"/>
      <c r="BC278" s="204"/>
      <c r="BD278" s="204"/>
      <c r="BE278" s="132"/>
    </row>
    <row r="279" spans="21:57" x14ac:dyDescent="0.2">
      <c r="U279" s="203"/>
      <c r="AX279" s="204"/>
      <c r="AY279" s="204"/>
      <c r="AZ279" s="204"/>
      <c r="BA279" s="204"/>
      <c r="BB279" s="204"/>
      <c r="BC279" s="204"/>
      <c r="BD279" s="204"/>
      <c r="BE279" s="132"/>
    </row>
    <row r="280" spans="21:57" x14ac:dyDescent="0.2">
      <c r="U280" s="203"/>
      <c r="AX280" s="204"/>
      <c r="AY280" s="204"/>
      <c r="AZ280" s="204"/>
      <c r="BA280" s="204"/>
      <c r="BB280" s="204"/>
      <c r="BC280" s="204"/>
      <c r="BD280" s="204"/>
      <c r="BE280" s="132"/>
    </row>
    <row r="281" spans="21:57" x14ac:dyDescent="0.2">
      <c r="U281" s="203"/>
      <c r="AX281" s="204"/>
      <c r="AY281" s="204"/>
      <c r="AZ281" s="204"/>
      <c r="BA281" s="204"/>
      <c r="BB281" s="204"/>
      <c r="BC281" s="204"/>
      <c r="BD281" s="204"/>
      <c r="BE281" s="132"/>
    </row>
    <row r="282" spans="21:57" x14ac:dyDescent="0.2">
      <c r="U282" s="203"/>
      <c r="AX282" s="204"/>
      <c r="AY282" s="204"/>
      <c r="AZ282" s="204"/>
      <c r="BA282" s="204"/>
      <c r="BB282" s="204"/>
      <c r="BC282" s="204"/>
      <c r="BD282" s="204"/>
      <c r="BE282" s="132"/>
    </row>
    <row r="283" spans="21:57" x14ac:dyDescent="0.2">
      <c r="U283" s="203"/>
      <c r="AX283" s="204"/>
      <c r="AY283" s="204"/>
      <c r="AZ283" s="204"/>
      <c r="BA283" s="204"/>
      <c r="BB283" s="204"/>
      <c r="BC283" s="204"/>
      <c r="BD283" s="204"/>
      <c r="BE283" s="132"/>
    </row>
    <row r="284" spans="21:57" x14ac:dyDescent="0.2">
      <c r="U284" s="203"/>
      <c r="AX284" s="204"/>
      <c r="AY284" s="204"/>
      <c r="AZ284" s="204"/>
      <c r="BA284" s="204"/>
      <c r="BB284" s="204"/>
      <c r="BC284" s="204"/>
      <c r="BD284" s="204"/>
      <c r="BE284" s="132"/>
    </row>
    <row r="285" spans="21:57" x14ac:dyDescent="0.2">
      <c r="U285" s="203"/>
      <c r="AX285" s="204"/>
      <c r="AY285" s="204"/>
      <c r="AZ285" s="204"/>
      <c r="BA285" s="204"/>
      <c r="BB285" s="204"/>
      <c r="BC285" s="204"/>
      <c r="BD285" s="204"/>
      <c r="BE285" s="132"/>
    </row>
    <row r="286" spans="21:57" x14ac:dyDescent="0.2">
      <c r="U286" s="203"/>
      <c r="AX286" s="204"/>
      <c r="AY286" s="204"/>
      <c r="AZ286" s="204"/>
      <c r="BA286" s="204"/>
      <c r="BB286" s="204"/>
      <c r="BC286" s="204"/>
      <c r="BD286" s="204"/>
      <c r="BE286" s="132"/>
    </row>
    <row r="287" spans="21:57" x14ac:dyDescent="0.2">
      <c r="U287" s="203"/>
      <c r="AX287" s="204"/>
      <c r="AY287" s="204"/>
      <c r="AZ287" s="204"/>
      <c r="BA287" s="204"/>
      <c r="BB287" s="204"/>
      <c r="BC287" s="204"/>
      <c r="BD287" s="204"/>
      <c r="BE287" s="132"/>
    </row>
    <row r="288" spans="21:57" x14ac:dyDescent="0.2">
      <c r="U288" s="203"/>
      <c r="AX288" s="204"/>
      <c r="AY288" s="204"/>
      <c r="AZ288" s="204"/>
      <c r="BA288" s="204"/>
      <c r="BB288" s="204"/>
      <c r="BC288" s="204"/>
      <c r="BD288" s="204"/>
      <c r="BE288" s="132"/>
    </row>
    <row r="289" spans="21:57" x14ac:dyDescent="0.2">
      <c r="U289" s="203"/>
      <c r="AX289" s="204"/>
      <c r="AY289" s="204"/>
      <c r="AZ289" s="204"/>
      <c r="BA289" s="204"/>
      <c r="BB289" s="204"/>
      <c r="BC289" s="204"/>
      <c r="BD289" s="204"/>
      <c r="BE289" s="132"/>
    </row>
    <row r="290" spans="21:57" x14ac:dyDescent="0.2">
      <c r="U290" s="203"/>
      <c r="AX290" s="204"/>
      <c r="AY290" s="204"/>
      <c r="AZ290" s="204"/>
      <c r="BA290" s="204"/>
      <c r="BB290" s="204"/>
      <c r="BC290" s="204"/>
      <c r="BD290" s="204"/>
      <c r="BE290" s="132"/>
    </row>
    <row r="291" spans="21:57" x14ac:dyDescent="0.2">
      <c r="U291" s="203"/>
      <c r="AX291" s="204"/>
      <c r="AY291" s="204"/>
      <c r="AZ291" s="204"/>
      <c r="BA291" s="204"/>
      <c r="BB291" s="204"/>
      <c r="BC291" s="204"/>
      <c r="BD291" s="204"/>
      <c r="BE291" s="132"/>
    </row>
    <row r="292" spans="21:57" x14ac:dyDescent="0.2">
      <c r="U292" s="203"/>
      <c r="AX292" s="204"/>
      <c r="AY292" s="204"/>
      <c r="AZ292" s="204"/>
      <c r="BA292" s="204"/>
      <c r="BB292" s="204"/>
      <c r="BC292" s="204"/>
      <c r="BD292" s="204"/>
      <c r="BE292" s="132"/>
    </row>
    <row r="293" spans="21:57" x14ac:dyDescent="0.2">
      <c r="U293" s="203"/>
      <c r="AX293" s="204"/>
      <c r="AY293" s="204"/>
      <c r="AZ293" s="204"/>
      <c r="BA293" s="204"/>
      <c r="BB293" s="204"/>
      <c r="BC293" s="204"/>
      <c r="BD293" s="204"/>
      <c r="BE293" s="132"/>
    </row>
    <row r="294" spans="21:57" x14ac:dyDescent="0.2">
      <c r="U294" s="203"/>
      <c r="AX294" s="204"/>
      <c r="AY294" s="204"/>
      <c r="AZ294" s="204"/>
      <c r="BA294" s="204"/>
      <c r="BB294" s="204"/>
      <c r="BC294" s="204"/>
      <c r="BD294" s="204"/>
      <c r="BE294" s="132"/>
    </row>
    <row r="295" spans="21:57" x14ac:dyDescent="0.2">
      <c r="U295" s="203"/>
      <c r="AX295" s="204"/>
      <c r="AY295" s="204"/>
      <c r="AZ295" s="204"/>
      <c r="BA295" s="204"/>
      <c r="BB295" s="204"/>
      <c r="BC295" s="204"/>
      <c r="BD295" s="204"/>
      <c r="BE295" s="132"/>
    </row>
    <row r="296" spans="21:57" x14ac:dyDescent="0.2">
      <c r="U296" s="203"/>
      <c r="AX296" s="204"/>
      <c r="AY296" s="204"/>
      <c r="AZ296" s="204"/>
      <c r="BA296" s="204"/>
      <c r="BB296" s="204"/>
      <c r="BC296" s="204"/>
      <c r="BD296" s="204"/>
      <c r="BE296" s="132"/>
    </row>
    <row r="297" spans="21:57" x14ac:dyDescent="0.2">
      <c r="U297" s="203"/>
      <c r="AX297" s="204"/>
      <c r="AY297" s="204"/>
      <c r="AZ297" s="204"/>
      <c r="BA297" s="204"/>
      <c r="BB297" s="204"/>
      <c r="BC297" s="204"/>
      <c r="BD297" s="204"/>
      <c r="BE297" s="132"/>
    </row>
    <row r="298" spans="21:57" x14ac:dyDescent="0.2">
      <c r="U298" s="203"/>
      <c r="AX298" s="204"/>
      <c r="AY298" s="204"/>
      <c r="AZ298" s="204"/>
      <c r="BA298" s="204"/>
      <c r="BB298" s="204"/>
      <c r="BC298" s="204"/>
      <c r="BD298" s="204"/>
      <c r="BE298" s="132"/>
    </row>
    <row r="299" spans="21:57" x14ac:dyDescent="0.2">
      <c r="U299" s="203"/>
      <c r="AX299" s="204"/>
      <c r="AY299" s="204"/>
      <c r="AZ299" s="204"/>
      <c r="BA299" s="204"/>
      <c r="BB299" s="204"/>
      <c r="BC299" s="204"/>
      <c r="BD299" s="204"/>
      <c r="BE299" s="132"/>
    </row>
    <row r="300" spans="21:57" x14ac:dyDescent="0.2">
      <c r="U300" s="203"/>
      <c r="AX300" s="204"/>
      <c r="AY300" s="204"/>
      <c r="AZ300" s="204"/>
      <c r="BA300" s="204"/>
      <c r="BB300" s="204"/>
      <c r="BC300" s="204"/>
      <c r="BD300" s="204"/>
      <c r="BE300" s="132"/>
    </row>
    <row r="301" spans="21:57" x14ac:dyDescent="0.2">
      <c r="U301" s="203"/>
      <c r="AX301" s="204"/>
      <c r="AY301" s="204"/>
      <c r="AZ301" s="204"/>
      <c r="BA301" s="204"/>
      <c r="BB301" s="204"/>
      <c r="BC301" s="204"/>
      <c r="BD301" s="204"/>
      <c r="BE301" s="132"/>
    </row>
    <row r="302" spans="21:57" x14ac:dyDescent="0.2">
      <c r="U302" s="203"/>
      <c r="AX302" s="204"/>
      <c r="AY302" s="204"/>
      <c r="AZ302" s="204"/>
      <c r="BA302" s="204"/>
      <c r="BB302" s="204"/>
      <c r="BC302" s="204"/>
      <c r="BD302" s="204"/>
      <c r="BE302" s="132"/>
    </row>
    <row r="303" spans="21:57" x14ac:dyDescent="0.2">
      <c r="U303" s="203"/>
      <c r="AX303" s="204"/>
      <c r="AY303" s="204"/>
      <c r="AZ303" s="204"/>
      <c r="BA303" s="204"/>
      <c r="BB303" s="204"/>
      <c r="BC303" s="204"/>
      <c r="BD303" s="204"/>
      <c r="BE303" s="132"/>
    </row>
    <row r="304" spans="21:57" x14ac:dyDescent="0.2">
      <c r="U304" s="203"/>
      <c r="AX304" s="204"/>
      <c r="AY304" s="204"/>
      <c r="AZ304" s="204"/>
      <c r="BA304" s="204"/>
      <c r="BB304" s="204"/>
      <c r="BC304" s="204"/>
      <c r="BD304" s="204"/>
      <c r="BE304" s="132"/>
    </row>
    <row r="305" spans="21:57" x14ac:dyDescent="0.2">
      <c r="U305" s="203"/>
      <c r="AX305" s="204"/>
      <c r="AY305" s="204"/>
      <c r="AZ305" s="204"/>
      <c r="BA305" s="204"/>
      <c r="BB305" s="204"/>
      <c r="BC305" s="204"/>
      <c r="BD305" s="204"/>
      <c r="BE305" s="132"/>
    </row>
    <row r="306" spans="21:57" x14ac:dyDescent="0.2">
      <c r="U306" s="203"/>
      <c r="AX306" s="204"/>
      <c r="AY306" s="204"/>
      <c r="AZ306" s="204"/>
      <c r="BA306" s="204"/>
      <c r="BB306" s="204"/>
      <c r="BC306" s="204"/>
      <c r="BD306" s="204"/>
      <c r="BE306" s="132"/>
    </row>
    <row r="307" spans="21:57" x14ac:dyDescent="0.2">
      <c r="U307" s="203"/>
      <c r="AX307" s="204"/>
      <c r="AY307" s="204"/>
      <c r="AZ307" s="204"/>
      <c r="BA307" s="204"/>
      <c r="BB307" s="204"/>
      <c r="BC307" s="204"/>
      <c r="BD307" s="204"/>
      <c r="BE307" s="132"/>
    </row>
    <row r="308" spans="21:57" x14ac:dyDescent="0.2">
      <c r="U308" s="203"/>
      <c r="AX308" s="204"/>
      <c r="AY308" s="204"/>
      <c r="AZ308" s="204"/>
      <c r="BA308" s="204"/>
      <c r="BB308" s="204"/>
      <c r="BC308" s="204"/>
      <c r="BD308" s="204"/>
      <c r="BE308" s="132"/>
    </row>
    <row r="309" spans="21:57" x14ac:dyDescent="0.2">
      <c r="U309" s="203"/>
      <c r="AX309" s="204"/>
      <c r="AY309" s="204"/>
      <c r="AZ309" s="204"/>
      <c r="BA309" s="204"/>
      <c r="BB309" s="204"/>
      <c r="BC309" s="204"/>
      <c r="BD309" s="204"/>
      <c r="BE309" s="132"/>
    </row>
    <row r="310" spans="21:57" x14ac:dyDescent="0.2">
      <c r="U310" s="203"/>
      <c r="AX310" s="204"/>
      <c r="AY310" s="204"/>
      <c r="AZ310" s="204"/>
      <c r="BA310" s="204"/>
      <c r="BB310" s="204"/>
      <c r="BC310" s="204"/>
      <c r="BD310" s="204"/>
      <c r="BE310" s="132"/>
    </row>
    <row r="311" spans="21:57" x14ac:dyDescent="0.2">
      <c r="U311" s="203"/>
      <c r="AX311" s="204"/>
      <c r="AY311" s="204"/>
      <c r="AZ311" s="204"/>
      <c r="BA311" s="204"/>
      <c r="BB311" s="204"/>
      <c r="BC311" s="204"/>
      <c r="BD311" s="204"/>
      <c r="BE311" s="132"/>
    </row>
    <row r="312" spans="21:57" x14ac:dyDescent="0.2">
      <c r="U312" s="203"/>
      <c r="AX312" s="204"/>
      <c r="AY312" s="204"/>
      <c r="AZ312" s="204"/>
      <c r="BA312" s="204"/>
      <c r="BB312" s="204"/>
      <c r="BC312" s="204"/>
      <c r="BD312" s="204"/>
      <c r="BE312" s="132"/>
    </row>
    <row r="313" spans="21:57" x14ac:dyDescent="0.2">
      <c r="U313" s="203"/>
      <c r="AX313" s="204"/>
      <c r="AY313" s="204"/>
      <c r="AZ313" s="204"/>
      <c r="BA313" s="204"/>
      <c r="BB313" s="204"/>
      <c r="BC313" s="204"/>
      <c r="BD313" s="204"/>
      <c r="BE313" s="132"/>
    </row>
    <row r="314" spans="21:57" x14ac:dyDescent="0.2">
      <c r="U314" s="203"/>
      <c r="AX314" s="204"/>
      <c r="AY314" s="204"/>
      <c r="AZ314" s="204"/>
      <c r="BA314" s="204"/>
      <c r="BB314" s="204"/>
      <c r="BC314" s="204"/>
      <c r="BD314" s="204"/>
      <c r="BE314" s="132"/>
    </row>
    <row r="315" spans="21:57" x14ac:dyDescent="0.2">
      <c r="U315" s="203"/>
      <c r="AX315" s="204"/>
      <c r="AY315" s="204"/>
      <c r="AZ315" s="204"/>
      <c r="BA315" s="204"/>
      <c r="BB315" s="204"/>
      <c r="BC315" s="204"/>
      <c r="BD315" s="204"/>
      <c r="BE315" s="132"/>
    </row>
    <row r="316" spans="21:57" x14ac:dyDescent="0.2">
      <c r="U316" s="203"/>
      <c r="AX316" s="204"/>
      <c r="AY316" s="204"/>
      <c r="AZ316" s="204"/>
      <c r="BA316" s="204"/>
      <c r="BB316" s="204"/>
      <c r="BC316" s="204"/>
      <c r="BD316" s="204"/>
      <c r="BE316" s="132"/>
    </row>
    <row r="317" spans="21:57" x14ac:dyDescent="0.2">
      <c r="U317" s="203"/>
      <c r="AX317" s="204"/>
      <c r="AY317" s="204"/>
      <c r="AZ317" s="204"/>
      <c r="BA317" s="204"/>
      <c r="BB317" s="204"/>
      <c r="BC317" s="204"/>
      <c r="BD317" s="204"/>
      <c r="BE317" s="132"/>
    </row>
    <row r="318" spans="21:57" x14ac:dyDescent="0.2">
      <c r="U318" s="203"/>
      <c r="AX318" s="204"/>
      <c r="AY318" s="204"/>
      <c r="AZ318" s="204"/>
      <c r="BA318" s="204"/>
      <c r="BB318" s="204"/>
      <c r="BC318" s="204"/>
      <c r="BD318" s="204"/>
      <c r="BE318" s="132"/>
    </row>
    <row r="319" spans="21:57" x14ac:dyDescent="0.2">
      <c r="U319" s="203"/>
      <c r="AX319" s="204"/>
      <c r="AY319" s="204"/>
      <c r="AZ319" s="204"/>
      <c r="BA319" s="204"/>
      <c r="BB319" s="204"/>
      <c r="BC319" s="204"/>
      <c r="BD319" s="204"/>
      <c r="BE319" s="132"/>
    </row>
    <row r="320" spans="21:57" x14ac:dyDescent="0.2">
      <c r="U320" s="203"/>
      <c r="AX320" s="204"/>
      <c r="AY320" s="204"/>
      <c r="AZ320" s="204"/>
      <c r="BA320" s="204"/>
      <c r="BB320" s="204"/>
      <c r="BC320" s="204"/>
      <c r="BD320" s="204"/>
      <c r="BE320" s="132"/>
    </row>
    <row r="321" spans="21:57" x14ac:dyDescent="0.2">
      <c r="U321" s="203"/>
      <c r="AX321" s="204"/>
      <c r="AY321" s="204"/>
      <c r="AZ321" s="204"/>
      <c r="BA321" s="204"/>
      <c r="BB321" s="204"/>
      <c r="BC321" s="204"/>
      <c r="BD321" s="204"/>
      <c r="BE321" s="132"/>
    </row>
    <row r="322" spans="21:57" x14ac:dyDescent="0.2">
      <c r="U322" s="203"/>
      <c r="AX322" s="204"/>
      <c r="AY322" s="204"/>
      <c r="AZ322" s="204"/>
      <c r="BA322" s="204"/>
      <c r="BB322" s="204"/>
      <c r="BC322" s="204"/>
      <c r="BD322" s="204"/>
      <c r="BE322" s="132"/>
    </row>
    <row r="323" spans="21:57" x14ac:dyDescent="0.2">
      <c r="U323" s="203"/>
      <c r="AX323" s="204"/>
      <c r="AY323" s="204"/>
      <c r="AZ323" s="204"/>
      <c r="BA323" s="204"/>
      <c r="BB323" s="204"/>
      <c r="BC323" s="204"/>
      <c r="BD323" s="204"/>
      <c r="BE323" s="132"/>
    </row>
    <row r="324" spans="21:57" x14ac:dyDescent="0.2">
      <c r="U324" s="203"/>
      <c r="AX324" s="204"/>
      <c r="AY324" s="204"/>
      <c r="AZ324" s="204"/>
      <c r="BA324" s="204"/>
      <c r="BB324" s="204"/>
      <c r="BC324" s="204"/>
      <c r="BD324" s="204"/>
      <c r="BE324" s="132"/>
    </row>
    <row r="325" spans="21:57" x14ac:dyDescent="0.2">
      <c r="U325" s="203"/>
      <c r="AX325" s="204"/>
      <c r="AY325" s="204"/>
      <c r="AZ325" s="204"/>
      <c r="BA325" s="204"/>
      <c r="BB325" s="204"/>
      <c r="BC325" s="204"/>
      <c r="BD325" s="204"/>
      <c r="BE325" s="132"/>
    </row>
    <row r="326" spans="21:57" x14ac:dyDescent="0.2">
      <c r="U326" s="203"/>
      <c r="AX326" s="204"/>
      <c r="AY326" s="204"/>
      <c r="AZ326" s="204"/>
      <c r="BA326" s="204"/>
      <c r="BB326" s="204"/>
      <c r="BC326" s="204"/>
      <c r="BD326" s="204"/>
      <c r="BE326" s="132"/>
    </row>
    <row r="327" spans="21:57" x14ac:dyDescent="0.2">
      <c r="U327" s="203"/>
      <c r="AX327" s="204"/>
      <c r="AY327" s="204"/>
      <c r="AZ327" s="204"/>
      <c r="BA327" s="204"/>
      <c r="BB327" s="204"/>
      <c r="BC327" s="204"/>
      <c r="BD327" s="204"/>
      <c r="BE327" s="132"/>
    </row>
    <row r="328" spans="21:57" x14ac:dyDescent="0.2">
      <c r="U328" s="203"/>
      <c r="AX328" s="204"/>
      <c r="AY328" s="204"/>
      <c r="AZ328" s="204"/>
      <c r="BA328" s="204"/>
      <c r="BB328" s="204"/>
      <c r="BC328" s="204"/>
      <c r="BD328" s="204"/>
      <c r="BE328" s="132"/>
    </row>
    <row r="329" spans="21:57" x14ac:dyDescent="0.2">
      <c r="U329" s="203"/>
      <c r="AX329" s="204"/>
      <c r="AY329" s="204"/>
      <c r="AZ329" s="204"/>
      <c r="BA329" s="204"/>
      <c r="BB329" s="204"/>
      <c r="BC329" s="204"/>
      <c r="BD329" s="204"/>
      <c r="BE329" s="132"/>
    </row>
    <row r="330" spans="21:57" x14ac:dyDescent="0.2">
      <c r="U330" s="203"/>
      <c r="AX330" s="204"/>
      <c r="AY330" s="204"/>
      <c r="AZ330" s="204"/>
      <c r="BA330" s="204"/>
      <c r="BB330" s="204"/>
      <c r="BC330" s="204"/>
      <c r="BD330" s="204"/>
      <c r="BE330" s="132"/>
    </row>
    <row r="331" spans="21:57" x14ac:dyDescent="0.2">
      <c r="U331" s="203"/>
      <c r="AX331" s="204"/>
      <c r="AY331" s="204"/>
      <c r="AZ331" s="204"/>
      <c r="BA331" s="204"/>
      <c r="BB331" s="204"/>
      <c r="BC331" s="204"/>
      <c r="BD331" s="204"/>
      <c r="BE331" s="132"/>
    </row>
    <row r="332" spans="21:57" x14ac:dyDescent="0.2">
      <c r="U332" s="203"/>
      <c r="AX332" s="204"/>
      <c r="AY332" s="204"/>
      <c r="AZ332" s="204"/>
      <c r="BA332" s="204"/>
      <c r="BB332" s="204"/>
      <c r="BC332" s="204"/>
      <c r="BD332" s="204"/>
      <c r="BE332" s="132"/>
    </row>
    <row r="333" spans="21:57" x14ac:dyDescent="0.2">
      <c r="U333" s="203"/>
      <c r="AX333" s="204"/>
      <c r="AY333" s="204"/>
      <c r="AZ333" s="204"/>
      <c r="BA333" s="204"/>
      <c r="BB333" s="204"/>
      <c r="BC333" s="204"/>
      <c r="BD333" s="204"/>
      <c r="BE333" s="132"/>
    </row>
    <row r="334" spans="21:57" x14ac:dyDescent="0.2">
      <c r="U334" s="203"/>
      <c r="AX334" s="204"/>
      <c r="AY334" s="204"/>
      <c r="AZ334" s="204"/>
      <c r="BA334" s="204"/>
      <c r="BB334" s="204"/>
      <c r="BC334" s="204"/>
      <c r="BD334" s="204"/>
      <c r="BE334" s="132"/>
    </row>
    <row r="335" spans="21:57" x14ac:dyDescent="0.2">
      <c r="U335" s="203"/>
      <c r="AX335" s="204"/>
      <c r="AY335" s="204"/>
      <c r="AZ335" s="204"/>
      <c r="BA335" s="204"/>
      <c r="BB335" s="204"/>
      <c r="BC335" s="204"/>
      <c r="BD335" s="204"/>
      <c r="BE335" s="132"/>
    </row>
    <row r="336" spans="21:57" x14ac:dyDescent="0.2">
      <c r="U336" s="203"/>
      <c r="AX336" s="204"/>
      <c r="AY336" s="204"/>
      <c r="AZ336" s="204"/>
      <c r="BA336" s="204"/>
      <c r="BB336" s="204"/>
      <c r="BC336" s="204"/>
      <c r="BD336" s="204"/>
      <c r="BE336" s="132"/>
    </row>
    <row r="337" spans="21:57" x14ac:dyDescent="0.2">
      <c r="U337" s="203"/>
      <c r="AX337" s="204"/>
      <c r="AY337" s="204"/>
      <c r="AZ337" s="204"/>
      <c r="BA337" s="204"/>
      <c r="BB337" s="204"/>
      <c r="BC337" s="204"/>
      <c r="BD337" s="204"/>
      <c r="BE337" s="132"/>
    </row>
    <row r="338" spans="21:57" x14ac:dyDescent="0.2">
      <c r="U338" s="203"/>
      <c r="AX338" s="204"/>
      <c r="AY338" s="204"/>
      <c r="AZ338" s="204"/>
      <c r="BA338" s="204"/>
      <c r="BB338" s="204"/>
      <c r="BC338" s="204"/>
      <c r="BD338" s="204"/>
      <c r="BE338" s="132"/>
    </row>
    <row r="339" spans="21:57" x14ac:dyDescent="0.2">
      <c r="U339" s="203"/>
      <c r="AX339" s="204"/>
      <c r="AY339" s="204"/>
      <c r="AZ339" s="204"/>
      <c r="BA339" s="204"/>
      <c r="BB339" s="204"/>
      <c r="BC339" s="204"/>
      <c r="BD339" s="204"/>
      <c r="BE339" s="132"/>
    </row>
    <row r="340" spans="21:57" x14ac:dyDescent="0.2">
      <c r="U340" s="203"/>
      <c r="AX340" s="204"/>
      <c r="AY340" s="204"/>
      <c r="AZ340" s="204"/>
      <c r="BA340" s="204"/>
      <c r="BB340" s="204"/>
      <c r="BC340" s="204"/>
      <c r="BD340" s="204"/>
      <c r="BE340" s="132"/>
    </row>
    <row r="341" spans="21:57" x14ac:dyDescent="0.2">
      <c r="U341" s="203"/>
      <c r="AX341" s="204"/>
      <c r="AY341" s="204"/>
      <c r="AZ341" s="204"/>
      <c r="BA341" s="204"/>
      <c r="BB341" s="204"/>
      <c r="BC341" s="204"/>
      <c r="BD341" s="204"/>
      <c r="BE341" s="132"/>
    </row>
    <row r="342" spans="21:57" x14ac:dyDescent="0.2">
      <c r="U342" s="203"/>
      <c r="AX342" s="204"/>
      <c r="AY342" s="204"/>
      <c r="AZ342" s="204"/>
      <c r="BA342" s="204"/>
      <c r="BB342" s="204"/>
      <c r="BC342" s="204"/>
      <c r="BD342" s="204"/>
      <c r="BE342" s="132"/>
    </row>
    <row r="343" spans="21:57" x14ac:dyDescent="0.2">
      <c r="U343" s="203"/>
      <c r="AX343" s="204"/>
      <c r="AY343" s="204"/>
      <c r="AZ343" s="204"/>
      <c r="BA343" s="204"/>
      <c r="BB343" s="204"/>
      <c r="BC343" s="204"/>
      <c r="BD343" s="204"/>
      <c r="BE343" s="132"/>
    </row>
    <row r="344" spans="21:57" x14ac:dyDescent="0.2">
      <c r="U344" s="203"/>
      <c r="AX344" s="204"/>
      <c r="AY344" s="204"/>
      <c r="AZ344" s="204"/>
      <c r="BA344" s="204"/>
      <c r="BB344" s="204"/>
      <c r="BC344" s="204"/>
      <c r="BD344" s="204"/>
      <c r="BE344" s="132"/>
    </row>
    <row r="345" spans="21:57" x14ac:dyDescent="0.2">
      <c r="U345" s="203"/>
      <c r="AX345" s="204"/>
      <c r="AY345" s="204"/>
      <c r="AZ345" s="204"/>
      <c r="BA345" s="204"/>
      <c r="BB345" s="204"/>
      <c r="BC345" s="204"/>
      <c r="BD345" s="204"/>
      <c r="BE345" s="132"/>
    </row>
    <row r="346" spans="21:57" x14ac:dyDescent="0.2">
      <c r="U346" s="203"/>
      <c r="AX346" s="204"/>
      <c r="AY346" s="204"/>
      <c r="AZ346" s="204"/>
      <c r="BA346" s="204"/>
      <c r="BB346" s="204"/>
      <c r="BC346" s="204"/>
      <c r="BD346" s="204"/>
      <c r="BE346" s="132"/>
    </row>
    <row r="347" spans="21:57" x14ac:dyDescent="0.2">
      <c r="U347" s="203"/>
      <c r="AX347" s="204"/>
      <c r="AY347" s="204"/>
      <c r="AZ347" s="204"/>
      <c r="BA347" s="204"/>
      <c r="BB347" s="204"/>
      <c r="BC347" s="204"/>
      <c r="BD347" s="204"/>
      <c r="BE347" s="132"/>
    </row>
    <row r="348" spans="21:57" x14ac:dyDescent="0.2">
      <c r="U348" s="203"/>
      <c r="AX348" s="204"/>
      <c r="AY348" s="204"/>
      <c r="AZ348" s="204"/>
      <c r="BA348" s="204"/>
      <c r="BB348" s="204"/>
      <c r="BC348" s="204"/>
      <c r="BD348" s="204"/>
      <c r="BE348" s="132"/>
    </row>
    <row r="349" spans="21:57" x14ac:dyDescent="0.2">
      <c r="U349" s="203"/>
      <c r="AX349" s="204"/>
      <c r="AY349" s="204"/>
      <c r="AZ349" s="204"/>
      <c r="BA349" s="204"/>
      <c r="BB349" s="204"/>
      <c r="BC349" s="204"/>
      <c r="BD349" s="204"/>
      <c r="BE349" s="132"/>
    </row>
    <row r="350" spans="21:57" x14ac:dyDescent="0.2">
      <c r="U350" s="203"/>
      <c r="AX350" s="204"/>
      <c r="AY350" s="204"/>
      <c r="AZ350" s="204"/>
      <c r="BA350" s="204"/>
      <c r="BB350" s="204"/>
      <c r="BC350" s="204"/>
      <c r="BD350" s="204"/>
      <c r="BE350" s="132"/>
    </row>
    <row r="351" spans="21:57" x14ac:dyDescent="0.2">
      <c r="U351" s="203"/>
      <c r="AX351" s="204"/>
      <c r="AY351" s="204"/>
      <c r="AZ351" s="204"/>
      <c r="BA351" s="204"/>
      <c r="BB351" s="204"/>
      <c r="BC351" s="204"/>
      <c r="BD351" s="204"/>
      <c r="BE351" s="132"/>
    </row>
    <row r="352" spans="21:57" x14ac:dyDescent="0.2">
      <c r="U352" s="203"/>
      <c r="AX352" s="204"/>
      <c r="AY352" s="204"/>
      <c r="AZ352" s="204"/>
      <c r="BA352" s="204"/>
      <c r="BB352" s="204"/>
      <c r="BC352" s="204"/>
      <c r="BD352" s="204"/>
      <c r="BE352" s="132"/>
    </row>
    <row r="353" spans="21:57" x14ac:dyDescent="0.2">
      <c r="U353" s="203"/>
      <c r="AX353" s="204"/>
      <c r="AY353" s="204"/>
      <c r="AZ353" s="204"/>
      <c r="BA353" s="204"/>
      <c r="BB353" s="204"/>
      <c r="BC353" s="204"/>
      <c r="BD353" s="204"/>
      <c r="BE353" s="132"/>
    </row>
    <row r="354" spans="21:57" x14ac:dyDescent="0.2">
      <c r="U354" s="203"/>
      <c r="AX354" s="204"/>
      <c r="AY354" s="204"/>
      <c r="AZ354" s="204"/>
      <c r="BA354" s="204"/>
      <c r="BB354" s="204"/>
      <c r="BC354" s="204"/>
      <c r="BD354" s="204"/>
      <c r="BE354" s="132"/>
    </row>
    <row r="355" spans="21:57" x14ac:dyDescent="0.2">
      <c r="U355" s="203"/>
      <c r="AX355" s="204"/>
      <c r="AY355" s="204"/>
      <c r="AZ355" s="204"/>
      <c r="BA355" s="204"/>
      <c r="BB355" s="204"/>
      <c r="BC355" s="204"/>
      <c r="BD355" s="204"/>
      <c r="BE355" s="132"/>
    </row>
    <row r="356" spans="21:57" x14ac:dyDescent="0.2">
      <c r="U356" s="203"/>
      <c r="AX356" s="204"/>
      <c r="AY356" s="204"/>
      <c r="AZ356" s="204"/>
      <c r="BA356" s="204"/>
      <c r="BB356" s="204"/>
      <c r="BC356" s="204"/>
      <c r="BD356" s="204"/>
      <c r="BE356" s="132"/>
    </row>
    <row r="357" spans="21:57" x14ac:dyDescent="0.2">
      <c r="U357" s="203"/>
      <c r="AX357" s="204"/>
      <c r="AY357" s="204"/>
      <c r="AZ357" s="204"/>
      <c r="BA357" s="204"/>
      <c r="BB357" s="204"/>
      <c r="BC357" s="204"/>
      <c r="BD357" s="204"/>
      <c r="BE357" s="132"/>
    </row>
    <row r="358" spans="21:57" x14ac:dyDescent="0.2">
      <c r="U358" s="203"/>
      <c r="AX358" s="204"/>
      <c r="AY358" s="204"/>
      <c r="AZ358" s="204"/>
      <c r="BA358" s="204"/>
      <c r="BB358" s="204"/>
      <c r="BC358" s="204"/>
      <c r="BD358" s="204"/>
      <c r="BE358" s="132"/>
    </row>
    <row r="359" spans="21:57" x14ac:dyDescent="0.2">
      <c r="U359" s="203"/>
      <c r="AX359" s="204"/>
      <c r="AY359" s="204"/>
      <c r="AZ359" s="204"/>
      <c r="BA359" s="204"/>
      <c r="BB359" s="204"/>
      <c r="BC359" s="204"/>
      <c r="BD359" s="204"/>
      <c r="BE359" s="132"/>
    </row>
    <row r="360" spans="21:57" x14ac:dyDescent="0.2">
      <c r="U360" s="203"/>
      <c r="AX360" s="204"/>
      <c r="AY360" s="204"/>
      <c r="AZ360" s="204"/>
      <c r="BA360" s="204"/>
      <c r="BB360" s="204"/>
      <c r="BC360" s="204"/>
      <c r="BD360" s="204"/>
      <c r="BE360" s="132"/>
    </row>
    <row r="361" spans="21:57" x14ac:dyDescent="0.2">
      <c r="U361" s="203"/>
      <c r="AX361" s="204"/>
      <c r="AY361" s="204"/>
      <c r="AZ361" s="204"/>
      <c r="BA361" s="204"/>
      <c r="BB361" s="204"/>
      <c r="BC361" s="204"/>
      <c r="BD361" s="204"/>
      <c r="BE361" s="132"/>
    </row>
    <row r="362" spans="21:57" x14ac:dyDescent="0.2">
      <c r="U362" s="203"/>
      <c r="AX362" s="204"/>
      <c r="AY362" s="204"/>
      <c r="AZ362" s="204"/>
      <c r="BA362" s="204"/>
      <c r="BB362" s="204"/>
      <c r="BC362" s="204"/>
      <c r="BD362" s="204"/>
      <c r="BE362" s="132"/>
    </row>
    <row r="363" spans="21:57" x14ac:dyDescent="0.2">
      <c r="U363" s="203"/>
      <c r="AX363" s="204"/>
      <c r="AY363" s="204"/>
      <c r="AZ363" s="204"/>
      <c r="BA363" s="204"/>
      <c r="BB363" s="204"/>
      <c r="BC363" s="204"/>
      <c r="BD363" s="204"/>
      <c r="BE363" s="132"/>
    </row>
    <row r="364" spans="21:57" x14ac:dyDescent="0.2">
      <c r="U364" s="203"/>
      <c r="AX364" s="204"/>
      <c r="AY364" s="204"/>
      <c r="AZ364" s="204"/>
      <c r="BA364" s="204"/>
      <c r="BB364" s="204"/>
      <c r="BC364" s="204"/>
      <c r="BD364" s="204"/>
      <c r="BE364" s="132"/>
    </row>
    <row r="365" spans="21:57" x14ac:dyDescent="0.2">
      <c r="U365" s="203"/>
      <c r="AX365" s="204"/>
      <c r="AY365" s="204"/>
      <c r="AZ365" s="204"/>
      <c r="BA365" s="204"/>
      <c r="BB365" s="204"/>
      <c r="BC365" s="204"/>
      <c r="BD365" s="204"/>
      <c r="BE365" s="132"/>
    </row>
    <row r="366" spans="21:57" x14ac:dyDescent="0.2">
      <c r="U366" s="203"/>
      <c r="AX366" s="204"/>
      <c r="AY366" s="204"/>
      <c r="AZ366" s="204"/>
      <c r="BA366" s="204"/>
      <c r="BB366" s="204"/>
      <c r="BC366" s="204"/>
      <c r="BD366" s="204"/>
      <c r="BE366" s="132"/>
    </row>
    <row r="367" spans="21:57" x14ac:dyDescent="0.2">
      <c r="U367" s="203"/>
      <c r="AX367" s="204"/>
      <c r="AY367" s="204"/>
      <c r="AZ367" s="204"/>
      <c r="BA367" s="204"/>
      <c r="BB367" s="204"/>
      <c r="BC367" s="204"/>
      <c r="BD367" s="204"/>
      <c r="BE367" s="132"/>
    </row>
    <row r="368" spans="21:57" x14ac:dyDescent="0.2">
      <c r="U368" s="203"/>
      <c r="AX368" s="204"/>
      <c r="AY368" s="204"/>
      <c r="AZ368" s="204"/>
      <c r="BA368" s="204"/>
      <c r="BB368" s="204"/>
      <c r="BC368" s="204"/>
      <c r="BD368" s="204"/>
      <c r="BE368" s="132"/>
    </row>
    <row r="369" spans="21:57" x14ac:dyDescent="0.2">
      <c r="U369" s="203"/>
      <c r="AX369" s="204"/>
      <c r="AY369" s="204"/>
      <c r="AZ369" s="204"/>
      <c r="BA369" s="204"/>
      <c r="BB369" s="204"/>
      <c r="BC369" s="204"/>
      <c r="BD369" s="204"/>
      <c r="BE369" s="132"/>
    </row>
    <row r="370" spans="21:57" x14ac:dyDescent="0.2">
      <c r="U370" s="203"/>
      <c r="AX370" s="204"/>
      <c r="AY370" s="204"/>
      <c r="AZ370" s="204"/>
      <c r="BA370" s="204"/>
      <c r="BB370" s="204"/>
      <c r="BC370" s="204"/>
      <c r="BD370" s="204"/>
      <c r="BE370" s="132"/>
    </row>
    <row r="371" spans="21:57" x14ac:dyDescent="0.2">
      <c r="U371" s="203"/>
      <c r="AX371" s="204"/>
      <c r="AY371" s="204"/>
      <c r="AZ371" s="204"/>
      <c r="BA371" s="204"/>
      <c r="BB371" s="204"/>
      <c r="BC371" s="204"/>
      <c r="BD371" s="204"/>
      <c r="BE371" s="132"/>
    </row>
    <row r="372" spans="21:57" x14ac:dyDescent="0.2">
      <c r="U372" s="203"/>
      <c r="AX372" s="204"/>
      <c r="AY372" s="204"/>
      <c r="AZ372" s="204"/>
      <c r="BA372" s="204"/>
      <c r="BB372" s="204"/>
      <c r="BC372" s="204"/>
      <c r="BD372" s="204"/>
      <c r="BE372" s="132"/>
    </row>
    <row r="373" spans="21:57" x14ac:dyDescent="0.2">
      <c r="U373" s="203"/>
      <c r="AX373" s="204"/>
      <c r="AY373" s="204"/>
      <c r="AZ373" s="204"/>
      <c r="BA373" s="204"/>
      <c r="BB373" s="204"/>
      <c r="BC373" s="204"/>
      <c r="BD373" s="204"/>
      <c r="BE373" s="132"/>
    </row>
    <row r="374" spans="21:57" x14ac:dyDescent="0.2">
      <c r="U374" s="203"/>
      <c r="AX374" s="204"/>
      <c r="AY374" s="204"/>
      <c r="AZ374" s="204"/>
      <c r="BA374" s="204"/>
      <c r="BB374" s="204"/>
      <c r="BC374" s="204"/>
      <c r="BD374" s="204"/>
      <c r="BE374" s="132"/>
    </row>
    <row r="375" spans="21:57" x14ac:dyDescent="0.2">
      <c r="U375" s="203"/>
      <c r="AX375" s="204"/>
      <c r="AY375" s="204"/>
      <c r="AZ375" s="204"/>
      <c r="BA375" s="204"/>
      <c r="BB375" s="204"/>
      <c r="BC375" s="204"/>
      <c r="BD375" s="204"/>
      <c r="BE375" s="132"/>
    </row>
    <row r="376" spans="21:57" x14ac:dyDescent="0.2">
      <c r="U376" s="203"/>
      <c r="AX376" s="204"/>
      <c r="AY376" s="204"/>
      <c r="AZ376" s="204"/>
      <c r="BA376" s="204"/>
      <c r="BB376" s="204"/>
      <c r="BC376" s="204"/>
      <c r="BD376" s="204"/>
      <c r="BE376" s="132"/>
    </row>
    <row r="377" spans="21:57" x14ac:dyDescent="0.2">
      <c r="U377" s="203"/>
      <c r="AX377" s="204"/>
      <c r="AY377" s="204"/>
      <c r="AZ377" s="204"/>
      <c r="BA377" s="204"/>
      <c r="BB377" s="204"/>
      <c r="BC377" s="204"/>
      <c r="BD377" s="204"/>
      <c r="BE377" s="132"/>
    </row>
    <row r="378" spans="21:57" x14ac:dyDescent="0.2">
      <c r="U378" s="203"/>
      <c r="AX378" s="204"/>
      <c r="AY378" s="204"/>
      <c r="AZ378" s="204"/>
      <c r="BA378" s="204"/>
      <c r="BB378" s="204"/>
      <c r="BC378" s="204"/>
      <c r="BD378" s="204"/>
      <c r="BE378" s="132"/>
    </row>
    <row r="379" spans="21:57" x14ac:dyDescent="0.2">
      <c r="U379" s="203"/>
      <c r="AX379" s="204"/>
      <c r="AY379" s="204"/>
      <c r="AZ379" s="204"/>
      <c r="BA379" s="204"/>
      <c r="BB379" s="204"/>
      <c r="BC379" s="204"/>
      <c r="BD379" s="204"/>
      <c r="BE379" s="132"/>
    </row>
    <row r="380" spans="21:57" x14ac:dyDescent="0.2">
      <c r="U380" s="203"/>
      <c r="AX380" s="204"/>
      <c r="AY380" s="204"/>
      <c r="AZ380" s="204"/>
      <c r="BA380" s="204"/>
      <c r="BB380" s="204"/>
      <c r="BC380" s="204"/>
      <c r="BD380" s="204"/>
      <c r="BE380" s="132"/>
    </row>
    <row r="381" spans="21:57" x14ac:dyDescent="0.2">
      <c r="U381" s="203"/>
      <c r="AX381" s="204"/>
      <c r="AY381" s="204"/>
      <c r="AZ381" s="204"/>
      <c r="BA381" s="204"/>
      <c r="BB381" s="204"/>
      <c r="BC381" s="204"/>
      <c r="BD381" s="204"/>
      <c r="BE381" s="132"/>
    </row>
    <row r="382" spans="21:57" x14ac:dyDescent="0.2">
      <c r="U382" s="203"/>
      <c r="AX382" s="204"/>
      <c r="AY382" s="204"/>
      <c r="AZ382" s="204"/>
      <c r="BA382" s="204"/>
      <c r="BB382" s="204"/>
      <c r="BC382" s="204"/>
      <c r="BD382" s="204"/>
      <c r="BE382" s="132"/>
    </row>
    <row r="383" spans="21:57" x14ac:dyDescent="0.2">
      <c r="U383" s="203"/>
      <c r="AX383" s="204"/>
      <c r="AY383" s="204"/>
      <c r="AZ383" s="204"/>
      <c r="BA383" s="204"/>
      <c r="BB383" s="204"/>
      <c r="BC383" s="204"/>
      <c r="BD383" s="204"/>
      <c r="BE383" s="132"/>
    </row>
    <row r="384" spans="21:57" x14ac:dyDescent="0.2">
      <c r="U384" s="203"/>
      <c r="AX384" s="204"/>
      <c r="AY384" s="204"/>
      <c r="AZ384" s="204"/>
      <c r="BA384" s="204"/>
      <c r="BB384" s="204"/>
      <c r="BC384" s="204"/>
      <c r="BD384" s="204"/>
      <c r="BE384" s="132"/>
    </row>
    <row r="385" spans="21:57" x14ac:dyDescent="0.2">
      <c r="U385" s="203"/>
      <c r="AX385" s="204"/>
      <c r="AY385" s="204"/>
      <c r="AZ385" s="204"/>
      <c r="BA385" s="204"/>
      <c r="BB385" s="204"/>
      <c r="BC385" s="204"/>
      <c r="BD385" s="204"/>
      <c r="BE385" s="132"/>
    </row>
    <row r="386" spans="21:57" x14ac:dyDescent="0.2">
      <c r="U386" s="203"/>
      <c r="AX386" s="204"/>
      <c r="AY386" s="204"/>
      <c r="AZ386" s="204"/>
      <c r="BA386" s="204"/>
      <c r="BB386" s="204"/>
      <c r="BC386" s="204"/>
      <c r="BD386" s="204"/>
      <c r="BE386" s="132"/>
    </row>
    <row r="387" spans="21:57" x14ac:dyDescent="0.2">
      <c r="U387" s="203"/>
      <c r="AX387" s="204"/>
      <c r="AY387" s="204"/>
      <c r="AZ387" s="204"/>
      <c r="BA387" s="204"/>
      <c r="BB387" s="204"/>
      <c r="BC387" s="204"/>
      <c r="BD387" s="204"/>
      <c r="BE387" s="132"/>
    </row>
    <row r="388" spans="21:57" x14ac:dyDescent="0.2">
      <c r="U388" s="203"/>
      <c r="AX388" s="204"/>
      <c r="AY388" s="204"/>
      <c r="AZ388" s="204"/>
      <c r="BA388" s="204"/>
      <c r="BB388" s="204"/>
      <c r="BC388" s="204"/>
      <c r="BD388" s="204"/>
      <c r="BE388" s="132"/>
    </row>
    <row r="389" spans="21:57" x14ac:dyDescent="0.2">
      <c r="U389" s="203"/>
      <c r="AX389" s="204"/>
      <c r="AY389" s="204"/>
      <c r="AZ389" s="204"/>
      <c r="BA389" s="204"/>
      <c r="BB389" s="204"/>
      <c r="BC389" s="204"/>
      <c r="BD389" s="204"/>
      <c r="BE389" s="132"/>
    </row>
    <row r="390" spans="21:57" x14ac:dyDescent="0.2">
      <c r="U390" s="203"/>
      <c r="AX390" s="204"/>
      <c r="AY390" s="204"/>
      <c r="AZ390" s="204"/>
      <c r="BA390" s="204"/>
      <c r="BB390" s="204"/>
      <c r="BC390" s="204"/>
      <c r="BD390" s="204"/>
      <c r="BE390" s="132"/>
    </row>
    <row r="391" spans="21:57" x14ac:dyDescent="0.2">
      <c r="U391" s="203"/>
      <c r="AX391" s="204"/>
      <c r="AY391" s="204"/>
      <c r="AZ391" s="204"/>
      <c r="BA391" s="204"/>
      <c r="BB391" s="204"/>
      <c r="BC391" s="204"/>
      <c r="BD391" s="204"/>
      <c r="BE391" s="132"/>
    </row>
    <row r="392" spans="21:57" x14ac:dyDescent="0.2">
      <c r="U392" s="203"/>
      <c r="AX392" s="204"/>
      <c r="AY392" s="204"/>
      <c r="AZ392" s="204"/>
      <c r="BA392" s="204"/>
      <c r="BB392" s="204"/>
      <c r="BC392" s="204"/>
      <c r="BD392" s="204"/>
      <c r="BE392" s="132"/>
    </row>
    <row r="393" spans="21:57" x14ac:dyDescent="0.2">
      <c r="U393" s="203"/>
      <c r="AX393" s="204"/>
      <c r="AY393" s="204"/>
      <c r="AZ393" s="204"/>
      <c r="BA393" s="204"/>
      <c r="BB393" s="204"/>
      <c r="BC393" s="204"/>
      <c r="BD393" s="204"/>
      <c r="BE393" s="132"/>
    </row>
    <row r="394" spans="21:57" x14ac:dyDescent="0.2">
      <c r="U394" s="203"/>
      <c r="AX394" s="204"/>
      <c r="AY394" s="204"/>
      <c r="AZ394" s="204"/>
      <c r="BA394" s="204"/>
      <c r="BB394" s="204"/>
      <c r="BC394" s="204"/>
      <c r="BD394" s="204"/>
      <c r="BE394" s="132"/>
    </row>
    <row r="395" spans="21:57" x14ac:dyDescent="0.2">
      <c r="U395" s="203"/>
      <c r="AX395" s="204"/>
      <c r="AY395" s="204"/>
      <c r="AZ395" s="204"/>
      <c r="BA395" s="204"/>
      <c r="BB395" s="204"/>
      <c r="BC395" s="204"/>
      <c r="BD395" s="204"/>
      <c r="BE395" s="132"/>
    </row>
    <row r="396" spans="21:57" x14ac:dyDescent="0.2">
      <c r="U396" s="203"/>
      <c r="AX396" s="204"/>
      <c r="AY396" s="204"/>
      <c r="AZ396" s="204"/>
      <c r="BA396" s="204"/>
      <c r="BB396" s="204"/>
      <c r="BC396" s="204"/>
      <c r="BD396" s="204"/>
      <c r="BE396" s="132"/>
    </row>
    <row r="397" spans="21:57" x14ac:dyDescent="0.2">
      <c r="U397" s="203"/>
      <c r="AX397" s="204"/>
      <c r="AY397" s="204"/>
      <c r="AZ397" s="204"/>
      <c r="BA397" s="204"/>
      <c r="BB397" s="204"/>
      <c r="BC397" s="204"/>
      <c r="BD397" s="204"/>
      <c r="BE397" s="132"/>
    </row>
    <row r="398" spans="21:57" x14ac:dyDescent="0.2">
      <c r="U398" s="203"/>
      <c r="AX398" s="204"/>
      <c r="AY398" s="204"/>
      <c r="AZ398" s="204"/>
      <c r="BA398" s="204"/>
      <c r="BB398" s="204"/>
      <c r="BC398" s="204"/>
      <c r="BD398" s="204"/>
      <c r="BE398" s="132"/>
    </row>
    <row r="399" spans="21:57" x14ac:dyDescent="0.2">
      <c r="U399" s="203"/>
      <c r="AX399" s="204"/>
      <c r="AY399" s="204"/>
      <c r="AZ399" s="204"/>
      <c r="BA399" s="204"/>
      <c r="BB399" s="204"/>
      <c r="BC399" s="204"/>
      <c r="BD399" s="204"/>
      <c r="BE399" s="132"/>
    </row>
    <row r="400" spans="21:57" x14ac:dyDescent="0.2">
      <c r="U400" s="203"/>
      <c r="AX400" s="204"/>
      <c r="AY400" s="204"/>
      <c r="AZ400" s="204"/>
      <c r="BA400" s="204"/>
      <c r="BB400" s="204"/>
      <c r="BC400" s="204"/>
      <c r="BD400" s="204"/>
      <c r="BE400" s="132"/>
    </row>
    <row r="401" spans="21:57" x14ac:dyDescent="0.2">
      <c r="U401" s="203"/>
      <c r="AX401" s="204"/>
      <c r="AY401" s="204"/>
      <c r="AZ401" s="204"/>
      <c r="BA401" s="204"/>
      <c r="BB401" s="204"/>
      <c r="BC401" s="204"/>
      <c r="BD401" s="204"/>
      <c r="BE401" s="132"/>
    </row>
    <row r="402" spans="21:57" x14ac:dyDescent="0.2">
      <c r="U402" s="203"/>
      <c r="AX402" s="204"/>
      <c r="AY402" s="204"/>
      <c r="AZ402" s="204"/>
      <c r="BA402" s="204"/>
      <c r="BB402" s="204"/>
      <c r="BC402" s="204"/>
      <c r="BD402" s="204"/>
      <c r="BE402" s="132"/>
    </row>
    <row r="403" spans="21:57" x14ac:dyDescent="0.2">
      <c r="U403" s="203"/>
      <c r="AX403" s="204"/>
      <c r="AY403" s="204"/>
      <c r="AZ403" s="204"/>
      <c r="BA403" s="204"/>
      <c r="BB403" s="204"/>
      <c r="BC403" s="204"/>
      <c r="BD403" s="204"/>
      <c r="BE403" s="132"/>
    </row>
    <row r="404" spans="21:57" x14ac:dyDescent="0.2">
      <c r="U404" s="203"/>
      <c r="AX404" s="204"/>
      <c r="AY404" s="204"/>
      <c r="AZ404" s="204"/>
      <c r="BA404" s="204"/>
      <c r="BB404" s="204"/>
      <c r="BC404" s="204"/>
      <c r="BD404" s="204"/>
      <c r="BE404" s="132"/>
    </row>
    <row r="405" spans="21:57" x14ac:dyDescent="0.2">
      <c r="U405" s="203"/>
      <c r="AX405" s="204"/>
      <c r="AY405" s="204"/>
      <c r="AZ405" s="204"/>
      <c r="BA405" s="204"/>
      <c r="BB405" s="204"/>
      <c r="BC405" s="204"/>
      <c r="BD405" s="204"/>
      <c r="BE405" s="132"/>
    </row>
    <row r="406" spans="21:57" x14ac:dyDescent="0.2">
      <c r="U406" s="203"/>
      <c r="AX406" s="204"/>
      <c r="AY406" s="204"/>
      <c r="AZ406" s="204"/>
      <c r="BA406" s="204"/>
      <c r="BB406" s="204"/>
      <c r="BC406" s="204"/>
      <c r="BD406" s="204"/>
      <c r="BE406" s="132"/>
    </row>
    <row r="407" spans="21:57" x14ac:dyDescent="0.2">
      <c r="U407" s="203"/>
      <c r="AX407" s="204"/>
      <c r="AY407" s="204"/>
      <c r="AZ407" s="204"/>
      <c r="BA407" s="204"/>
      <c r="BB407" s="204"/>
      <c r="BC407" s="204"/>
      <c r="BD407" s="204"/>
      <c r="BE407" s="132"/>
    </row>
    <row r="408" spans="21:57" x14ac:dyDescent="0.2">
      <c r="U408" s="203"/>
      <c r="AX408" s="204"/>
      <c r="AY408" s="204"/>
      <c r="AZ408" s="204"/>
      <c r="BA408" s="204"/>
      <c r="BB408" s="204"/>
      <c r="BC408" s="204"/>
      <c r="BD408" s="204"/>
      <c r="BE408" s="132"/>
    </row>
    <row r="409" spans="21:57" x14ac:dyDescent="0.2">
      <c r="U409" s="203"/>
      <c r="AX409" s="204"/>
      <c r="AY409" s="204"/>
      <c r="AZ409" s="204"/>
      <c r="BA409" s="204"/>
      <c r="BB409" s="204"/>
      <c r="BC409" s="204"/>
      <c r="BD409" s="204"/>
      <c r="BE409" s="132"/>
    </row>
    <row r="410" spans="21:57" x14ac:dyDescent="0.2">
      <c r="U410" s="203"/>
      <c r="AX410" s="204"/>
      <c r="AY410" s="204"/>
      <c r="AZ410" s="204"/>
      <c r="BA410" s="204"/>
      <c r="BB410" s="204"/>
      <c r="BC410" s="204"/>
      <c r="BD410" s="204"/>
      <c r="BE410" s="132"/>
    </row>
    <row r="411" spans="21:57" x14ac:dyDescent="0.2">
      <c r="U411" s="203"/>
      <c r="AX411" s="204"/>
      <c r="AY411" s="204"/>
      <c r="AZ411" s="204"/>
      <c r="BA411" s="204"/>
      <c r="BB411" s="204"/>
      <c r="BC411" s="204"/>
      <c r="BD411" s="204"/>
      <c r="BE411" s="132"/>
    </row>
    <row r="412" spans="21:57" x14ac:dyDescent="0.2">
      <c r="U412" s="203"/>
      <c r="AX412" s="204"/>
      <c r="AY412" s="204"/>
      <c r="AZ412" s="204"/>
      <c r="BA412" s="204"/>
      <c r="BB412" s="204"/>
      <c r="BC412" s="204"/>
      <c r="BD412" s="204"/>
      <c r="BE412" s="132"/>
    </row>
    <row r="413" spans="21:57" x14ac:dyDescent="0.2">
      <c r="U413" s="203"/>
      <c r="AX413" s="204"/>
      <c r="AY413" s="204"/>
      <c r="AZ413" s="204"/>
      <c r="BA413" s="204"/>
      <c r="BB413" s="204"/>
      <c r="BC413" s="204"/>
      <c r="BD413" s="204"/>
      <c r="BE413" s="132"/>
    </row>
    <row r="414" spans="21:57" x14ac:dyDescent="0.2">
      <c r="U414" s="203"/>
      <c r="AX414" s="204"/>
      <c r="AY414" s="204"/>
      <c r="AZ414" s="204"/>
      <c r="BA414" s="204"/>
      <c r="BB414" s="204"/>
      <c r="BC414" s="204"/>
      <c r="BD414" s="204"/>
      <c r="BE414" s="132"/>
    </row>
    <row r="415" spans="21:57" x14ac:dyDescent="0.2">
      <c r="U415" s="203"/>
      <c r="AX415" s="204"/>
      <c r="AY415" s="204"/>
      <c r="AZ415" s="204"/>
      <c r="BA415" s="204"/>
      <c r="BB415" s="204"/>
      <c r="BC415" s="204"/>
      <c r="BD415" s="204"/>
      <c r="BE415" s="132"/>
    </row>
    <row r="416" spans="21:57" x14ac:dyDescent="0.2">
      <c r="U416" s="203"/>
      <c r="AX416" s="204"/>
      <c r="AY416" s="204"/>
      <c r="AZ416" s="204"/>
      <c r="BA416" s="204"/>
      <c r="BB416" s="204"/>
      <c r="BC416" s="204"/>
      <c r="BD416" s="204"/>
      <c r="BE416" s="132"/>
    </row>
    <row r="417" spans="21:57" x14ac:dyDescent="0.2">
      <c r="U417" s="203"/>
      <c r="AX417" s="204"/>
      <c r="AY417" s="204"/>
      <c r="AZ417" s="204"/>
      <c r="BA417" s="204"/>
      <c r="BB417" s="204"/>
      <c r="BC417" s="204"/>
      <c r="BD417" s="204"/>
      <c r="BE417" s="132"/>
    </row>
    <row r="418" spans="21:57" x14ac:dyDescent="0.2">
      <c r="U418" s="203"/>
      <c r="AX418" s="204"/>
      <c r="AY418" s="204"/>
      <c r="AZ418" s="204"/>
      <c r="BA418" s="204"/>
      <c r="BB418" s="204"/>
      <c r="BC418" s="204"/>
      <c r="BD418" s="204"/>
      <c r="BE418" s="132"/>
    </row>
    <row r="419" spans="21:57" x14ac:dyDescent="0.2">
      <c r="U419" s="203"/>
      <c r="AX419" s="204"/>
      <c r="AY419" s="204"/>
      <c r="AZ419" s="204"/>
      <c r="BA419" s="204"/>
      <c r="BB419" s="204"/>
      <c r="BC419" s="204"/>
      <c r="BD419" s="204"/>
      <c r="BE419" s="132"/>
    </row>
    <row r="420" spans="21:57" x14ac:dyDescent="0.2">
      <c r="U420" s="203"/>
      <c r="AX420" s="204"/>
      <c r="AY420" s="204"/>
      <c r="AZ420" s="204"/>
      <c r="BA420" s="204"/>
      <c r="BB420" s="204"/>
      <c r="BC420" s="204"/>
      <c r="BD420" s="204"/>
      <c r="BE420" s="132"/>
    </row>
    <row r="421" spans="21:57" x14ac:dyDescent="0.2">
      <c r="U421" s="203"/>
      <c r="AX421" s="204"/>
      <c r="AY421" s="204"/>
      <c r="AZ421" s="204"/>
      <c r="BA421" s="204"/>
      <c r="BB421" s="204"/>
      <c r="BC421" s="204"/>
      <c r="BD421" s="204"/>
      <c r="BE421" s="132"/>
    </row>
    <row r="422" spans="21:57" x14ac:dyDescent="0.2">
      <c r="U422" s="203"/>
      <c r="AX422" s="204"/>
      <c r="AY422" s="204"/>
      <c r="AZ422" s="204"/>
      <c r="BA422" s="204"/>
      <c r="BB422" s="204"/>
      <c r="BC422" s="204"/>
      <c r="BD422" s="204"/>
      <c r="BE422" s="132"/>
    </row>
    <row r="423" spans="21:57" x14ac:dyDescent="0.2">
      <c r="U423" s="203"/>
      <c r="AX423" s="204"/>
      <c r="AY423" s="204"/>
      <c r="AZ423" s="204"/>
      <c r="BA423" s="204"/>
      <c r="BB423" s="204"/>
      <c r="BC423" s="204"/>
      <c r="BD423" s="204"/>
      <c r="BE423" s="132"/>
    </row>
    <row r="424" spans="21:57" x14ac:dyDescent="0.2">
      <c r="U424" s="203"/>
      <c r="AX424" s="204"/>
      <c r="AY424" s="204"/>
      <c r="AZ424" s="204"/>
      <c r="BA424" s="204"/>
      <c r="BB424" s="204"/>
      <c r="BC424" s="204"/>
      <c r="BD424" s="204"/>
      <c r="BE424" s="132"/>
    </row>
    <row r="425" spans="21:57" x14ac:dyDescent="0.2">
      <c r="U425" s="203"/>
      <c r="AX425" s="204"/>
      <c r="AY425" s="204"/>
      <c r="AZ425" s="204"/>
      <c r="BA425" s="204"/>
      <c r="BB425" s="204"/>
      <c r="BC425" s="204"/>
      <c r="BD425" s="204"/>
      <c r="BE425" s="132"/>
    </row>
    <row r="426" spans="21:57" x14ac:dyDescent="0.2">
      <c r="U426" s="203"/>
      <c r="AX426" s="204"/>
      <c r="AY426" s="204"/>
      <c r="AZ426" s="204"/>
      <c r="BA426" s="204"/>
      <c r="BB426" s="204"/>
      <c r="BC426" s="204"/>
      <c r="BD426" s="204"/>
      <c r="BE426" s="132"/>
    </row>
    <row r="427" spans="21:57" x14ac:dyDescent="0.2">
      <c r="U427" s="203"/>
      <c r="AX427" s="204"/>
      <c r="AY427" s="204"/>
      <c r="AZ427" s="204"/>
      <c r="BA427" s="204"/>
      <c r="BB427" s="204"/>
      <c r="BC427" s="204"/>
      <c r="BD427" s="204"/>
      <c r="BE427" s="132"/>
    </row>
    <row r="428" spans="21:57" x14ac:dyDescent="0.2">
      <c r="U428" s="203"/>
      <c r="AX428" s="204"/>
      <c r="AY428" s="204"/>
      <c r="AZ428" s="204"/>
      <c r="BA428" s="204"/>
      <c r="BB428" s="204"/>
      <c r="BC428" s="204"/>
      <c r="BD428" s="204"/>
      <c r="BE428" s="132"/>
    </row>
    <row r="429" spans="21:57" x14ac:dyDescent="0.2">
      <c r="U429" s="203"/>
      <c r="AX429" s="204"/>
      <c r="AY429" s="204"/>
      <c r="AZ429" s="204"/>
      <c r="BA429" s="204"/>
      <c r="BB429" s="204"/>
      <c r="BC429" s="204"/>
      <c r="BD429" s="204"/>
      <c r="BE429" s="132"/>
    </row>
    <row r="430" spans="21:57" x14ac:dyDescent="0.2">
      <c r="U430" s="203"/>
      <c r="AX430" s="204"/>
      <c r="AY430" s="204"/>
      <c r="AZ430" s="204"/>
      <c r="BA430" s="204"/>
      <c r="BB430" s="204"/>
      <c r="BC430" s="204"/>
      <c r="BD430" s="204"/>
      <c r="BE430" s="132"/>
    </row>
    <row r="431" spans="21:57" x14ac:dyDescent="0.2">
      <c r="U431" s="203"/>
      <c r="AX431" s="204"/>
      <c r="AY431" s="204"/>
      <c r="AZ431" s="204"/>
      <c r="BA431" s="204"/>
      <c r="BB431" s="204"/>
      <c r="BC431" s="204"/>
      <c r="BD431" s="204"/>
      <c r="BE431" s="132"/>
    </row>
    <row r="432" spans="21:57" x14ac:dyDescent="0.2">
      <c r="U432" s="203"/>
      <c r="AX432" s="204"/>
      <c r="AY432" s="204"/>
      <c r="AZ432" s="204"/>
      <c r="BA432" s="204"/>
      <c r="BB432" s="204"/>
      <c r="BC432" s="204"/>
      <c r="BD432" s="204"/>
      <c r="BE432" s="132"/>
    </row>
    <row r="433" spans="21:57" x14ac:dyDescent="0.2">
      <c r="U433" s="203"/>
      <c r="AX433" s="204"/>
      <c r="AY433" s="204"/>
      <c r="AZ433" s="204"/>
      <c r="BA433" s="204"/>
      <c r="BB433" s="204"/>
      <c r="BC433" s="204"/>
      <c r="BD433" s="204"/>
      <c r="BE433" s="132"/>
    </row>
    <row r="434" spans="21:57" x14ac:dyDescent="0.2">
      <c r="U434" s="203"/>
      <c r="AX434" s="204"/>
      <c r="AY434" s="204"/>
      <c r="AZ434" s="204"/>
      <c r="BA434" s="204"/>
      <c r="BB434" s="204"/>
      <c r="BC434" s="204"/>
      <c r="BD434" s="204"/>
      <c r="BE434" s="132"/>
    </row>
    <row r="435" spans="21:57" x14ac:dyDescent="0.2">
      <c r="U435" s="203"/>
      <c r="AX435" s="204"/>
      <c r="AY435" s="204"/>
      <c r="AZ435" s="204"/>
      <c r="BA435" s="204"/>
      <c r="BB435" s="204"/>
      <c r="BC435" s="204"/>
      <c r="BD435" s="204"/>
      <c r="BE435" s="132"/>
    </row>
    <row r="436" spans="21:57" x14ac:dyDescent="0.2">
      <c r="U436" s="203"/>
      <c r="AX436" s="204"/>
      <c r="AY436" s="204"/>
      <c r="AZ436" s="204"/>
      <c r="BA436" s="204"/>
      <c r="BB436" s="204"/>
      <c r="BC436" s="204"/>
      <c r="BD436" s="204"/>
      <c r="BE436" s="132"/>
    </row>
    <row r="437" spans="21:57" x14ac:dyDescent="0.2">
      <c r="U437" s="203"/>
      <c r="AX437" s="204"/>
      <c r="AY437" s="204"/>
      <c r="AZ437" s="204"/>
      <c r="BA437" s="204"/>
      <c r="BB437" s="204"/>
      <c r="BC437" s="204"/>
      <c r="BD437" s="204"/>
      <c r="BE437" s="132"/>
    </row>
    <row r="438" spans="21:57" x14ac:dyDescent="0.2">
      <c r="U438" s="203"/>
      <c r="AX438" s="204"/>
      <c r="AY438" s="204"/>
      <c r="AZ438" s="204"/>
      <c r="BA438" s="204"/>
      <c r="BB438" s="204"/>
      <c r="BC438" s="204"/>
      <c r="BD438" s="204"/>
      <c r="BE438" s="132"/>
    </row>
    <row r="439" spans="21:57" x14ac:dyDescent="0.2">
      <c r="U439" s="203"/>
      <c r="AX439" s="204"/>
      <c r="AY439" s="204"/>
      <c r="AZ439" s="204"/>
      <c r="BA439" s="204"/>
      <c r="BB439" s="204"/>
      <c r="BC439" s="204"/>
      <c r="BD439" s="204"/>
      <c r="BE439" s="132"/>
    </row>
    <row r="440" spans="21:57" x14ac:dyDescent="0.2">
      <c r="U440" s="203"/>
      <c r="AX440" s="204"/>
      <c r="AY440" s="204"/>
      <c r="AZ440" s="204"/>
      <c r="BA440" s="204"/>
      <c r="BB440" s="204"/>
      <c r="BC440" s="204"/>
      <c r="BD440" s="204"/>
      <c r="BE440" s="132"/>
    </row>
    <row r="441" spans="21:57" x14ac:dyDescent="0.2">
      <c r="U441" s="203"/>
      <c r="AX441" s="204"/>
      <c r="AY441" s="204"/>
      <c r="AZ441" s="204"/>
      <c r="BA441" s="204"/>
      <c r="BB441" s="204"/>
      <c r="BC441" s="204"/>
      <c r="BD441" s="204"/>
      <c r="BE441" s="132"/>
    </row>
    <row r="442" spans="21:57" x14ac:dyDescent="0.2">
      <c r="U442" s="203"/>
      <c r="AX442" s="204"/>
      <c r="AY442" s="204"/>
      <c r="AZ442" s="204"/>
      <c r="BA442" s="204"/>
      <c r="BB442" s="204"/>
      <c r="BC442" s="204"/>
      <c r="BD442" s="204"/>
      <c r="BE442" s="132"/>
    </row>
    <row r="443" spans="21:57" x14ac:dyDescent="0.2">
      <c r="U443" s="203"/>
      <c r="AX443" s="204"/>
      <c r="AY443" s="204"/>
      <c r="AZ443" s="204"/>
      <c r="BA443" s="204"/>
      <c r="BB443" s="204"/>
      <c r="BC443" s="204"/>
      <c r="BD443" s="204"/>
      <c r="BE443" s="132"/>
    </row>
    <row r="444" spans="21:57" x14ac:dyDescent="0.2">
      <c r="U444" s="203"/>
      <c r="AX444" s="204"/>
      <c r="AY444" s="204"/>
      <c r="AZ444" s="204"/>
      <c r="BA444" s="204"/>
      <c r="BB444" s="204"/>
      <c r="BC444" s="204"/>
      <c r="BD444" s="204"/>
      <c r="BE444" s="132"/>
    </row>
    <row r="445" spans="21:57" x14ac:dyDescent="0.2">
      <c r="U445" s="203"/>
      <c r="AX445" s="204"/>
      <c r="AY445" s="204"/>
      <c r="AZ445" s="204"/>
      <c r="BA445" s="204"/>
      <c r="BB445" s="204"/>
      <c r="BC445" s="204"/>
      <c r="BD445" s="204"/>
      <c r="BE445" s="132"/>
    </row>
    <row r="446" spans="21:57" x14ac:dyDescent="0.2">
      <c r="U446" s="203"/>
      <c r="AX446" s="204"/>
      <c r="AY446" s="204"/>
      <c r="AZ446" s="204"/>
      <c r="BA446" s="204"/>
      <c r="BB446" s="204"/>
      <c r="BC446" s="204"/>
      <c r="BD446" s="204"/>
      <c r="BE446" s="132"/>
    </row>
    <row r="447" spans="21:57" x14ac:dyDescent="0.2">
      <c r="U447" s="203"/>
      <c r="AX447" s="204"/>
      <c r="AY447" s="204"/>
      <c r="AZ447" s="204"/>
      <c r="BA447" s="204"/>
      <c r="BB447" s="204"/>
      <c r="BC447" s="204"/>
      <c r="BD447" s="204"/>
      <c r="BE447" s="132"/>
    </row>
    <row r="448" spans="21:57" x14ac:dyDescent="0.2">
      <c r="U448" s="203"/>
      <c r="AX448" s="204"/>
      <c r="AY448" s="204"/>
      <c r="AZ448" s="204"/>
      <c r="BA448" s="204"/>
      <c r="BB448" s="204"/>
      <c r="BC448" s="204"/>
      <c r="BD448" s="204"/>
      <c r="BE448" s="132"/>
    </row>
    <row r="449" spans="21:57" x14ac:dyDescent="0.2">
      <c r="U449" s="203"/>
      <c r="AX449" s="204"/>
      <c r="AY449" s="204"/>
      <c r="AZ449" s="204"/>
      <c r="BA449" s="204"/>
      <c r="BB449" s="204"/>
      <c r="BC449" s="204"/>
      <c r="BD449" s="204"/>
      <c r="BE449" s="132"/>
    </row>
    <row r="450" spans="21:57" x14ac:dyDescent="0.2">
      <c r="U450" s="203"/>
      <c r="AX450" s="204"/>
      <c r="AY450" s="204"/>
      <c r="AZ450" s="204"/>
      <c r="BA450" s="204"/>
      <c r="BB450" s="204"/>
      <c r="BC450" s="204"/>
      <c r="BD450" s="204"/>
      <c r="BE450" s="132"/>
    </row>
    <row r="451" spans="21:57" x14ac:dyDescent="0.2">
      <c r="U451" s="203"/>
      <c r="AX451" s="204"/>
      <c r="AY451" s="204"/>
      <c r="AZ451" s="204"/>
      <c r="BA451" s="204"/>
      <c r="BB451" s="204"/>
      <c r="BC451" s="204"/>
      <c r="BD451" s="204"/>
      <c r="BE451" s="132"/>
    </row>
    <row r="452" spans="21:57" x14ac:dyDescent="0.2">
      <c r="U452" s="203"/>
      <c r="AX452" s="204"/>
      <c r="AY452" s="204"/>
      <c r="AZ452" s="204"/>
      <c r="BA452" s="204"/>
      <c r="BB452" s="204"/>
      <c r="BC452" s="204"/>
      <c r="BD452" s="204"/>
      <c r="BE452" s="132"/>
    </row>
    <row r="453" spans="21:57" x14ac:dyDescent="0.2">
      <c r="U453" s="203"/>
      <c r="AX453" s="204"/>
      <c r="AY453" s="204"/>
      <c r="AZ453" s="204"/>
      <c r="BA453" s="204"/>
      <c r="BB453" s="204"/>
      <c r="BC453" s="204"/>
      <c r="BD453" s="204"/>
      <c r="BE453" s="132"/>
    </row>
    <row r="454" spans="21:57" x14ac:dyDescent="0.2">
      <c r="U454" s="203"/>
      <c r="AX454" s="204"/>
      <c r="AY454" s="204"/>
      <c r="AZ454" s="204"/>
      <c r="BA454" s="204"/>
      <c r="BB454" s="204"/>
      <c r="BC454" s="204"/>
      <c r="BD454" s="204"/>
      <c r="BE454" s="132"/>
    </row>
    <row r="455" spans="21:57" x14ac:dyDescent="0.2">
      <c r="U455" s="203"/>
      <c r="AX455" s="204"/>
      <c r="AY455" s="204"/>
      <c r="AZ455" s="204"/>
      <c r="BA455" s="204"/>
      <c r="BB455" s="204"/>
      <c r="BC455" s="204"/>
      <c r="BD455" s="204"/>
      <c r="BE455" s="132"/>
    </row>
    <row r="456" spans="21:57" x14ac:dyDescent="0.2">
      <c r="U456" s="203"/>
      <c r="AX456" s="204"/>
      <c r="AY456" s="204"/>
      <c r="AZ456" s="204"/>
      <c r="BA456" s="204"/>
      <c r="BB456" s="204"/>
      <c r="BC456" s="204"/>
      <c r="BD456" s="204"/>
      <c r="BE456" s="132"/>
    </row>
    <row r="457" spans="21:57" x14ac:dyDescent="0.2">
      <c r="U457" s="203"/>
      <c r="AX457" s="204"/>
      <c r="AY457" s="204"/>
      <c r="AZ457" s="204"/>
      <c r="BA457" s="204"/>
      <c r="BB457" s="204"/>
      <c r="BC457" s="204"/>
      <c r="BD457" s="204"/>
      <c r="BE457" s="132"/>
    </row>
    <row r="458" spans="21:57" x14ac:dyDescent="0.2">
      <c r="U458" s="203"/>
      <c r="AX458" s="204"/>
      <c r="AY458" s="204"/>
      <c r="AZ458" s="204"/>
      <c r="BA458" s="204"/>
      <c r="BB458" s="204"/>
      <c r="BC458" s="204"/>
      <c r="BD458" s="204"/>
      <c r="BE458" s="132"/>
    </row>
    <row r="459" spans="21:57" x14ac:dyDescent="0.2">
      <c r="U459" s="203"/>
      <c r="AX459" s="204"/>
      <c r="AY459" s="204"/>
      <c r="AZ459" s="204"/>
      <c r="BA459" s="204"/>
      <c r="BB459" s="204"/>
      <c r="BC459" s="204"/>
      <c r="BD459" s="204"/>
      <c r="BE459" s="132"/>
    </row>
    <row r="460" spans="21:57" x14ac:dyDescent="0.2">
      <c r="U460" s="203"/>
      <c r="AX460" s="204"/>
      <c r="AY460" s="204"/>
      <c r="AZ460" s="204"/>
      <c r="BA460" s="204"/>
      <c r="BB460" s="204"/>
      <c r="BC460" s="204"/>
      <c r="BD460" s="204"/>
      <c r="BE460" s="132"/>
    </row>
    <row r="461" spans="21:57" x14ac:dyDescent="0.2">
      <c r="U461" s="203"/>
      <c r="AX461" s="204"/>
      <c r="AY461" s="204"/>
      <c r="AZ461" s="204"/>
      <c r="BA461" s="204"/>
      <c r="BB461" s="204"/>
      <c r="BC461" s="204"/>
      <c r="BD461" s="204"/>
      <c r="BE461" s="132"/>
    </row>
    <row r="462" spans="21:57" x14ac:dyDescent="0.2">
      <c r="U462" s="203"/>
      <c r="AX462" s="204"/>
      <c r="AY462" s="204"/>
      <c r="AZ462" s="204"/>
      <c r="BA462" s="204"/>
      <c r="BB462" s="204"/>
      <c r="BC462" s="204"/>
      <c r="BD462" s="204"/>
      <c r="BE462" s="132"/>
    </row>
    <row r="463" spans="21:57" x14ac:dyDescent="0.2">
      <c r="U463" s="203"/>
      <c r="AX463" s="204"/>
      <c r="AY463" s="204"/>
      <c r="AZ463" s="204"/>
      <c r="BA463" s="204"/>
      <c r="BB463" s="204"/>
      <c r="BC463" s="204"/>
      <c r="BD463" s="204"/>
      <c r="BE463" s="132"/>
    </row>
    <row r="464" spans="21:57" x14ac:dyDescent="0.2">
      <c r="U464" s="203"/>
      <c r="AX464" s="204"/>
      <c r="AY464" s="204"/>
      <c r="AZ464" s="204"/>
      <c r="BA464" s="204"/>
      <c r="BB464" s="204"/>
      <c r="BC464" s="204"/>
      <c r="BD464" s="204"/>
      <c r="BE464" s="132"/>
    </row>
    <row r="465" spans="21:57" x14ac:dyDescent="0.2">
      <c r="U465" s="203"/>
      <c r="AX465" s="204"/>
      <c r="AY465" s="204"/>
      <c r="AZ465" s="204"/>
      <c r="BA465" s="204"/>
      <c r="BB465" s="204"/>
      <c r="BC465" s="204"/>
      <c r="BD465" s="204"/>
      <c r="BE465" s="132"/>
    </row>
    <row r="466" spans="21:57" x14ac:dyDescent="0.2">
      <c r="U466" s="203"/>
      <c r="AX466" s="204"/>
      <c r="AY466" s="204"/>
      <c r="AZ466" s="204"/>
      <c r="BA466" s="204"/>
      <c r="BB466" s="204"/>
      <c r="BC466" s="204"/>
      <c r="BD466" s="204"/>
      <c r="BE466" s="132"/>
    </row>
    <row r="467" spans="21:57" x14ac:dyDescent="0.2">
      <c r="U467" s="203"/>
      <c r="AX467" s="204"/>
      <c r="AY467" s="204"/>
      <c r="AZ467" s="204"/>
      <c r="BA467" s="204"/>
      <c r="BB467" s="204"/>
      <c r="BC467" s="204"/>
      <c r="BD467" s="204"/>
      <c r="BE467" s="132"/>
    </row>
    <row r="468" spans="21:57" x14ac:dyDescent="0.2">
      <c r="U468" s="203"/>
      <c r="AX468" s="204"/>
      <c r="AY468" s="204"/>
      <c r="AZ468" s="204"/>
      <c r="BA468" s="204"/>
      <c r="BB468" s="204"/>
      <c r="BC468" s="204"/>
      <c r="BD468" s="204"/>
      <c r="BE468" s="132"/>
    </row>
    <row r="469" spans="21:57" x14ac:dyDescent="0.2">
      <c r="U469" s="203"/>
      <c r="AX469" s="204"/>
      <c r="AY469" s="204"/>
      <c r="AZ469" s="204"/>
      <c r="BA469" s="204"/>
      <c r="BB469" s="204"/>
      <c r="BC469" s="204"/>
      <c r="BD469" s="204"/>
      <c r="BE469" s="132"/>
    </row>
    <row r="470" spans="21:57" x14ac:dyDescent="0.2">
      <c r="U470" s="203"/>
      <c r="AX470" s="204"/>
      <c r="AY470" s="204"/>
      <c r="AZ470" s="204"/>
      <c r="BA470" s="204"/>
      <c r="BB470" s="204"/>
      <c r="BC470" s="204"/>
      <c r="BD470" s="204"/>
      <c r="BE470" s="132"/>
    </row>
    <row r="471" spans="21:57" x14ac:dyDescent="0.2">
      <c r="U471" s="203"/>
      <c r="AX471" s="204"/>
      <c r="AY471" s="204"/>
      <c r="AZ471" s="204"/>
      <c r="BA471" s="204"/>
      <c r="BB471" s="204"/>
      <c r="BC471" s="204"/>
      <c r="BD471" s="204"/>
      <c r="BE471" s="132"/>
    </row>
    <row r="472" spans="21:57" x14ac:dyDescent="0.2">
      <c r="U472" s="203"/>
      <c r="AX472" s="204"/>
      <c r="AY472" s="204"/>
      <c r="AZ472" s="204"/>
      <c r="BA472" s="204"/>
      <c r="BB472" s="204"/>
      <c r="BC472" s="204"/>
      <c r="BD472" s="204"/>
      <c r="BE472" s="132"/>
    </row>
    <row r="473" spans="21:57" x14ac:dyDescent="0.2">
      <c r="U473" s="203"/>
      <c r="AX473" s="204"/>
      <c r="AY473" s="204"/>
      <c r="AZ473" s="204"/>
      <c r="BA473" s="204"/>
      <c r="BB473" s="204"/>
      <c r="BC473" s="204"/>
      <c r="BD473" s="204"/>
      <c r="BE473" s="132"/>
    </row>
    <row r="474" spans="21:57" x14ac:dyDescent="0.2">
      <c r="U474" s="203"/>
      <c r="AX474" s="204"/>
      <c r="AY474" s="204"/>
      <c r="AZ474" s="204"/>
      <c r="BA474" s="204"/>
      <c r="BB474" s="204"/>
      <c r="BC474" s="204"/>
      <c r="BD474" s="204"/>
      <c r="BE474" s="132"/>
    </row>
    <row r="475" spans="21:57" x14ac:dyDescent="0.2">
      <c r="U475" s="203"/>
      <c r="AX475" s="204"/>
      <c r="AY475" s="204"/>
      <c r="AZ475" s="204"/>
      <c r="BA475" s="204"/>
      <c r="BB475" s="204"/>
      <c r="BC475" s="204"/>
      <c r="BD475" s="204"/>
      <c r="BE475" s="132"/>
    </row>
    <row r="476" spans="21:57" x14ac:dyDescent="0.2">
      <c r="U476" s="203"/>
      <c r="AX476" s="204"/>
      <c r="AY476" s="204"/>
      <c r="AZ476" s="204"/>
      <c r="BA476" s="204"/>
      <c r="BB476" s="204"/>
      <c r="BC476" s="204"/>
      <c r="BD476" s="204"/>
      <c r="BE476" s="132"/>
    </row>
    <row r="477" spans="21:57" x14ac:dyDescent="0.2">
      <c r="U477" s="203"/>
      <c r="AX477" s="204"/>
      <c r="AY477" s="204"/>
      <c r="AZ477" s="204"/>
      <c r="BA477" s="204"/>
      <c r="BB477" s="204"/>
      <c r="BC477" s="204"/>
      <c r="BD477" s="204"/>
      <c r="BE477" s="132"/>
    </row>
    <row r="478" spans="21:57" x14ac:dyDescent="0.2">
      <c r="U478" s="203"/>
      <c r="AX478" s="204"/>
      <c r="AY478" s="204"/>
      <c r="AZ478" s="204"/>
      <c r="BA478" s="204"/>
      <c r="BB478" s="204"/>
      <c r="BC478" s="204"/>
      <c r="BD478" s="204"/>
      <c r="BE478" s="132"/>
    </row>
    <row r="479" spans="21:57" x14ac:dyDescent="0.2">
      <c r="U479" s="203"/>
      <c r="AX479" s="204"/>
      <c r="AY479" s="204"/>
      <c r="AZ479" s="204"/>
      <c r="BA479" s="204"/>
      <c r="BB479" s="204"/>
      <c r="BC479" s="204"/>
      <c r="BD479" s="204"/>
      <c r="BE479" s="132"/>
    </row>
    <row r="480" spans="21:57" x14ac:dyDescent="0.2">
      <c r="U480" s="203"/>
      <c r="AX480" s="204"/>
      <c r="AY480" s="204"/>
      <c r="AZ480" s="204"/>
      <c r="BA480" s="204"/>
      <c r="BB480" s="204"/>
      <c r="BC480" s="204"/>
      <c r="BD480" s="204"/>
      <c r="BE480" s="132"/>
    </row>
    <row r="481" spans="21:57" x14ac:dyDescent="0.2">
      <c r="U481" s="203"/>
      <c r="AX481" s="204"/>
      <c r="AY481" s="204"/>
      <c r="AZ481" s="204"/>
      <c r="BA481" s="204"/>
      <c r="BB481" s="204"/>
      <c r="BC481" s="204"/>
      <c r="BD481" s="204"/>
      <c r="BE481" s="132"/>
    </row>
    <row r="482" spans="21:57" x14ac:dyDescent="0.2">
      <c r="U482" s="203"/>
      <c r="AX482" s="204"/>
      <c r="AY482" s="204"/>
      <c r="AZ482" s="204"/>
      <c r="BA482" s="204"/>
      <c r="BB482" s="204"/>
      <c r="BC482" s="204"/>
      <c r="BD482" s="204"/>
      <c r="BE482" s="132"/>
    </row>
    <row r="483" spans="21:57" x14ac:dyDescent="0.2">
      <c r="U483" s="203"/>
      <c r="AX483" s="204"/>
      <c r="AY483" s="204"/>
      <c r="AZ483" s="204"/>
      <c r="BA483" s="204"/>
      <c r="BB483" s="204"/>
      <c r="BC483" s="204"/>
      <c r="BD483" s="204"/>
      <c r="BE483" s="132"/>
    </row>
    <row r="484" spans="21:57" x14ac:dyDescent="0.2">
      <c r="U484" s="203"/>
      <c r="AX484" s="204"/>
      <c r="AY484" s="204"/>
      <c r="AZ484" s="204"/>
      <c r="BA484" s="204"/>
      <c r="BB484" s="204"/>
      <c r="BC484" s="204"/>
      <c r="BD484" s="204"/>
      <c r="BE484" s="132"/>
    </row>
    <row r="485" spans="21:57" x14ac:dyDescent="0.2">
      <c r="U485" s="203"/>
      <c r="AX485" s="204"/>
      <c r="AY485" s="204"/>
      <c r="AZ485" s="204"/>
      <c r="BA485" s="204"/>
      <c r="BB485" s="204"/>
      <c r="BC485" s="204"/>
      <c r="BD485" s="204"/>
      <c r="BE485" s="132"/>
    </row>
    <row r="486" spans="21:57" x14ac:dyDescent="0.2">
      <c r="U486" s="203"/>
      <c r="AX486" s="204"/>
      <c r="AY486" s="204"/>
      <c r="AZ486" s="204"/>
      <c r="BA486" s="204"/>
      <c r="BB486" s="204"/>
      <c r="BC486" s="204"/>
      <c r="BD486" s="204"/>
      <c r="BE486" s="132"/>
    </row>
    <row r="487" spans="21:57" x14ac:dyDescent="0.2">
      <c r="U487" s="203"/>
      <c r="AX487" s="204"/>
      <c r="AY487" s="204"/>
      <c r="AZ487" s="204"/>
      <c r="BA487" s="204"/>
      <c r="BB487" s="204"/>
      <c r="BC487" s="204"/>
      <c r="BD487" s="204"/>
      <c r="BE487" s="132"/>
    </row>
    <row r="488" spans="21:57" x14ac:dyDescent="0.2">
      <c r="U488" s="203"/>
      <c r="AX488" s="204"/>
      <c r="AY488" s="204"/>
      <c r="AZ488" s="204"/>
      <c r="BA488" s="204"/>
      <c r="BB488" s="204"/>
      <c r="BC488" s="204"/>
      <c r="BD488" s="204"/>
      <c r="BE488" s="132"/>
    </row>
    <row r="489" spans="21:57" x14ac:dyDescent="0.2">
      <c r="U489" s="203"/>
      <c r="AX489" s="204"/>
      <c r="AY489" s="204"/>
      <c r="AZ489" s="204"/>
      <c r="BA489" s="204"/>
      <c r="BB489" s="204"/>
      <c r="BC489" s="204"/>
      <c r="BD489" s="204"/>
      <c r="BE489" s="132"/>
    </row>
    <row r="490" spans="21:57" x14ac:dyDescent="0.2">
      <c r="U490" s="203"/>
      <c r="AX490" s="204"/>
      <c r="AY490" s="204"/>
      <c r="AZ490" s="204"/>
      <c r="BA490" s="204"/>
      <c r="BB490" s="204"/>
      <c r="BC490" s="204"/>
      <c r="BD490" s="204"/>
      <c r="BE490" s="132"/>
    </row>
    <row r="491" spans="21:57" x14ac:dyDescent="0.2">
      <c r="U491" s="203"/>
      <c r="AX491" s="204"/>
      <c r="AY491" s="204"/>
      <c r="AZ491" s="204"/>
      <c r="BA491" s="204"/>
      <c r="BB491" s="204"/>
      <c r="BC491" s="204"/>
      <c r="BD491" s="204"/>
      <c r="BE491" s="132"/>
    </row>
    <row r="492" spans="21:57" x14ac:dyDescent="0.2">
      <c r="U492" s="203"/>
      <c r="AX492" s="204"/>
      <c r="AY492" s="204"/>
      <c r="AZ492" s="204"/>
      <c r="BA492" s="204"/>
      <c r="BB492" s="204"/>
      <c r="BC492" s="204"/>
      <c r="BD492" s="204"/>
      <c r="BE492" s="132"/>
    </row>
    <row r="493" spans="21:57" x14ac:dyDescent="0.2">
      <c r="U493" s="203"/>
      <c r="AX493" s="204"/>
      <c r="AY493" s="204"/>
      <c r="AZ493" s="204"/>
      <c r="BA493" s="204"/>
      <c r="BB493" s="204"/>
      <c r="BC493" s="204"/>
      <c r="BD493" s="204"/>
      <c r="BE493" s="132"/>
    </row>
    <row r="494" spans="21:57" x14ac:dyDescent="0.2">
      <c r="U494" s="203"/>
      <c r="AX494" s="204"/>
      <c r="AY494" s="204"/>
      <c r="AZ494" s="204"/>
      <c r="BA494" s="204"/>
      <c r="BB494" s="204"/>
      <c r="BC494" s="204"/>
      <c r="BD494" s="204"/>
      <c r="BE494" s="132"/>
    </row>
    <row r="495" spans="21:57" x14ac:dyDescent="0.2">
      <c r="U495" s="203"/>
      <c r="AX495" s="204"/>
      <c r="AY495" s="204"/>
      <c r="AZ495" s="204"/>
      <c r="BA495" s="204"/>
      <c r="BB495" s="204"/>
      <c r="BC495" s="204"/>
      <c r="BD495" s="204"/>
      <c r="BE495" s="132"/>
    </row>
    <row r="496" spans="21:57" x14ac:dyDescent="0.2">
      <c r="U496" s="203"/>
      <c r="AX496" s="204"/>
      <c r="AY496" s="204"/>
      <c r="AZ496" s="204"/>
      <c r="BA496" s="204"/>
      <c r="BB496" s="204"/>
      <c r="BC496" s="204"/>
      <c r="BD496" s="204"/>
      <c r="BE496" s="132"/>
    </row>
    <row r="497" spans="21:57" x14ac:dyDescent="0.2">
      <c r="U497" s="203"/>
      <c r="AX497" s="204"/>
      <c r="AY497" s="204"/>
      <c r="AZ497" s="204"/>
      <c r="BA497" s="204"/>
      <c r="BB497" s="204"/>
      <c r="BC497" s="204"/>
      <c r="BD497" s="204"/>
      <c r="BE497" s="132"/>
    </row>
    <row r="498" spans="21:57" x14ac:dyDescent="0.2">
      <c r="U498" s="203"/>
      <c r="AX498" s="204"/>
      <c r="AY498" s="204"/>
      <c r="AZ498" s="204"/>
      <c r="BA498" s="204"/>
      <c r="BB498" s="204"/>
      <c r="BC498" s="204"/>
      <c r="BD498" s="204"/>
      <c r="BE498" s="132"/>
    </row>
    <row r="499" spans="21:57" x14ac:dyDescent="0.2">
      <c r="U499" s="203"/>
      <c r="AX499" s="204"/>
      <c r="AY499" s="204"/>
      <c r="AZ499" s="204"/>
      <c r="BA499" s="204"/>
      <c r="BB499" s="204"/>
      <c r="BC499" s="204"/>
      <c r="BD499" s="204"/>
      <c r="BE499" s="132"/>
    </row>
    <row r="500" spans="21:57" x14ac:dyDescent="0.2">
      <c r="U500" s="203"/>
      <c r="AX500" s="204"/>
      <c r="AY500" s="204"/>
      <c r="AZ500" s="204"/>
      <c r="BA500" s="204"/>
      <c r="BB500" s="204"/>
      <c r="BC500" s="204"/>
      <c r="BD500" s="204"/>
      <c r="BE500" s="132"/>
    </row>
    <row r="501" spans="21:57" x14ac:dyDescent="0.2">
      <c r="U501" s="203"/>
      <c r="AX501" s="204"/>
      <c r="AY501" s="204"/>
      <c r="AZ501" s="204"/>
      <c r="BA501" s="204"/>
      <c r="BB501" s="204"/>
      <c r="BC501" s="204"/>
      <c r="BD501" s="204"/>
      <c r="BE501" s="132"/>
    </row>
    <row r="502" spans="21:57" x14ac:dyDescent="0.2">
      <c r="U502" s="203"/>
      <c r="AX502" s="204"/>
      <c r="AY502" s="204"/>
      <c r="AZ502" s="204"/>
      <c r="BA502" s="204"/>
      <c r="BB502" s="204"/>
      <c r="BC502" s="204"/>
      <c r="BD502" s="204"/>
      <c r="BE502" s="132"/>
    </row>
    <row r="503" spans="21:57" x14ac:dyDescent="0.2">
      <c r="U503" s="203"/>
      <c r="AX503" s="204"/>
      <c r="AY503" s="204"/>
      <c r="AZ503" s="204"/>
      <c r="BA503" s="204"/>
      <c r="BB503" s="204"/>
      <c r="BC503" s="204"/>
      <c r="BD503" s="204"/>
      <c r="BE503" s="132"/>
    </row>
    <row r="504" spans="21:57" x14ac:dyDescent="0.2">
      <c r="U504" s="203"/>
      <c r="AX504" s="204"/>
      <c r="AY504" s="204"/>
      <c r="AZ504" s="204"/>
      <c r="BA504" s="204"/>
      <c r="BB504" s="204"/>
      <c r="BC504" s="204"/>
      <c r="BD504" s="204"/>
      <c r="BE504" s="132"/>
    </row>
    <row r="505" spans="21:57" x14ac:dyDescent="0.2">
      <c r="U505" s="203"/>
      <c r="AX505" s="204"/>
      <c r="AY505" s="204"/>
      <c r="AZ505" s="204"/>
      <c r="BA505" s="204"/>
      <c r="BB505" s="204"/>
      <c r="BC505" s="204"/>
      <c r="BD505" s="204"/>
      <c r="BE505" s="132"/>
    </row>
    <row r="506" spans="21:57" x14ac:dyDescent="0.2">
      <c r="U506" s="203"/>
      <c r="AX506" s="204"/>
      <c r="AY506" s="204"/>
      <c r="AZ506" s="204"/>
      <c r="BA506" s="204"/>
      <c r="BB506" s="204"/>
      <c r="BC506" s="204"/>
      <c r="BD506" s="204"/>
      <c r="BE506" s="132"/>
    </row>
    <row r="507" spans="21:57" x14ac:dyDescent="0.2">
      <c r="U507" s="203"/>
      <c r="AX507" s="204"/>
      <c r="AY507" s="204"/>
      <c r="AZ507" s="204"/>
      <c r="BA507" s="204"/>
      <c r="BB507" s="204"/>
      <c r="BC507" s="204"/>
      <c r="BD507" s="204"/>
      <c r="BE507" s="132"/>
    </row>
    <row r="508" spans="21:57" x14ac:dyDescent="0.2">
      <c r="U508" s="203"/>
      <c r="AX508" s="204"/>
      <c r="AY508" s="204"/>
      <c r="AZ508" s="204"/>
      <c r="BA508" s="204"/>
      <c r="BB508" s="204"/>
      <c r="BC508" s="204"/>
      <c r="BD508" s="204"/>
      <c r="BE508" s="132"/>
    </row>
    <row r="509" spans="21:57" x14ac:dyDescent="0.2">
      <c r="U509" s="203"/>
      <c r="AX509" s="204"/>
      <c r="AY509" s="204"/>
      <c r="AZ509" s="204"/>
      <c r="BA509" s="204"/>
      <c r="BB509" s="204"/>
      <c r="BC509" s="204"/>
      <c r="BD509" s="204"/>
      <c r="BE509" s="132"/>
    </row>
    <row r="510" spans="21:57" x14ac:dyDescent="0.2">
      <c r="U510" s="203"/>
      <c r="AX510" s="204"/>
      <c r="AY510" s="204"/>
      <c r="AZ510" s="204"/>
      <c r="BA510" s="204"/>
      <c r="BB510" s="204"/>
      <c r="BC510" s="204"/>
      <c r="BD510" s="204"/>
      <c r="BE510" s="132"/>
    </row>
    <row r="511" spans="21:57" x14ac:dyDescent="0.2">
      <c r="U511" s="203"/>
      <c r="AX511" s="204"/>
      <c r="AY511" s="204"/>
      <c r="AZ511" s="204"/>
      <c r="BA511" s="204"/>
      <c r="BB511" s="204"/>
      <c r="BC511" s="204"/>
      <c r="BD511" s="204"/>
      <c r="BE511" s="132"/>
    </row>
    <row r="512" spans="21:57" x14ac:dyDescent="0.2">
      <c r="U512" s="203"/>
      <c r="AX512" s="204"/>
      <c r="AY512" s="204"/>
      <c r="AZ512" s="204"/>
      <c r="BA512" s="204"/>
      <c r="BB512" s="204"/>
      <c r="BC512" s="204"/>
      <c r="BD512" s="204"/>
      <c r="BE512" s="132"/>
    </row>
    <row r="513" spans="21:57" x14ac:dyDescent="0.2">
      <c r="U513" s="203"/>
      <c r="AX513" s="204"/>
      <c r="AY513" s="204"/>
      <c r="AZ513" s="204"/>
      <c r="BA513" s="204"/>
      <c r="BB513" s="204"/>
      <c r="BC513" s="204"/>
      <c r="BD513" s="204"/>
      <c r="BE513" s="132"/>
    </row>
    <row r="514" spans="21:57" x14ac:dyDescent="0.2">
      <c r="U514" s="203"/>
      <c r="AX514" s="204"/>
      <c r="AY514" s="204"/>
      <c r="AZ514" s="204"/>
      <c r="BA514" s="204"/>
      <c r="BB514" s="204"/>
      <c r="BC514" s="204"/>
      <c r="BD514" s="204"/>
      <c r="BE514" s="132"/>
    </row>
    <row r="515" spans="21:57" x14ac:dyDescent="0.2">
      <c r="U515" s="203"/>
      <c r="AX515" s="204"/>
      <c r="AY515" s="204"/>
      <c r="AZ515" s="204"/>
      <c r="BA515" s="204"/>
      <c r="BB515" s="204"/>
      <c r="BC515" s="204"/>
      <c r="BD515" s="204"/>
      <c r="BE515" s="132"/>
    </row>
    <row r="516" spans="21:57" x14ac:dyDescent="0.2">
      <c r="U516" s="203"/>
      <c r="AX516" s="204"/>
      <c r="AY516" s="204"/>
      <c r="AZ516" s="204"/>
      <c r="BA516" s="204"/>
      <c r="BB516" s="204"/>
      <c r="BC516" s="204"/>
      <c r="BD516" s="204"/>
      <c r="BE516" s="132"/>
    </row>
    <row r="517" spans="21:57" x14ac:dyDescent="0.2">
      <c r="U517" s="203"/>
      <c r="AX517" s="204"/>
      <c r="AY517" s="204"/>
      <c r="AZ517" s="204"/>
      <c r="BA517" s="204"/>
      <c r="BB517" s="204"/>
      <c r="BC517" s="204"/>
      <c r="BD517" s="204"/>
      <c r="BE517" s="132"/>
    </row>
    <row r="518" spans="21:57" x14ac:dyDescent="0.2">
      <c r="U518" s="203"/>
      <c r="AX518" s="204"/>
      <c r="AY518" s="204"/>
      <c r="AZ518" s="204"/>
      <c r="BA518" s="204"/>
      <c r="BB518" s="204"/>
      <c r="BC518" s="204"/>
      <c r="BD518" s="204"/>
      <c r="BE518" s="132"/>
    </row>
    <row r="519" spans="21:57" x14ac:dyDescent="0.2">
      <c r="U519" s="203"/>
      <c r="AX519" s="204"/>
      <c r="AY519" s="204"/>
      <c r="AZ519" s="204"/>
      <c r="BA519" s="204"/>
      <c r="BB519" s="204"/>
      <c r="BC519" s="204"/>
      <c r="BD519" s="204"/>
      <c r="BE519" s="132"/>
    </row>
    <row r="520" spans="21:57" x14ac:dyDescent="0.2">
      <c r="U520" s="203"/>
      <c r="AX520" s="204"/>
      <c r="AY520" s="204"/>
      <c r="AZ520" s="204"/>
      <c r="BA520" s="204"/>
      <c r="BB520" s="204"/>
      <c r="BC520" s="204"/>
      <c r="BD520" s="204"/>
      <c r="BE520" s="132"/>
    </row>
    <row r="521" spans="21:57" x14ac:dyDescent="0.2">
      <c r="U521" s="203"/>
      <c r="AX521" s="204"/>
      <c r="AY521" s="204"/>
      <c r="AZ521" s="204"/>
      <c r="BA521" s="204"/>
      <c r="BB521" s="204"/>
      <c r="BC521" s="204"/>
      <c r="BD521" s="204"/>
      <c r="BE521" s="132"/>
    </row>
    <row r="522" spans="21:57" x14ac:dyDescent="0.2">
      <c r="U522" s="203"/>
      <c r="AX522" s="204"/>
      <c r="AY522" s="204"/>
      <c r="AZ522" s="204"/>
      <c r="BA522" s="204"/>
      <c r="BB522" s="204"/>
      <c r="BC522" s="204"/>
      <c r="BD522" s="204"/>
      <c r="BE522" s="132"/>
    </row>
    <row r="523" spans="21:57" x14ac:dyDescent="0.2">
      <c r="U523" s="203"/>
      <c r="AX523" s="204"/>
      <c r="AY523" s="204"/>
      <c r="AZ523" s="204"/>
      <c r="BA523" s="204"/>
      <c r="BB523" s="204"/>
      <c r="BC523" s="204"/>
      <c r="BD523" s="204"/>
      <c r="BE523" s="132"/>
    </row>
    <row r="524" spans="21:57" x14ac:dyDescent="0.2">
      <c r="U524" s="203"/>
      <c r="AX524" s="204"/>
      <c r="AY524" s="204"/>
      <c r="AZ524" s="204"/>
      <c r="BA524" s="204"/>
      <c r="BB524" s="204"/>
      <c r="BC524" s="204"/>
      <c r="BD524" s="204"/>
      <c r="BE524" s="132"/>
    </row>
    <row r="525" spans="21:57" x14ac:dyDescent="0.2">
      <c r="U525" s="203"/>
      <c r="AX525" s="204"/>
      <c r="AY525" s="204"/>
      <c r="AZ525" s="204"/>
      <c r="BA525" s="204"/>
      <c r="BB525" s="204"/>
      <c r="BC525" s="204"/>
      <c r="BD525" s="204"/>
      <c r="BE525" s="132"/>
    </row>
    <row r="526" spans="21:57" x14ac:dyDescent="0.2">
      <c r="U526" s="203"/>
      <c r="AX526" s="204"/>
      <c r="AY526" s="204"/>
      <c r="AZ526" s="204"/>
      <c r="BA526" s="204"/>
      <c r="BB526" s="204"/>
      <c r="BC526" s="204"/>
      <c r="BD526" s="204"/>
      <c r="BE526" s="132"/>
    </row>
    <row r="527" spans="21:57" x14ac:dyDescent="0.2">
      <c r="U527" s="203"/>
      <c r="AX527" s="204"/>
      <c r="AY527" s="204"/>
      <c r="AZ527" s="204"/>
      <c r="BA527" s="204"/>
      <c r="BB527" s="204"/>
      <c r="BC527" s="204"/>
      <c r="BD527" s="204"/>
      <c r="BE527" s="132"/>
    </row>
    <row r="528" spans="21:57" x14ac:dyDescent="0.2">
      <c r="U528" s="203"/>
      <c r="AX528" s="204"/>
      <c r="AY528" s="204"/>
      <c r="AZ528" s="204"/>
      <c r="BA528" s="204"/>
      <c r="BB528" s="204"/>
      <c r="BC528" s="204"/>
      <c r="BD528" s="204"/>
      <c r="BE528" s="132"/>
    </row>
    <row r="529" spans="21:57" x14ac:dyDescent="0.2">
      <c r="U529" s="203"/>
      <c r="AX529" s="204"/>
      <c r="AY529" s="204"/>
      <c r="AZ529" s="204"/>
      <c r="BA529" s="204"/>
      <c r="BB529" s="204"/>
      <c r="BC529" s="204"/>
      <c r="BD529" s="204"/>
      <c r="BE529" s="132"/>
    </row>
    <row r="530" spans="21:57" x14ac:dyDescent="0.2">
      <c r="U530" s="203"/>
      <c r="AX530" s="204"/>
      <c r="AY530" s="204"/>
      <c r="AZ530" s="204"/>
      <c r="BA530" s="204"/>
      <c r="BB530" s="204"/>
      <c r="BC530" s="204"/>
      <c r="BD530" s="204"/>
      <c r="BE530" s="132"/>
    </row>
    <row r="531" spans="21:57" x14ac:dyDescent="0.2">
      <c r="U531" s="203"/>
      <c r="AX531" s="204"/>
      <c r="AY531" s="204"/>
      <c r="AZ531" s="204"/>
      <c r="BA531" s="204"/>
      <c r="BB531" s="204"/>
      <c r="BC531" s="204"/>
      <c r="BD531" s="204"/>
      <c r="BE531" s="132"/>
    </row>
    <row r="532" spans="21:57" x14ac:dyDescent="0.2">
      <c r="U532" s="203"/>
      <c r="AX532" s="204"/>
      <c r="AY532" s="204"/>
      <c r="AZ532" s="204"/>
      <c r="BA532" s="204"/>
      <c r="BB532" s="204"/>
      <c r="BC532" s="204"/>
      <c r="BD532" s="204"/>
      <c r="BE532" s="132"/>
    </row>
    <row r="533" spans="21:57" x14ac:dyDescent="0.2">
      <c r="U533" s="203"/>
      <c r="AX533" s="204"/>
      <c r="AY533" s="204"/>
      <c r="AZ533" s="204"/>
      <c r="BA533" s="204"/>
      <c r="BB533" s="204"/>
      <c r="BC533" s="204"/>
      <c r="BD533" s="204"/>
      <c r="BE533" s="132"/>
    </row>
    <row r="534" spans="21:57" x14ac:dyDescent="0.2">
      <c r="U534" s="203"/>
      <c r="AX534" s="204"/>
      <c r="AY534" s="204"/>
      <c r="AZ534" s="204"/>
      <c r="BA534" s="204"/>
      <c r="BB534" s="204"/>
      <c r="BC534" s="204"/>
      <c r="BD534" s="204"/>
      <c r="BE534" s="132"/>
    </row>
    <row r="535" spans="21:57" x14ac:dyDescent="0.2">
      <c r="U535" s="203"/>
      <c r="AX535" s="204"/>
      <c r="AY535" s="204"/>
      <c r="AZ535" s="204"/>
      <c r="BA535" s="204"/>
      <c r="BB535" s="204"/>
      <c r="BC535" s="204"/>
      <c r="BD535" s="204"/>
      <c r="BE535" s="132"/>
    </row>
    <row r="536" spans="21:57" x14ac:dyDescent="0.2">
      <c r="U536" s="203"/>
      <c r="AX536" s="204"/>
      <c r="AY536" s="204"/>
      <c r="AZ536" s="204"/>
      <c r="BA536" s="204"/>
      <c r="BB536" s="204"/>
      <c r="BC536" s="204"/>
      <c r="BD536" s="204"/>
      <c r="BE536" s="132"/>
    </row>
    <row r="537" spans="21:57" x14ac:dyDescent="0.2">
      <c r="U537" s="203"/>
      <c r="AX537" s="204"/>
      <c r="AY537" s="204"/>
      <c r="AZ537" s="204"/>
      <c r="BA537" s="204"/>
      <c r="BB537" s="204"/>
      <c r="BC537" s="204"/>
      <c r="BD537" s="204"/>
      <c r="BE537" s="132"/>
    </row>
    <row r="538" spans="21:57" x14ac:dyDescent="0.2">
      <c r="U538" s="203"/>
      <c r="AX538" s="204"/>
      <c r="AY538" s="204"/>
      <c r="AZ538" s="204"/>
      <c r="BA538" s="204"/>
      <c r="BB538" s="204"/>
      <c r="BC538" s="204"/>
      <c r="BD538" s="204"/>
      <c r="BE538" s="132"/>
    </row>
    <row r="539" spans="21:57" x14ac:dyDescent="0.2">
      <c r="U539" s="203"/>
      <c r="AX539" s="204"/>
      <c r="AY539" s="204"/>
      <c r="AZ539" s="204"/>
      <c r="BA539" s="204"/>
      <c r="BB539" s="204"/>
      <c r="BC539" s="204"/>
      <c r="BD539" s="204"/>
      <c r="BE539" s="132"/>
    </row>
    <row r="540" spans="21:57" x14ac:dyDescent="0.2">
      <c r="U540" s="203"/>
      <c r="AX540" s="204"/>
      <c r="AY540" s="204"/>
      <c r="AZ540" s="204"/>
      <c r="BA540" s="204"/>
      <c r="BB540" s="204"/>
      <c r="BC540" s="204"/>
      <c r="BD540" s="204"/>
      <c r="BE540" s="132"/>
    </row>
    <row r="541" spans="21:57" x14ac:dyDescent="0.2">
      <c r="U541" s="203"/>
      <c r="AX541" s="204"/>
      <c r="AY541" s="204"/>
      <c r="AZ541" s="204"/>
      <c r="BA541" s="204"/>
      <c r="BB541" s="204"/>
      <c r="BC541" s="204"/>
      <c r="BD541" s="204"/>
      <c r="BE541" s="132"/>
    </row>
    <row r="542" spans="21:57" x14ac:dyDescent="0.2">
      <c r="U542" s="203"/>
      <c r="AX542" s="204"/>
      <c r="AY542" s="204"/>
      <c r="AZ542" s="204"/>
      <c r="BA542" s="204"/>
      <c r="BB542" s="204"/>
      <c r="BC542" s="204"/>
      <c r="BD542" s="204"/>
      <c r="BE542" s="132"/>
    </row>
    <row r="543" spans="21:57" x14ac:dyDescent="0.2">
      <c r="U543" s="203"/>
      <c r="AX543" s="204"/>
      <c r="AY543" s="204"/>
      <c r="AZ543" s="204"/>
      <c r="BA543" s="204"/>
      <c r="BB543" s="204"/>
      <c r="BC543" s="204"/>
      <c r="BD543" s="204"/>
      <c r="BE543" s="132"/>
    </row>
    <row r="544" spans="21:57" x14ac:dyDescent="0.2">
      <c r="U544" s="203"/>
      <c r="AX544" s="204"/>
      <c r="AY544" s="204"/>
      <c r="AZ544" s="204"/>
      <c r="BA544" s="204"/>
      <c r="BB544" s="204"/>
      <c r="BC544" s="204"/>
      <c r="BD544" s="204"/>
      <c r="BE544" s="132"/>
    </row>
    <row r="545" spans="21:57" x14ac:dyDescent="0.2">
      <c r="U545" s="203"/>
      <c r="AX545" s="204"/>
      <c r="AY545" s="204"/>
      <c r="AZ545" s="204"/>
      <c r="BA545" s="204"/>
      <c r="BB545" s="204"/>
      <c r="BC545" s="204"/>
      <c r="BD545" s="204"/>
      <c r="BE545" s="132"/>
    </row>
    <row r="546" spans="21:57" x14ac:dyDescent="0.2">
      <c r="U546" s="203"/>
      <c r="AX546" s="204"/>
      <c r="AY546" s="204"/>
      <c r="AZ546" s="204"/>
      <c r="BA546" s="204"/>
      <c r="BB546" s="204"/>
      <c r="BC546" s="204"/>
      <c r="BD546" s="204"/>
      <c r="BE546" s="132"/>
    </row>
    <row r="547" spans="21:57" x14ac:dyDescent="0.2">
      <c r="U547" s="203"/>
      <c r="AX547" s="204"/>
      <c r="AY547" s="204"/>
      <c r="AZ547" s="204"/>
      <c r="BA547" s="204"/>
      <c r="BB547" s="204"/>
      <c r="BC547" s="204"/>
      <c r="BD547" s="204"/>
      <c r="BE547" s="132"/>
    </row>
    <row r="548" spans="21:57" x14ac:dyDescent="0.2">
      <c r="U548" s="203"/>
      <c r="AX548" s="204"/>
      <c r="AY548" s="204"/>
      <c r="AZ548" s="204"/>
      <c r="BA548" s="204"/>
      <c r="BB548" s="204"/>
      <c r="BC548" s="204"/>
      <c r="BD548" s="204"/>
      <c r="BE548" s="132"/>
    </row>
    <row r="549" spans="21:57" x14ac:dyDescent="0.2">
      <c r="U549" s="203"/>
      <c r="AX549" s="204"/>
      <c r="AY549" s="204"/>
      <c r="AZ549" s="204"/>
      <c r="BA549" s="204"/>
      <c r="BB549" s="204"/>
      <c r="BC549" s="204"/>
      <c r="BD549" s="204"/>
      <c r="BE549" s="132"/>
    </row>
    <row r="550" spans="21:57" x14ac:dyDescent="0.2">
      <c r="U550" s="203"/>
      <c r="AX550" s="204"/>
      <c r="AY550" s="204"/>
      <c r="AZ550" s="204"/>
      <c r="BA550" s="204"/>
      <c r="BB550" s="204"/>
      <c r="BC550" s="204"/>
      <c r="BD550" s="204"/>
      <c r="BE550" s="132"/>
    </row>
    <row r="551" spans="21:57" x14ac:dyDescent="0.2">
      <c r="U551" s="203"/>
      <c r="AX551" s="204"/>
      <c r="AY551" s="204"/>
      <c r="AZ551" s="204"/>
      <c r="BA551" s="204"/>
      <c r="BB551" s="204"/>
      <c r="BC551" s="204"/>
      <c r="BD551" s="204"/>
      <c r="BE551" s="132"/>
    </row>
    <row r="552" spans="21:57" x14ac:dyDescent="0.2">
      <c r="U552" s="203"/>
      <c r="AX552" s="204"/>
      <c r="AY552" s="204"/>
      <c r="AZ552" s="204"/>
      <c r="BA552" s="204"/>
      <c r="BB552" s="204"/>
      <c r="BC552" s="204"/>
      <c r="BD552" s="204"/>
      <c r="BE552" s="132"/>
    </row>
    <row r="553" spans="21:57" x14ac:dyDescent="0.2">
      <c r="U553" s="203"/>
      <c r="AX553" s="204"/>
      <c r="AY553" s="204"/>
      <c r="AZ553" s="204"/>
      <c r="BA553" s="204"/>
      <c r="BB553" s="204"/>
      <c r="BC553" s="204"/>
      <c r="BD553" s="204"/>
      <c r="BE553" s="132"/>
    </row>
    <row r="554" spans="21:57" x14ac:dyDescent="0.2">
      <c r="U554" s="203"/>
      <c r="AX554" s="204"/>
      <c r="AY554" s="204"/>
      <c r="AZ554" s="204"/>
      <c r="BA554" s="204"/>
      <c r="BB554" s="204"/>
      <c r="BC554" s="204"/>
      <c r="BD554" s="204"/>
      <c r="BE554" s="132"/>
    </row>
    <row r="555" spans="21:57" x14ac:dyDescent="0.2">
      <c r="U555" s="203"/>
      <c r="AX555" s="204"/>
      <c r="AY555" s="204"/>
      <c r="AZ555" s="204"/>
      <c r="BA555" s="204"/>
      <c r="BB555" s="204"/>
      <c r="BC555" s="204"/>
      <c r="BD555" s="204"/>
      <c r="BE555" s="132"/>
    </row>
    <row r="556" spans="21:57" x14ac:dyDescent="0.2">
      <c r="U556" s="203"/>
      <c r="AX556" s="204"/>
      <c r="AY556" s="204"/>
      <c r="AZ556" s="204"/>
      <c r="BA556" s="204"/>
      <c r="BB556" s="204"/>
      <c r="BC556" s="204"/>
      <c r="BD556" s="204"/>
      <c r="BE556" s="132"/>
    </row>
    <row r="557" spans="21:57" x14ac:dyDescent="0.2">
      <c r="U557" s="203"/>
      <c r="AX557" s="204"/>
      <c r="AY557" s="204"/>
      <c r="AZ557" s="204"/>
      <c r="BA557" s="204"/>
      <c r="BB557" s="204"/>
      <c r="BC557" s="204"/>
      <c r="BD557" s="204"/>
      <c r="BE557" s="132"/>
    </row>
    <row r="558" spans="21:57" x14ac:dyDescent="0.2">
      <c r="U558" s="203"/>
      <c r="AX558" s="204"/>
      <c r="AY558" s="204"/>
      <c r="AZ558" s="204"/>
      <c r="BA558" s="204"/>
      <c r="BB558" s="204"/>
      <c r="BC558" s="204"/>
      <c r="BD558" s="204"/>
      <c r="BE558" s="132"/>
    </row>
    <row r="559" spans="21:57" x14ac:dyDescent="0.2">
      <c r="U559" s="203"/>
      <c r="AX559" s="204"/>
      <c r="AY559" s="204"/>
      <c r="AZ559" s="204"/>
      <c r="BA559" s="204"/>
      <c r="BB559" s="204"/>
      <c r="BC559" s="204"/>
      <c r="BD559" s="204"/>
      <c r="BE559" s="132"/>
    </row>
    <row r="560" spans="21:57" x14ac:dyDescent="0.2">
      <c r="U560" s="203"/>
      <c r="AX560" s="204"/>
      <c r="AY560" s="204"/>
      <c r="AZ560" s="204"/>
      <c r="BA560" s="204"/>
      <c r="BB560" s="204"/>
      <c r="BC560" s="204"/>
      <c r="BD560" s="204"/>
      <c r="BE560" s="132"/>
    </row>
    <row r="561" spans="21:57" x14ac:dyDescent="0.2">
      <c r="U561" s="203"/>
      <c r="AX561" s="204"/>
      <c r="AY561" s="204"/>
      <c r="AZ561" s="204"/>
      <c r="BA561" s="204"/>
      <c r="BB561" s="204"/>
      <c r="BC561" s="204"/>
      <c r="BD561" s="204"/>
      <c r="BE561" s="132"/>
    </row>
    <row r="562" spans="21:57" x14ac:dyDescent="0.2">
      <c r="U562" s="203"/>
      <c r="AX562" s="204"/>
      <c r="AY562" s="204"/>
      <c r="AZ562" s="204"/>
      <c r="BA562" s="204"/>
      <c r="BB562" s="204"/>
      <c r="BC562" s="204"/>
      <c r="BD562" s="204"/>
      <c r="BE562" s="132"/>
    </row>
    <row r="563" spans="21:57" x14ac:dyDescent="0.2">
      <c r="U563" s="203"/>
      <c r="AX563" s="204"/>
      <c r="AY563" s="204"/>
      <c r="AZ563" s="204"/>
      <c r="BA563" s="204"/>
      <c r="BB563" s="204"/>
      <c r="BC563" s="204"/>
      <c r="BD563" s="204"/>
      <c r="BE563" s="132"/>
    </row>
    <row r="564" spans="21:57" x14ac:dyDescent="0.2">
      <c r="U564" s="203"/>
      <c r="AX564" s="204"/>
      <c r="AY564" s="204"/>
      <c r="AZ564" s="204"/>
      <c r="BA564" s="204"/>
      <c r="BB564" s="204"/>
      <c r="BC564" s="204"/>
      <c r="BD564" s="204"/>
      <c r="BE564" s="132"/>
    </row>
    <row r="565" spans="21:57" x14ac:dyDescent="0.2">
      <c r="U565" s="203"/>
      <c r="AX565" s="204"/>
      <c r="AY565" s="204"/>
      <c r="AZ565" s="204"/>
      <c r="BA565" s="204"/>
      <c r="BB565" s="204"/>
      <c r="BC565" s="204"/>
      <c r="BD565" s="204"/>
      <c r="BE565" s="132"/>
    </row>
    <row r="566" spans="21:57" x14ac:dyDescent="0.2">
      <c r="U566" s="203"/>
      <c r="AX566" s="204"/>
      <c r="AY566" s="204"/>
      <c r="AZ566" s="204"/>
      <c r="BA566" s="204"/>
      <c r="BB566" s="204"/>
      <c r="BC566" s="204"/>
      <c r="BD566" s="204"/>
      <c r="BE566" s="132"/>
    </row>
    <row r="567" spans="21:57" x14ac:dyDescent="0.2">
      <c r="U567" s="203"/>
      <c r="AX567" s="204"/>
      <c r="AY567" s="204"/>
      <c r="AZ567" s="204"/>
      <c r="BA567" s="204"/>
      <c r="BB567" s="204"/>
      <c r="BC567" s="204"/>
      <c r="BD567" s="204"/>
      <c r="BE567" s="132"/>
    </row>
    <row r="568" spans="21:57" x14ac:dyDescent="0.2">
      <c r="U568" s="203"/>
      <c r="AX568" s="204"/>
      <c r="AY568" s="204"/>
      <c r="AZ568" s="204"/>
      <c r="BA568" s="204"/>
      <c r="BB568" s="204"/>
      <c r="BC568" s="204"/>
      <c r="BD568" s="204"/>
      <c r="BE568" s="132"/>
    </row>
    <row r="569" spans="21:57" x14ac:dyDescent="0.2">
      <c r="U569" s="203"/>
      <c r="AX569" s="204"/>
      <c r="AY569" s="204"/>
      <c r="AZ569" s="204"/>
      <c r="BA569" s="204"/>
      <c r="BB569" s="204"/>
      <c r="BC569" s="204"/>
      <c r="BD569" s="204"/>
      <c r="BE569" s="132"/>
    </row>
    <row r="570" spans="21:57" x14ac:dyDescent="0.2">
      <c r="U570" s="203"/>
      <c r="AX570" s="204"/>
      <c r="AY570" s="204"/>
      <c r="AZ570" s="204"/>
      <c r="BA570" s="204"/>
      <c r="BB570" s="204"/>
      <c r="BC570" s="204"/>
      <c r="BD570" s="204"/>
      <c r="BE570" s="132"/>
    </row>
    <row r="571" spans="21:57" x14ac:dyDescent="0.2">
      <c r="U571" s="203"/>
      <c r="AX571" s="204"/>
      <c r="AY571" s="204"/>
      <c r="AZ571" s="204"/>
      <c r="BA571" s="204"/>
      <c r="BB571" s="204"/>
      <c r="BC571" s="204"/>
      <c r="BD571" s="204"/>
      <c r="BE571" s="132"/>
    </row>
    <row r="572" spans="21:57" x14ac:dyDescent="0.2">
      <c r="U572" s="203"/>
      <c r="AX572" s="204"/>
      <c r="AY572" s="204"/>
      <c r="AZ572" s="204"/>
      <c r="BA572" s="204"/>
      <c r="BB572" s="204"/>
      <c r="BC572" s="204"/>
      <c r="BD572" s="204"/>
      <c r="BE572" s="132"/>
    </row>
    <row r="573" spans="21:57" x14ac:dyDescent="0.2">
      <c r="U573" s="203"/>
      <c r="AX573" s="204"/>
      <c r="AY573" s="204"/>
      <c r="AZ573" s="204"/>
      <c r="BA573" s="204"/>
      <c r="BB573" s="204"/>
      <c r="BC573" s="204"/>
      <c r="BD573" s="204"/>
      <c r="BE573" s="132"/>
    </row>
    <row r="574" spans="21:57" x14ac:dyDescent="0.2">
      <c r="U574" s="203"/>
      <c r="AX574" s="204"/>
      <c r="AY574" s="204"/>
      <c r="AZ574" s="204"/>
      <c r="BA574" s="204"/>
      <c r="BB574" s="204"/>
      <c r="BC574" s="204"/>
      <c r="BD574" s="204"/>
      <c r="BE574" s="132"/>
    </row>
    <row r="575" spans="21:57" x14ac:dyDescent="0.2">
      <c r="U575" s="203"/>
      <c r="AX575" s="204"/>
      <c r="AY575" s="204"/>
      <c r="AZ575" s="204"/>
      <c r="BA575" s="204"/>
      <c r="BB575" s="204"/>
      <c r="BC575" s="204"/>
      <c r="BD575" s="204"/>
      <c r="BE575" s="132"/>
    </row>
    <row r="576" spans="21:57" x14ac:dyDescent="0.2">
      <c r="U576" s="203"/>
      <c r="AX576" s="204"/>
      <c r="AY576" s="204"/>
      <c r="AZ576" s="204"/>
      <c r="BA576" s="204"/>
      <c r="BB576" s="204"/>
      <c r="BC576" s="204"/>
      <c r="BD576" s="204"/>
      <c r="BE576" s="132"/>
    </row>
    <row r="577" spans="21:57" x14ac:dyDescent="0.2">
      <c r="U577" s="203"/>
      <c r="AX577" s="204"/>
      <c r="AY577" s="204"/>
      <c r="AZ577" s="204"/>
      <c r="BA577" s="204"/>
      <c r="BB577" s="204"/>
      <c r="BC577" s="204"/>
      <c r="BD577" s="204"/>
      <c r="BE577" s="132"/>
    </row>
    <row r="578" spans="21:57" x14ac:dyDescent="0.2">
      <c r="U578" s="203"/>
      <c r="AX578" s="204"/>
      <c r="AY578" s="204"/>
      <c r="AZ578" s="204"/>
      <c r="BA578" s="204"/>
      <c r="BB578" s="204"/>
      <c r="BC578" s="204"/>
      <c r="BD578" s="204"/>
      <c r="BE578" s="132"/>
    </row>
    <row r="579" spans="21:57" x14ac:dyDescent="0.2">
      <c r="U579" s="203"/>
      <c r="AX579" s="204"/>
      <c r="AY579" s="204"/>
      <c r="AZ579" s="204"/>
      <c r="BA579" s="204"/>
      <c r="BB579" s="204"/>
      <c r="BC579" s="204"/>
      <c r="BD579" s="204"/>
      <c r="BE579" s="132"/>
    </row>
    <row r="580" spans="21:57" x14ac:dyDescent="0.2">
      <c r="U580" s="203"/>
      <c r="AX580" s="204"/>
      <c r="AY580" s="204"/>
      <c r="AZ580" s="204"/>
      <c r="BA580" s="204"/>
      <c r="BB580" s="204"/>
      <c r="BC580" s="204"/>
      <c r="BD580" s="204"/>
      <c r="BE580" s="132"/>
    </row>
    <row r="581" spans="21:57" x14ac:dyDescent="0.2">
      <c r="U581" s="203"/>
      <c r="AX581" s="204"/>
      <c r="AY581" s="204"/>
      <c r="AZ581" s="204"/>
      <c r="BA581" s="204"/>
      <c r="BB581" s="204"/>
      <c r="BC581" s="204"/>
      <c r="BD581" s="204"/>
      <c r="BE581" s="132"/>
    </row>
    <row r="582" spans="21:57" x14ac:dyDescent="0.2">
      <c r="U582" s="203"/>
      <c r="AX582" s="204"/>
      <c r="AY582" s="204"/>
      <c r="AZ582" s="204"/>
      <c r="BA582" s="204"/>
      <c r="BB582" s="204"/>
      <c r="BC582" s="204"/>
      <c r="BD582" s="204"/>
      <c r="BE582" s="132"/>
    </row>
    <row r="583" spans="21:57" x14ac:dyDescent="0.2">
      <c r="U583" s="203"/>
      <c r="AX583" s="204"/>
      <c r="AY583" s="204"/>
      <c r="AZ583" s="204"/>
      <c r="BA583" s="204"/>
      <c r="BB583" s="204"/>
      <c r="BC583" s="204"/>
      <c r="BD583" s="204"/>
      <c r="BE583" s="132"/>
    </row>
    <row r="584" spans="21:57" x14ac:dyDescent="0.2">
      <c r="U584" s="203"/>
      <c r="AX584" s="204"/>
      <c r="AY584" s="204"/>
      <c r="AZ584" s="204"/>
      <c r="BA584" s="204"/>
      <c r="BB584" s="204"/>
      <c r="BC584" s="204"/>
      <c r="BD584" s="204"/>
      <c r="BE584" s="132"/>
    </row>
    <row r="585" spans="21:57" x14ac:dyDescent="0.2">
      <c r="U585" s="203"/>
      <c r="AX585" s="204"/>
      <c r="AY585" s="204"/>
      <c r="AZ585" s="204"/>
      <c r="BA585" s="204"/>
      <c r="BB585" s="204"/>
      <c r="BC585" s="204"/>
      <c r="BD585" s="204"/>
      <c r="BE585" s="132"/>
    </row>
    <row r="586" spans="21:57" x14ac:dyDescent="0.2">
      <c r="U586" s="203"/>
      <c r="AX586" s="204"/>
      <c r="AY586" s="204"/>
      <c r="AZ586" s="204"/>
      <c r="BA586" s="204"/>
      <c r="BB586" s="204"/>
      <c r="BC586" s="204"/>
      <c r="BD586" s="204"/>
      <c r="BE586" s="132"/>
    </row>
    <row r="587" spans="21:57" x14ac:dyDescent="0.2">
      <c r="U587" s="203"/>
      <c r="AX587" s="204"/>
      <c r="AY587" s="204"/>
      <c r="AZ587" s="204"/>
      <c r="BA587" s="204"/>
      <c r="BB587" s="204"/>
      <c r="BC587" s="204"/>
      <c r="BD587" s="204"/>
      <c r="BE587" s="132"/>
    </row>
    <row r="588" spans="21:57" x14ac:dyDescent="0.2">
      <c r="U588" s="203"/>
      <c r="AX588" s="204"/>
      <c r="AY588" s="204"/>
      <c r="AZ588" s="204"/>
      <c r="BA588" s="204"/>
      <c r="BB588" s="204"/>
      <c r="BC588" s="204"/>
      <c r="BD588" s="204"/>
      <c r="BE588" s="132"/>
    </row>
    <row r="589" spans="21:57" x14ac:dyDescent="0.2">
      <c r="U589" s="203"/>
      <c r="AX589" s="204"/>
      <c r="AY589" s="204"/>
      <c r="AZ589" s="204"/>
      <c r="BA589" s="204"/>
      <c r="BB589" s="204"/>
      <c r="BC589" s="204"/>
      <c r="BD589" s="204"/>
      <c r="BE589" s="132"/>
    </row>
    <row r="590" spans="21:57" x14ac:dyDescent="0.2">
      <c r="U590" s="203"/>
      <c r="AX590" s="204"/>
      <c r="AY590" s="204"/>
      <c r="AZ590" s="204"/>
      <c r="BA590" s="204"/>
      <c r="BB590" s="204"/>
      <c r="BC590" s="204"/>
      <c r="BD590" s="204"/>
      <c r="BE590" s="132"/>
    </row>
    <row r="591" spans="21:57" x14ac:dyDescent="0.2">
      <c r="U591" s="203"/>
      <c r="AX591" s="204"/>
      <c r="AY591" s="204"/>
      <c r="AZ591" s="204"/>
      <c r="BA591" s="204"/>
      <c r="BB591" s="204"/>
      <c r="BC591" s="204"/>
      <c r="BD591" s="204"/>
      <c r="BE591" s="132"/>
    </row>
    <row r="592" spans="21:57" x14ac:dyDescent="0.2">
      <c r="U592" s="203"/>
      <c r="AX592" s="204"/>
      <c r="AY592" s="204"/>
      <c r="AZ592" s="204"/>
      <c r="BA592" s="204"/>
      <c r="BB592" s="204"/>
      <c r="BC592" s="204"/>
      <c r="BD592" s="204"/>
      <c r="BE592" s="132"/>
    </row>
    <row r="593" spans="21:57" x14ac:dyDescent="0.2">
      <c r="U593" s="203"/>
      <c r="AX593" s="204"/>
      <c r="AY593" s="204"/>
      <c r="AZ593" s="204"/>
      <c r="BA593" s="204"/>
      <c r="BB593" s="204"/>
      <c r="BC593" s="204"/>
      <c r="BD593" s="204"/>
      <c r="BE593" s="132"/>
    </row>
    <row r="594" spans="21:57" x14ac:dyDescent="0.2">
      <c r="U594" s="203"/>
      <c r="AX594" s="204"/>
      <c r="AY594" s="204"/>
      <c r="AZ594" s="204"/>
      <c r="BA594" s="204"/>
      <c r="BB594" s="204"/>
      <c r="BC594" s="204"/>
      <c r="BD594" s="204"/>
      <c r="BE594" s="132"/>
    </row>
    <row r="595" spans="21:57" x14ac:dyDescent="0.2">
      <c r="U595" s="203"/>
      <c r="AX595" s="204"/>
      <c r="AY595" s="204"/>
      <c r="AZ595" s="204"/>
      <c r="BA595" s="204"/>
      <c r="BB595" s="204"/>
      <c r="BC595" s="204"/>
      <c r="BD595" s="204"/>
      <c r="BE595" s="132"/>
    </row>
    <row r="596" spans="21:57" x14ac:dyDescent="0.2">
      <c r="U596" s="203"/>
      <c r="AX596" s="204"/>
      <c r="AY596" s="204"/>
      <c r="AZ596" s="204"/>
      <c r="BA596" s="204"/>
      <c r="BB596" s="204"/>
      <c r="BC596" s="204"/>
      <c r="BD596" s="204"/>
      <c r="BE596" s="132"/>
    </row>
    <row r="597" spans="21:57" x14ac:dyDescent="0.2">
      <c r="U597" s="203"/>
      <c r="AX597" s="204"/>
      <c r="AY597" s="204"/>
      <c r="AZ597" s="204"/>
      <c r="BA597" s="204"/>
      <c r="BB597" s="204"/>
      <c r="BC597" s="204"/>
      <c r="BD597" s="204"/>
      <c r="BE597" s="132"/>
    </row>
    <row r="598" spans="21:57" x14ac:dyDescent="0.2">
      <c r="U598" s="203"/>
      <c r="AX598" s="204"/>
      <c r="AY598" s="204"/>
      <c r="AZ598" s="204"/>
      <c r="BA598" s="204"/>
      <c r="BB598" s="204"/>
      <c r="BC598" s="204"/>
      <c r="BD598" s="204"/>
      <c r="BE598" s="132"/>
    </row>
    <row r="599" spans="21:57" x14ac:dyDescent="0.2">
      <c r="U599" s="203"/>
      <c r="AX599" s="204"/>
      <c r="AY599" s="204"/>
      <c r="AZ599" s="204"/>
      <c r="BA599" s="204"/>
      <c r="BB599" s="204"/>
      <c r="BC599" s="204"/>
      <c r="BD599" s="204"/>
      <c r="BE599" s="132"/>
    </row>
    <row r="600" spans="21:57" x14ac:dyDescent="0.2">
      <c r="U600" s="203"/>
      <c r="AX600" s="204"/>
      <c r="AY600" s="204"/>
      <c r="AZ600" s="204"/>
      <c r="BA600" s="204"/>
      <c r="BB600" s="204"/>
      <c r="BC600" s="204"/>
      <c r="BD600" s="204"/>
      <c r="BE600" s="132"/>
    </row>
    <row r="601" spans="21:57" x14ac:dyDescent="0.2">
      <c r="U601" s="203"/>
      <c r="AX601" s="204"/>
      <c r="AY601" s="204"/>
      <c r="AZ601" s="204"/>
      <c r="BA601" s="204"/>
      <c r="BB601" s="204"/>
      <c r="BC601" s="204"/>
      <c r="BD601" s="204"/>
      <c r="BE601" s="132"/>
    </row>
    <row r="602" spans="21:57" x14ac:dyDescent="0.2">
      <c r="U602" s="203"/>
      <c r="AX602" s="204"/>
      <c r="AY602" s="204"/>
      <c r="AZ602" s="204"/>
      <c r="BA602" s="204"/>
      <c r="BB602" s="204"/>
      <c r="BC602" s="204"/>
      <c r="BD602" s="204"/>
      <c r="BE602" s="132"/>
    </row>
    <row r="603" spans="21:57" x14ac:dyDescent="0.2">
      <c r="U603" s="203"/>
      <c r="AX603" s="204"/>
      <c r="AY603" s="204"/>
      <c r="AZ603" s="204"/>
      <c r="BA603" s="204"/>
      <c r="BB603" s="204"/>
      <c r="BC603" s="204"/>
      <c r="BD603" s="204"/>
      <c r="BE603" s="132"/>
    </row>
    <row r="604" spans="21:57" x14ac:dyDescent="0.2">
      <c r="U604" s="203"/>
      <c r="AX604" s="204"/>
      <c r="AY604" s="204"/>
      <c r="AZ604" s="204"/>
      <c r="BA604" s="204"/>
      <c r="BB604" s="204"/>
      <c r="BC604" s="204"/>
      <c r="BD604" s="204"/>
      <c r="BE604" s="132"/>
    </row>
    <row r="605" spans="21:57" x14ac:dyDescent="0.2">
      <c r="U605" s="203"/>
      <c r="AX605" s="204"/>
      <c r="AY605" s="204"/>
      <c r="AZ605" s="204"/>
      <c r="BA605" s="204"/>
      <c r="BB605" s="204"/>
      <c r="BC605" s="204"/>
      <c r="BD605" s="204"/>
      <c r="BE605" s="132"/>
    </row>
    <row r="606" spans="21:57" x14ac:dyDescent="0.2">
      <c r="U606" s="203"/>
      <c r="AX606" s="204"/>
      <c r="AY606" s="204"/>
      <c r="AZ606" s="204"/>
      <c r="BA606" s="204"/>
      <c r="BB606" s="204"/>
      <c r="BC606" s="204"/>
      <c r="BD606" s="204"/>
      <c r="BE606" s="132"/>
    </row>
    <row r="607" spans="21:57" x14ac:dyDescent="0.2">
      <c r="U607" s="203"/>
      <c r="AX607" s="204"/>
      <c r="AY607" s="204"/>
      <c r="AZ607" s="204"/>
      <c r="BA607" s="204"/>
      <c r="BB607" s="204"/>
      <c r="BC607" s="204"/>
      <c r="BD607" s="204"/>
      <c r="BE607" s="132"/>
    </row>
    <row r="608" spans="21:57" x14ac:dyDescent="0.2">
      <c r="U608" s="203"/>
      <c r="AX608" s="204"/>
      <c r="AY608" s="204"/>
      <c r="AZ608" s="204"/>
      <c r="BA608" s="204"/>
      <c r="BB608" s="204"/>
      <c r="BC608" s="204"/>
      <c r="BD608" s="204"/>
      <c r="BE608" s="132"/>
    </row>
    <row r="609" spans="21:57" x14ac:dyDescent="0.2">
      <c r="U609" s="203"/>
      <c r="AX609" s="204"/>
      <c r="AY609" s="204"/>
      <c r="AZ609" s="204"/>
      <c r="BA609" s="204"/>
      <c r="BB609" s="204"/>
      <c r="BC609" s="204"/>
      <c r="BD609" s="204"/>
      <c r="BE609" s="132"/>
    </row>
    <row r="610" spans="21:57" x14ac:dyDescent="0.2">
      <c r="U610" s="203"/>
      <c r="AX610" s="204"/>
      <c r="AY610" s="204"/>
      <c r="AZ610" s="204"/>
      <c r="BA610" s="204"/>
      <c r="BB610" s="204"/>
      <c r="BC610" s="204"/>
      <c r="BD610" s="204"/>
      <c r="BE610" s="132"/>
    </row>
    <row r="611" spans="21:57" x14ac:dyDescent="0.2">
      <c r="U611" s="203"/>
      <c r="AX611" s="204"/>
      <c r="AY611" s="204"/>
      <c r="AZ611" s="204"/>
      <c r="BA611" s="204"/>
      <c r="BB611" s="204"/>
      <c r="BC611" s="204"/>
      <c r="BD611" s="204"/>
      <c r="BE611" s="132"/>
    </row>
    <row r="612" spans="21:57" x14ac:dyDescent="0.2">
      <c r="U612" s="203"/>
      <c r="AX612" s="204"/>
      <c r="AY612" s="204"/>
      <c r="AZ612" s="204"/>
      <c r="BA612" s="204"/>
      <c r="BB612" s="204"/>
      <c r="BC612" s="204"/>
      <c r="BD612" s="204"/>
      <c r="BE612" s="132"/>
    </row>
    <row r="613" spans="21:57" x14ac:dyDescent="0.2">
      <c r="U613" s="203"/>
      <c r="AX613" s="204"/>
      <c r="AY613" s="204"/>
      <c r="AZ613" s="204"/>
      <c r="BA613" s="204"/>
      <c r="BB613" s="204"/>
      <c r="BC613" s="204"/>
      <c r="BD613" s="204"/>
      <c r="BE613" s="132"/>
    </row>
    <row r="614" spans="21:57" x14ac:dyDescent="0.2">
      <c r="U614" s="203"/>
      <c r="AX614" s="204"/>
      <c r="AY614" s="204"/>
      <c r="AZ614" s="204"/>
      <c r="BA614" s="204"/>
      <c r="BB614" s="204"/>
      <c r="BC614" s="204"/>
      <c r="BD614" s="204"/>
      <c r="BE614" s="132"/>
    </row>
    <row r="615" spans="21:57" x14ac:dyDescent="0.2">
      <c r="U615" s="203"/>
      <c r="AX615" s="204"/>
      <c r="AY615" s="204"/>
      <c r="AZ615" s="204"/>
      <c r="BA615" s="204"/>
      <c r="BB615" s="204"/>
      <c r="BC615" s="204"/>
      <c r="BD615" s="204"/>
      <c r="BE615" s="132"/>
    </row>
    <row r="616" spans="21:57" x14ac:dyDescent="0.2">
      <c r="U616" s="203"/>
      <c r="AX616" s="204"/>
      <c r="AY616" s="204"/>
      <c r="AZ616" s="204"/>
      <c r="BA616" s="204"/>
      <c r="BB616" s="204"/>
      <c r="BC616" s="204"/>
      <c r="BD616" s="204"/>
      <c r="BE616" s="132"/>
    </row>
    <row r="617" spans="21:57" x14ac:dyDescent="0.2">
      <c r="U617" s="203"/>
      <c r="AX617" s="204"/>
      <c r="AY617" s="204"/>
      <c r="AZ617" s="204"/>
      <c r="BA617" s="204"/>
      <c r="BB617" s="204"/>
      <c r="BC617" s="204"/>
      <c r="BD617" s="204"/>
      <c r="BE617" s="132"/>
    </row>
    <row r="618" spans="21:57" x14ac:dyDescent="0.2">
      <c r="U618" s="203"/>
      <c r="AX618" s="204"/>
      <c r="AY618" s="204"/>
      <c r="AZ618" s="204"/>
      <c r="BA618" s="204"/>
      <c r="BB618" s="204"/>
      <c r="BC618" s="204"/>
      <c r="BD618" s="204"/>
      <c r="BE618" s="132"/>
    </row>
    <row r="619" spans="21:57" x14ac:dyDescent="0.2">
      <c r="U619" s="203"/>
      <c r="AX619" s="204"/>
      <c r="AY619" s="204"/>
      <c r="AZ619" s="204"/>
      <c r="BA619" s="204"/>
      <c r="BB619" s="204"/>
      <c r="BC619" s="204"/>
      <c r="BD619" s="204"/>
      <c r="BE619" s="132"/>
    </row>
    <row r="620" spans="21:57" x14ac:dyDescent="0.2">
      <c r="U620" s="203"/>
      <c r="AX620" s="204"/>
      <c r="AY620" s="204"/>
      <c r="AZ620" s="204"/>
      <c r="BA620" s="204"/>
      <c r="BB620" s="204"/>
      <c r="BC620" s="204"/>
      <c r="BD620" s="204"/>
      <c r="BE620" s="132"/>
    </row>
    <row r="621" spans="21:57" x14ac:dyDescent="0.2">
      <c r="U621" s="203"/>
      <c r="AX621" s="204"/>
      <c r="AY621" s="204"/>
      <c r="AZ621" s="204"/>
      <c r="BA621" s="204"/>
      <c r="BB621" s="204"/>
      <c r="BC621" s="204"/>
      <c r="BD621" s="204"/>
      <c r="BE621" s="132"/>
    </row>
    <row r="622" spans="21:57" x14ac:dyDescent="0.2">
      <c r="U622" s="203"/>
      <c r="AX622" s="204"/>
      <c r="AY622" s="204"/>
      <c r="AZ622" s="204"/>
      <c r="BA622" s="204"/>
      <c r="BB622" s="204"/>
      <c r="BC622" s="204"/>
      <c r="BD622" s="204"/>
      <c r="BE622" s="132"/>
    </row>
    <row r="623" spans="21:57" x14ac:dyDescent="0.2">
      <c r="U623" s="203"/>
      <c r="AX623" s="204"/>
      <c r="AY623" s="204"/>
      <c r="AZ623" s="204"/>
      <c r="BA623" s="204"/>
      <c r="BB623" s="204"/>
      <c r="BC623" s="204"/>
      <c r="BD623" s="204"/>
      <c r="BE623" s="132"/>
    </row>
    <row r="624" spans="21:57" x14ac:dyDescent="0.2">
      <c r="U624" s="203"/>
      <c r="AX624" s="204"/>
      <c r="AY624" s="204"/>
      <c r="AZ624" s="204"/>
      <c r="BA624" s="204"/>
      <c r="BB624" s="204"/>
      <c r="BC624" s="204"/>
      <c r="BD624" s="204"/>
      <c r="BE624" s="132"/>
    </row>
    <row r="625" spans="21:57" x14ac:dyDescent="0.2">
      <c r="U625" s="203"/>
      <c r="AX625" s="204"/>
      <c r="AY625" s="204"/>
      <c r="AZ625" s="204"/>
      <c r="BA625" s="204"/>
      <c r="BB625" s="204"/>
      <c r="BC625" s="204"/>
      <c r="BD625" s="204"/>
      <c r="BE625" s="132"/>
    </row>
    <row r="626" spans="21:57" x14ac:dyDescent="0.2">
      <c r="U626" s="203"/>
      <c r="AX626" s="204"/>
      <c r="AY626" s="204"/>
      <c r="AZ626" s="204"/>
      <c r="BA626" s="204"/>
      <c r="BB626" s="204"/>
      <c r="BC626" s="204"/>
      <c r="BD626" s="204"/>
      <c r="BE626" s="132"/>
    </row>
    <row r="627" spans="21:57" x14ac:dyDescent="0.2">
      <c r="U627" s="203"/>
      <c r="AX627" s="204"/>
      <c r="AY627" s="204"/>
      <c r="AZ627" s="204"/>
      <c r="BA627" s="204"/>
      <c r="BB627" s="204"/>
      <c r="BC627" s="204"/>
      <c r="BD627" s="204"/>
      <c r="BE627" s="132"/>
    </row>
    <row r="628" spans="21:57" x14ac:dyDescent="0.2">
      <c r="U628" s="203"/>
      <c r="AX628" s="204"/>
      <c r="AY628" s="204"/>
      <c r="AZ628" s="204"/>
      <c r="BA628" s="204"/>
      <c r="BB628" s="204"/>
      <c r="BC628" s="204"/>
      <c r="BD628" s="204"/>
      <c r="BE628" s="132"/>
    </row>
    <row r="629" spans="21:57" x14ac:dyDescent="0.2">
      <c r="U629" s="203"/>
      <c r="AX629" s="204"/>
      <c r="AY629" s="204"/>
      <c r="AZ629" s="204"/>
      <c r="BA629" s="204"/>
      <c r="BB629" s="204"/>
      <c r="BC629" s="204"/>
      <c r="BD629" s="204"/>
      <c r="BE629" s="132"/>
    </row>
    <row r="630" spans="21:57" x14ac:dyDescent="0.2">
      <c r="U630" s="203"/>
      <c r="AX630" s="204"/>
      <c r="AY630" s="204"/>
      <c r="AZ630" s="204"/>
      <c r="BA630" s="204"/>
      <c r="BB630" s="204"/>
      <c r="BC630" s="204"/>
      <c r="BD630" s="204"/>
      <c r="BE630" s="132"/>
    </row>
    <row r="631" spans="21:57" x14ac:dyDescent="0.2">
      <c r="U631" s="203"/>
      <c r="AX631" s="204"/>
      <c r="AY631" s="204"/>
      <c r="AZ631" s="204"/>
      <c r="BA631" s="204"/>
      <c r="BB631" s="204"/>
      <c r="BC631" s="204"/>
      <c r="BD631" s="204"/>
      <c r="BE631" s="132"/>
    </row>
    <row r="632" spans="21:57" x14ac:dyDescent="0.2">
      <c r="U632" s="203"/>
      <c r="AX632" s="204"/>
      <c r="AY632" s="204"/>
      <c r="AZ632" s="204"/>
      <c r="BA632" s="204"/>
      <c r="BB632" s="204"/>
      <c r="BC632" s="204"/>
      <c r="BD632" s="204"/>
      <c r="BE632" s="132"/>
    </row>
    <row r="633" spans="21:57" x14ac:dyDescent="0.2">
      <c r="U633" s="203"/>
      <c r="AX633" s="204"/>
      <c r="AY633" s="204"/>
      <c r="AZ633" s="204"/>
      <c r="BA633" s="204"/>
      <c r="BB633" s="204"/>
      <c r="BC633" s="204"/>
      <c r="BD633" s="204"/>
      <c r="BE633" s="132"/>
    </row>
    <row r="634" spans="21:57" x14ac:dyDescent="0.2">
      <c r="U634" s="203"/>
      <c r="AX634" s="204"/>
      <c r="AY634" s="204"/>
      <c r="AZ634" s="204"/>
      <c r="BA634" s="204"/>
      <c r="BB634" s="204"/>
      <c r="BC634" s="204"/>
      <c r="BD634" s="204"/>
      <c r="BE634" s="132"/>
    </row>
    <row r="635" spans="21:57" x14ac:dyDescent="0.2">
      <c r="U635" s="203"/>
      <c r="AX635" s="204"/>
      <c r="AY635" s="204"/>
      <c r="AZ635" s="204"/>
      <c r="BA635" s="204"/>
      <c r="BB635" s="204"/>
      <c r="BC635" s="204"/>
      <c r="BD635" s="204"/>
      <c r="BE635" s="132"/>
    </row>
    <row r="636" spans="21:57" x14ac:dyDescent="0.2">
      <c r="U636" s="203"/>
      <c r="AX636" s="204"/>
      <c r="AY636" s="204"/>
      <c r="AZ636" s="204"/>
      <c r="BA636" s="204"/>
      <c r="BB636" s="204"/>
      <c r="BC636" s="204"/>
      <c r="BD636" s="204"/>
      <c r="BE636" s="132"/>
    </row>
    <row r="637" spans="21:57" x14ac:dyDescent="0.2">
      <c r="U637" s="203"/>
      <c r="AX637" s="204"/>
      <c r="AY637" s="204"/>
      <c r="AZ637" s="204"/>
      <c r="BA637" s="204"/>
      <c r="BB637" s="204"/>
      <c r="BC637" s="204"/>
      <c r="BD637" s="204"/>
      <c r="BE637" s="132"/>
    </row>
    <row r="638" spans="21:57" x14ac:dyDescent="0.2">
      <c r="U638" s="203"/>
      <c r="AX638" s="204"/>
      <c r="AY638" s="204"/>
      <c r="AZ638" s="204"/>
      <c r="BA638" s="204"/>
      <c r="BB638" s="204"/>
      <c r="BC638" s="204"/>
      <c r="BD638" s="204"/>
      <c r="BE638" s="132"/>
    </row>
    <row r="639" spans="21:57" x14ac:dyDescent="0.2">
      <c r="U639" s="203"/>
      <c r="AX639" s="204"/>
      <c r="AY639" s="204"/>
      <c r="AZ639" s="204"/>
      <c r="BA639" s="204"/>
      <c r="BB639" s="204"/>
      <c r="BC639" s="204"/>
      <c r="BD639" s="204"/>
      <c r="BE639" s="132"/>
    </row>
    <row r="640" spans="21:57" x14ac:dyDescent="0.2">
      <c r="U640" s="203"/>
      <c r="AX640" s="204"/>
      <c r="AY640" s="204"/>
      <c r="AZ640" s="204"/>
      <c r="BA640" s="204"/>
      <c r="BB640" s="204"/>
      <c r="BC640" s="204"/>
      <c r="BD640" s="204"/>
      <c r="BE640" s="132"/>
    </row>
    <row r="641" spans="21:57" x14ac:dyDescent="0.2">
      <c r="U641" s="203"/>
      <c r="AX641" s="204"/>
      <c r="AY641" s="204"/>
      <c r="AZ641" s="204"/>
      <c r="BA641" s="204"/>
      <c r="BB641" s="204"/>
      <c r="BC641" s="204"/>
      <c r="BD641" s="204"/>
      <c r="BE641" s="132"/>
    </row>
    <row r="642" spans="21:57" x14ac:dyDescent="0.2">
      <c r="U642" s="203"/>
      <c r="AX642" s="204"/>
      <c r="AY642" s="204"/>
      <c r="AZ642" s="204"/>
      <c r="BA642" s="204"/>
      <c r="BB642" s="204"/>
      <c r="BC642" s="204"/>
      <c r="BD642" s="204"/>
      <c r="BE642" s="132"/>
    </row>
    <row r="643" spans="21:57" x14ac:dyDescent="0.2">
      <c r="U643" s="203"/>
      <c r="AX643" s="204"/>
      <c r="AY643" s="204"/>
      <c r="AZ643" s="204"/>
      <c r="BA643" s="204"/>
      <c r="BB643" s="204"/>
      <c r="BC643" s="204"/>
      <c r="BD643" s="204"/>
      <c r="BE643" s="132"/>
    </row>
    <row r="644" spans="21:57" x14ac:dyDescent="0.2">
      <c r="U644" s="203"/>
      <c r="AX644" s="204"/>
      <c r="AY644" s="204"/>
      <c r="AZ644" s="204"/>
      <c r="BA644" s="204"/>
      <c r="BB644" s="204"/>
      <c r="BC644" s="204"/>
      <c r="BD644" s="204"/>
      <c r="BE644" s="132"/>
    </row>
    <row r="645" spans="21:57" x14ac:dyDescent="0.2">
      <c r="U645" s="203"/>
      <c r="AX645" s="204"/>
      <c r="AY645" s="204"/>
      <c r="AZ645" s="204"/>
      <c r="BA645" s="204"/>
      <c r="BB645" s="204"/>
      <c r="BC645" s="204"/>
      <c r="BD645" s="204"/>
      <c r="BE645" s="132"/>
    </row>
    <row r="646" spans="21:57" x14ac:dyDescent="0.2">
      <c r="U646" s="203"/>
      <c r="AX646" s="204"/>
      <c r="AY646" s="204"/>
      <c r="AZ646" s="204"/>
      <c r="BA646" s="204"/>
      <c r="BB646" s="204"/>
      <c r="BC646" s="204"/>
      <c r="BD646" s="204"/>
      <c r="BE646" s="132"/>
    </row>
    <row r="647" spans="21:57" x14ac:dyDescent="0.2">
      <c r="U647" s="203"/>
      <c r="AX647" s="204"/>
      <c r="AY647" s="204"/>
      <c r="AZ647" s="204"/>
      <c r="BA647" s="204"/>
      <c r="BB647" s="204"/>
      <c r="BC647" s="204"/>
      <c r="BD647" s="204"/>
      <c r="BE647" s="132"/>
    </row>
    <row r="648" spans="21:57" x14ac:dyDescent="0.2">
      <c r="U648" s="203"/>
      <c r="AX648" s="204"/>
      <c r="AY648" s="204"/>
      <c r="AZ648" s="204"/>
      <c r="BA648" s="204"/>
      <c r="BB648" s="204"/>
      <c r="BC648" s="204"/>
      <c r="BD648" s="204"/>
      <c r="BE648" s="132"/>
    </row>
    <row r="649" spans="21:57" x14ac:dyDescent="0.2">
      <c r="U649" s="203"/>
      <c r="AX649" s="204"/>
      <c r="AY649" s="204"/>
      <c r="AZ649" s="204"/>
      <c r="BA649" s="204"/>
      <c r="BB649" s="204"/>
      <c r="BC649" s="204"/>
      <c r="BD649" s="204"/>
      <c r="BE649" s="132"/>
    </row>
    <row r="650" spans="21:57" x14ac:dyDescent="0.2">
      <c r="U650" s="203"/>
      <c r="AX650" s="204"/>
      <c r="AY650" s="204"/>
      <c r="AZ650" s="204"/>
      <c r="BA650" s="204"/>
      <c r="BB650" s="204"/>
      <c r="BC650" s="204"/>
      <c r="BD650" s="204"/>
      <c r="BE650" s="132"/>
    </row>
    <row r="651" spans="21:57" x14ac:dyDescent="0.2">
      <c r="U651" s="203"/>
      <c r="AX651" s="204"/>
      <c r="AY651" s="204"/>
      <c r="AZ651" s="204"/>
      <c r="BA651" s="204"/>
      <c r="BB651" s="204"/>
      <c r="BC651" s="204"/>
      <c r="BD651" s="204"/>
      <c r="BE651" s="132"/>
    </row>
    <row r="652" spans="21:57" x14ac:dyDescent="0.2">
      <c r="U652" s="203"/>
      <c r="AX652" s="204"/>
      <c r="AY652" s="204"/>
      <c r="AZ652" s="204"/>
      <c r="BA652" s="204"/>
      <c r="BB652" s="204"/>
      <c r="BC652" s="204"/>
      <c r="BD652" s="204"/>
      <c r="BE652" s="132"/>
    </row>
    <row r="653" spans="21:57" x14ac:dyDescent="0.2">
      <c r="U653" s="203"/>
      <c r="AX653" s="204"/>
      <c r="AY653" s="204"/>
      <c r="AZ653" s="204"/>
      <c r="BA653" s="204"/>
      <c r="BB653" s="204"/>
      <c r="BC653" s="204"/>
      <c r="BD653" s="204"/>
      <c r="BE653" s="132"/>
    </row>
    <row r="654" spans="21:57" x14ac:dyDescent="0.2">
      <c r="U654" s="203"/>
      <c r="AX654" s="204"/>
      <c r="AY654" s="204"/>
      <c r="AZ654" s="204"/>
      <c r="BA654" s="204"/>
      <c r="BB654" s="204"/>
      <c r="BC654" s="204"/>
      <c r="BD654" s="204"/>
      <c r="BE654" s="132"/>
    </row>
    <row r="655" spans="21:57" x14ac:dyDescent="0.2">
      <c r="U655" s="203"/>
      <c r="AX655" s="204"/>
      <c r="AY655" s="204"/>
      <c r="AZ655" s="204"/>
      <c r="BA655" s="204"/>
      <c r="BB655" s="204"/>
      <c r="BC655" s="204"/>
      <c r="BD655" s="204"/>
      <c r="BE655" s="132"/>
    </row>
    <row r="656" spans="21:57" x14ac:dyDescent="0.2">
      <c r="U656" s="203"/>
      <c r="AX656" s="204"/>
      <c r="AY656" s="204"/>
      <c r="AZ656" s="204"/>
      <c r="BA656" s="204"/>
      <c r="BB656" s="204"/>
      <c r="BC656" s="204"/>
      <c r="BD656" s="204"/>
      <c r="BE656" s="132"/>
    </row>
    <row r="657" spans="21:57" x14ac:dyDescent="0.2">
      <c r="U657" s="203"/>
      <c r="AX657" s="204"/>
      <c r="AY657" s="204"/>
      <c r="AZ657" s="204"/>
      <c r="BA657" s="204"/>
      <c r="BB657" s="204"/>
      <c r="BC657" s="204"/>
      <c r="BD657" s="204"/>
      <c r="BE657" s="132"/>
    </row>
    <row r="658" spans="21:57" x14ac:dyDescent="0.2">
      <c r="U658" s="203"/>
      <c r="AX658" s="204"/>
      <c r="AY658" s="204"/>
      <c r="AZ658" s="204"/>
      <c r="BA658" s="204"/>
      <c r="BB658" s="204"/>
      <c r="BC658" s="204"/>
      <c r="BD658" s="204"/>
      <c r="BE658" s="132"/>
    </row>
    <row r="659" spans="21:57" x14ac:dyDescent="0.2">
      <c r="U659" s="203"/>
      <c r="AX659" s="204"/>
      <c r="AY659" s="204"/>
      <c r="AZ659" s="204"/>
      <c r="BA659" s="204"/>
      <c r="BB659" s="204"/>
      <c r="BC659" s="204"/>
      <c r="BD659" s="204"/>
      <c r="BE659" s="132"/>
    </row>
    <row r="660" spans="21:57" x14ac:dyDescent="0.2">
      <c r="U660" s="203"/>
      <c r="AX660" s="204"/>
      <c r="AY660" s="204"/>
      <c r="AZ660" s="204"/>
      <c r="BA660" s="204"/>
      <c r="BB660" s="204"/>
      <c r="BC660" s="204"/>
      <c r="BD660" s="204"/>
      <c r="BE660" s="132"/>
    </row>
    <row r="661" spans="21:57" x14ac:dyDescent="0.2">
      <c r="U661" s="203"/>
      <c r="AX661" s="204"/>
      <c r="AY661" s="204"/>
      <c r="AZ661" s="204"/>
      <c r="BA661" s="204"/>
      <c r="BB661" s="204"/>
      <c r="BC661" s="204"/>
      <c r="BD661" s="204"/>
      <c r="BE661" s="132"/>
    </row>
    <row r="662" spans="21:57" x14ac:dyDescent="0.2">
      <c r="U662" s="203"/>
      <c r="AX662" s="204"/>
      <c r="AY662" s="204"/>
      <c r="AZ662" s="204"/>
      <c r="BA662" s="204"/>
      <c r="BB662" s="204"/>
      <c r="BC662" s="204"/>
      <c r="BD662" s="204"/>
      <c r="BE662" s="132"/>
    </row>
    <row r="663" spans="21:57" x14ac:dyDescent="0.2">
      <c r="U663" s="203"/>
      <c r="AX663" s="204"/>
      <c r="AY663" s="204"/>
      <c r="AZ663" s="204"/>
      <c r="BA663" s="204"/>
      <c r="BB663" s="204"/>
      <c r="BC663" s="204"/>
      <c r="BD663" s="204"/>
      <c r="BE663" s="132"/>
    </row>
    <row r="664" spans="21:57" x14ac:dyDescent="0.2">
      <c r="U664" s="203"/>
      <c r="AX664" s="204"/>
      <c r="AY664" s="204"/>
      <c r="AZ664" s="204"/>
      <c r="BA664" s="204"/>
      <c r="BB664" s="204"/>
      <c r="BC664" s="204"/>
      <c r="BD664" s="204"/>
      <c r="BE664" s="132"/>
    </row>
    <row r="665" spans="21:57" x14ac:dyDescent="0.2">
      <c r="U665" s="203"/>
      <c r="AX665" s="204"/>
      <c r="AY665" s="204"/>
      <c r="AZ665" s="204"/>
      <c r="BA665" s="204"/>
      <c r="BB665" s="204"/>
      <c r="BC665" s="204"/>
      <c r="BD665" s="204"/>
      <c r="BE665" s="132"/>
    </row>
    <row r="666" spans="21:57" x14ac:dyDescent="0.2">
      <c r="U666" s="203"/>
      <c r="AX666" s="204"/>
      <c r="AY666" s="204"/>
      <c r="AZ666" s="204"/>
      <c r="BA666" s="204"/>
      <c r="BB666" s="204"/>
      <c r="BC666" s="204"/>
      <c r="BD666" s="204"/>
      <c r="BE666" s="132"/>
    </row>
    <row r="667" spans="21:57" x14ac:dyDescent="0.2">
      <c r="U667" s="203"/>
      <c r="AX667" s="204"/>
      <c r="AY667" s="204"/>
      <c r="AZ667" s="204"/>
      <c r="BA667" s="204"/>
      <c r="BB667" s="204"/>
      <c r="BC667" s="204"/>
      <c r="BD667" s="204"/>
      <c r="BE667" s="132"/>
    </row>
    <row r="668" spans="21:57" x14ac:dyDescent="0.2">
      <c r="U668" s="203"/>
      <c r="AX668" s="204"/>
      <c r="AY668" s="204"/>
      <c r="AZ668" s="204"/>
      <c r="BA668" s="204"/>
      <c r="BB668" s="204"/>
      <c r="BC668" s="204"/>
      <c r="BD668" s="204"/>
      <c r="BE668" s="132"/>
    </row>
    <row r="669" spans="21:57" x14ac:dyDescent="0.2">
      <c r="U669" s="203"/>
      <c r="AX669" s="204"/>
      <c r="AY669" s="204"/>
      <c r="AZ669" s="204"/>
      <c r="BA669" s="204"/>
      <c r="BB669" s="204"/>
      <c r="BC669" s="204"/>
      <c r="BD669" s="204"/>
      <c r="BE669" s="132"/>
    </row>
    <row r="670" spans="21:57" x14ac:dyDescent="0.2">
      <c r="U670" s="203"/>
      <c r="AX670" s="204"/>
      <c r="AY670" s="204"/>
      <c r="AZ670" s="204"/>
      <c r="BA670" s="204"/>
      <c r="BB670" s="204"/>
      <c r="BC670" s="204"/>
      <c r="BD670" s="204"/>
      <c r="BE670" s="132"/>
    </row>
    <row r="671" spans="21:57" x14ac:dyDescent="0.2">
      <c r="U671" s="203"/>
      <c r="AX671" s="204"/>
      <c r="AY671" s="204"/>
      <c r="AZ671" s="204"/>
      <c r="BA671" s="204"/>
      <c r="BB671" s="204"/>
      <c r="BC671" s="204"/>
      <c r="BD671" s="204"/>
      <c r="BE671" s="132"/>
    </row>
    <row r="672" spans="21:57" x14ac:dyDescent="0.2">
      <c r="U672" s="203"/>
      <c r="AX672" s="204"/>
      <c r="AY672" s="204"/>
      <c r="AZ672" s="204"/>
      <c r="BA672" s="204"/>
      <c r="BB672" s="204"/>
      <c r="BC672" s="204"/>
      <c r="BD672" s="204"/>
      <c r="BE672" s="132"/>
    </row>
    <row r="673" spans="21:57" x14ac:dyDescent="0.2">
      <c r="U673" s="203"/>
      <c r="AX673" s="204"/>
      <c r="AY673" s="204"/>
      <c r="AZ673" s="204"/>
      <c r="BA673" s="204"/>
      <c r="BB673" s="204"/>
      <c r="BC673" s="204"/>
      <c r="BD673" s="204"/>
      <c r="BE673" s="132"/>
    </row>
    <row r="674" spans="21:57" x14ac:dyDescent="0.2">
      <c r="U674" s="203"/>
      <c r="AX674" s="204"/>
      <c r="AY674" s="204"/>
      <c r="AZ674" s="204"/>
      <c r="BA674" s="204"/>
      <c r="BB674" s="204"/>
      <c r="BC674" s="204"/>
      <c r="BD674" s="204"/>
      <c r="BE674" s="132"/>
    </row>
    <row r="675" spans="21:57" x14ac:dyDescent="0.2">
      <c r="U675" s="203"/>
      <c r="AX675" s="204"/>
      <c r="AY675" s="204"/>
      <c r="AZ675" s="204"/>
      <c r="BA675" s="204"/>
      <c r="BB675" s="204"/>
      <c r="BC675" s="204"/>
      <c r="BD675" s="204"/>
      <c r="BE675" s="132"/>
    </row>
    <row r="676" spans="21:57" x14ac:dyDescent="0.2">
      <c r="U676" s="203"/>
      <c r="AX676" s="204"/>
      <c r="AY676" s="204"/>
      <c r="AZ676" s="204"/>
      <c r="BA676" s="204"/>
      <c r="BB676" s="204"/>
      <c r="BC676" s="204"/>
      <c r="BD676" s="204"/>
      <c r="BE676" s="132"/>
    </row>
    <row r="677" spans="21:57" x14ac:dyDescent="0.2">
      <c r="U677" s="203"/>
      <c r="AX677" s="204"/>
      <c r="AY677" s="204"/>
      <c r="AZ677" s="204"/>
      <c r="BA677" s="204"/>
      <c r="BB677" s="204"/>
      <c r="BC677" s="204"/>
      <c r="BD677" s="204"/>
      <c r="BE677" s="132"/>
    </row>
    <row r="678" spans="21:57" x14ac:dyDescent="0.2">
      <c r="U678" s="203"/>
      <c r="AX678" s="204"/>
      <c r="AY678" s="204"/>
      <c r="AZ678" s="204"/>
      <c r="BA678" s="204"/>
      <c r="BB678" s="204"/>
      <c r="BC678" s="204"/>
      <c r="BD678" s="204"/>
      <c r="BE678" s="132"/>
    </row>
    <row r="679" spans="21:57" x14ac:dyDescent="0.2">
      <c r="U679" s="203"/>
      <c r="AX679" s="204"/>
      <c r="AY679" s="204"/>
      <c r="AZ679" s="204"/>
      <c r="BA679" s="204"/>
      <c r="BB679" s="204"/>
      <c r="BC679" s="204"/>
      <c r="BD679" s="204"/>
      <c r="BE679" s="132"/>
    </row>
    <row r="680" spans="21:57" x14ac:dyDescent="0.2">
      <c r="U680" s="203"/>
      <c r="AX680" s="204"/>
      <c r="AY680" s="204"/>
      <c r="AZ680" s="204"/>
      <c r="BA680" s="204"/>
      <c r="BB680" s="204"/>
      <c r="BC680" s="204"/>
      <c r="BD680" s="204"/>
      <c r="BE680" s="132"/>
    </row>
    <row r="681" spans="21:57" x14ac:dyDescent="0.2">
      <c r="U681" s="203"/>
      <c r="AX681" s="204"/>
      <c r="AY681" s="204"/>
      <c r="AZ681" s="204"/>
      <c r="BA681" s="204"/>
      <c r="BB681" s="204"/>
      <c r="BC681" s="204"/>
      <c r="BD681" s="204"/>
      <c r="BE681" s="132"/>
    </row>
    <row r="682" spans="21:57" x14ac:dyDescent="0.2">
      <c r="U682" s="203"/>
      <c r="AX682" s="204"/>
      <c r="AY682" s="204"/>
      <c r="AZ682" s="204"/>
      <c r="BA682" s="204"/>
      <c r="BB682" s="204"/>
      <c r="BC682" s="204"/>
      <c r="BD682" s="204"/>
      <c r="BE682" s="132"/>
    </row>
    <row r="683" spans="21:57" x14ac:dyDescent="0.2">
      <c r="U683" s="203"/>
      <c r="AX683" s="204"/>
      <c r="AY683" s="204"/>
      <c r="AZ683" s="204"/>
      <c r="BA683" s="204"/>
      <c r="BB683" s="204"/>
      <c r="BC683" s="204"/>
      <c r="BD683" s="204"/>
      <c r="BE683" s="132"/>
    </row>
    <row r="684" spans="21:57" x14ac:dyDescent="0.2">
      <c r="U684" s="203"/>
      <c r="AX684" s="204"/>
      <c r="AY684" s="204"/>
      <c r="AZ684" s="204"/>
      <c r="BA684" s="204"/>
      <c r="BB684" s="204"/>
      <c r="BC684" s="204"/>
      <c r="BD684" s="204"/>
      <c r="BE684" s="132"/>
    </row>
    <row r="685" spans="21:57" x14ac:dyDescent="0.2">
      <c r="U685" s="203"/>
      <c r="AX685" s="204"/>
      <c r="AY685" s="204"/>
      <c r="AZ685" s="204"/>
      <c r="BA685" s="204"/>
      <c r="BB685" s="204"/>
      <c r="BC685" s="204"/>
      <c r="BD685" s="204"/>
      <c r="BE685" s="132"/>
    </row>
    <row r="686" spans="21:57" x14ac:dyDescent="0.2">
      <c r="U686" s="203"/>
      <c r="AX686" s="204"/>
      <c r="AY686" s="204"/>
      <c r="AZ686" s="204"/>
      <c r="BA686" s="204"/>
      <c r="BB686" s="204"/>
      <c r="BC686" s="204"/>
      <c r="BD686" s="204"/>
      <c r="BE686" s="132"/>
    </row>
    <row r="687" spans="21:57" x14ac:dyDescent="0.2">
      <c r="U687" s="203"/>
      <c r="AX687" s="204"/>
      <c r="AY687" s="204"/>
      <c r="AZ687" s="204"/>
      <c r="BA687" s="204"/>
      <c r="BB687" s="204"/>
      <c r="BC687" s="204"/>
      <c r="BD687" s="204"/>
      <c r="BE687" s="132"/>
    </row>
    <row r="688" spans="21:57" x14ac:dyDescent="0.2">
      <c r="U688" s="203"/>
      <c r="AX688" s="204"/>
      <c r="AY688" s="204"/>
      <c r="AZ688" s="204"/>
      <c r="BA688" s="204"/>
      <c r="BB688" s="204"/>
      <c r="BC688" s="204"/>
      <c r="BD688" s="204"/>
      <c r="BE688" s="132"/>
    </row>
    <row r="689" spans="21:57" x14ac:dyDescent="0.2">
      <c r="U689" s="203"/>
      <c r="AX689" s="204"/>
      <c r="AY689" s="204"/>
      <c r="AZ689" s="204"/>
      <c r="BA689" s="204"/>
      <c r="BB689" s="204"/>
      <c r="BC689" s="204"/>
      <c r="BD689" s="204"/>
      <c r="BE689" s="132"/>
    </row>
    <row r="690" spans="21:57" x14ac:dyDescent="0.2">
      <c r="U690" s="203"/>
      <c r="AX690" s="204"/>
      <c r="AY690" s="204"/>
      <c r="AZ690" s="204"/>
      <c r="BA690" s="204"/>
      <c r="BB690" s="204"/>
      <c r="BC690" s="204"/>
      <c r="BD690" s="204"/>
      <c r="BE690" s="132"/>
    </row>
    <row r="691" spans="21:57" x14ac:dyDescent="0.2">
      <c r="U691" s="203"/>
      <c r="AX691" s="204"/>
      <c r="AY691" s="204"/>
      <c r="AZ691" s="204"/>
      <c r="BA691" s="204"/>
      <c r="BB691" s="204"/>
      <c r="BC691" s="204"/>
      <c r="BD691" s="204"/>
      <c r="BE691" s="132"/>
    </row>
    <row r="692" spans="21:57" x14ac:dyDescent="0.2">
      <c r="U692" s="203"/>
      <c r="AX692" s="204"/>
      <c r="AY692" s="204"/>
      <c r="AZ692" s="204"/>
      <c r="BA692" s="204"/>
      <c r="BB692" s="204"/>
      <c r="BC692" s="204"/>
      <c r="BD692" s="204"/>
      <c r="BE692" s="132"/>
    </row>
    <row r="693" spans="21:57" x14ac:dyDescent="0.2">
      <c r="U693" s="203"/>
      <c r="AX693" s="204"/>
      <c r="AY693" s="204"/>
      <c r="AZ693" s="204"/>
      <c r="BA693" s="204"/>
      <c r="BB693" s="204"/>
      <c r="BC693" s="204"/>
      <c r="BD693" s="204"/>
      <c r="BE693" s="132"/>
    </row>
    <row r="694" spans="21:57" x14ac:dyDescent="0.2">
      <c r="U694" s="203"/>
      <c r="AX694" s="204"/>
      <c r="AY694" s="204"/>
      <c r="AZ694" s="204"/>
      <c r="BA694" s="204"/>
      <c r="BB694" s="204"/>
      <c r="BC694" s="204"/>
      <c r="BD694" s="204"/>
      <c r="BE694" s="132"/>
    </row>
    <row r="695" spans="21:57" x14ac:dyDescent="0.2">
      <c r="U695" s="203"/>
      <c r="AX695" s="204"/>
      <c r="AY695" s="204"/>
      <c r="AZ695" s="204"/>
      <c r="BA695" s="204"/>
      <c r="BB695" s="204"/>
      <c r="BC695" s="204"/>
      <c r="BD695" s="204"/>
      <c r="BE695" s="132"/>
    </row>
    <row r="696" spans="21:57" x14ac:dyDescent="0.2">
      <c r="U696" s="203"/>
      <c r="AX696" s="204"/>
      <c r="AY696" s="204"/>
      <c r="AZ696" s="204"/>
      <c r="BA696" s="204"/>
      <c r="BB696" s="204"/>
      <c r="BC696" s="204"/>
      <c r="BD696" s="204"/>
      <c r="BE696" s="132"/>
    </row>
    <row r="697" spans="21:57" x14ac:dyDescent="0.2">
      <c r="U697" s="203"/>
      <c r="AX697" s="204"/>
      <c r="AY697" s="204"/>
      <c r="AZ697" s="204"/>
      <c r="BA697" s="204"/>
      <c r="BB697" s="204"/>
      <c r="BC697" s="204"/>
      <c r="BD697" s="204"/>
      <c r="BE697" s="132"/>
    </row>
    <row r="698" spans="21:57" x14ac:dyDescent="0.2">
      <c r="U698" s="203"/>
      <c r="AX698" s="204"/>
      <c r="AY698" s="204"/>
      <c r="AZ698" s="204"/>
      <c r="BA698" s="204"/>
      <c r="BB698" s="204"/>
      <c r="BC698" s="204"/>
      <c r="BD698" s="204"/>
      <c r="BE698" s="132"/>
    </row>
    <row r="699" spans="21:57" x14ac:dyDescent="0.2">
      <c r="U699" s="203"/>
      <c r="AX699" s="204"/>
      <c r="AY699" s="204"/>
      <c r="AZ699" s="204"/>
      <c r="BA699" s="204"/>
      <c r="BB699" s="204"/>
      <c r="BC699" s="204"/>
      <c r="BD699" s="204"/>
      <c r="BE699" s="132"/>
    </row>
    <row r="700" spans="21:57" x14ac:dyDescent="0.2">
      <c r="U700" s="203"/>
      <c r="AX700" s="204"/>
      <c r="AY700" s="204"/>
      <c r="AZ700" s="204"/>
      <c r="BA700" s="204"/>
      <c r="BB700" s="204"/>
      <c r="BC700" s="204"/>
      <c r="BD700" s="204"/>
      <c r="BE700" s="132"/>
    </row>
    <row r="701" spans="21:57" x14ac:dyDescent="0.2">
      <c r="U701" s="203"/>
      <c r="AX701" s="204"/>
      <c r="AY701" s="204"/>
      <c r="AZ701" s="204"/>
      <c r="BA701" s="204"/>
      <c r="BB701" s="204"/>
      <c r="BC701" s="204"/>
      <c r="BD701" s="204"/>
      <c r="BE701" s="132"/>
    </row>
    <row r="702" spans="21:57" x14ac:dyDescent="0.2">
      <c r="U702" s="203"/>
      <c r="AX702" s="204"/>
      <c r="AY702" s="204"/>
      <c r="AZ702" s="204"/>
      <c r="BA702" s="204"/>
      <c r="BB702" s="204"/>
      <c r="BC702" s="204"/>
      <c r="BD702" s="204"/>
      <c r="BE702" s="132"/>
    </row>
    <row r="703" spans="21:57" x14ac:dyDescent="0.2">
      <c r="U703" s="203"/>
      <c r="AX703" s="204"/>
      <c r="AY703" s="204"/>
      <c r="AZ703" s="204"/>
      <c r="BA703" s="204"/>
      <c r="BB703" s="204"/>
      <c r="BC703" s="204"/>
      <c r="BD703" s="204"/>
      <c r="BE703" s="132"/>
    </row>
    <row r="704" spans="21:57" x14ac:dyDescent="0.2">
      <c r="U704" s="203"/>
      <c r="AX704" s="204"/>
      <c r="AY704" s="204"/>
      <c r="AZ704" s="204"/>
      <c r="BA704" s="204"/>
      <c r="BB704" s="204"/>
      <c r="BC704" s="204"/>
      <c r="BD704" s="204"/>
      <c r="BE704" s="132"/>
    </row>
    <row r="705" spans="21:57" x14ac:dyDescent="0.2">
      <c r="U705" s="203"/>
      <c r="AX705" s="204"/>
      <c r="AY705" s="204"/>
      <c r="AZ705" s="204"/>
      <c r="BA705" s="204"/>
      <c r="BB705" s="204"/>
      <c r="BC705" s="204"/>
      <c r="BD705" s="204"/>
      <c r="BE705" s="132"/>
    </row>
    <row r="706" spans="21:57" x14ac:dyDescent="0.2">
      <c r="U706" s="203"/>
      <c r="AX706" s="204"/>
      <c r="AY706" s="204"/>
      <c r="AZ706" s="204"/>
      <c r="BA706" s="204"/>
      <c r="BB706" s="204"/>
      <c r="BC706" s="204"/>
      <c r="BD706" s="204"/>
      <c r="BE706" s="132"/>
    </row>
    <row r="707" spans="21:57" x14ac:dyDescent="0.2">
      <c r="U707" s="203"/>
      <c r="AX707" s="204"/>
      <c r="AY707" s="204"/>
      <c r="AZ707" s="204"/>
      <c r="BA707" s="204"/>
      <c r="BB707" s="204"/>
      <c r="BC707" s="204"/>
      <c r="BD707" s="204"/>
      <c r="BE707" s="132"/>
    </row>
    <row r="708" spans="21:57" x14ac:dyDescent="0.2">
      <c r="U708" s="203"/>
      <c r="AX708" s="204"/>
      <c r="AY708" s="204"/>
      <c r="AZ708" s="204"/>
      <c r="BA708" s="204"/>
      <c r="BB708" s="204"/>
      <c r="BC708" s="204"/>
      <c r="BD708" s="204"/>
      <c r="BE708" s="132"/>
    </row>
    <row r="709" spans="21:57" x14ac:dyDescent="0.2">
      <c r="U709" s="203"/>
      <c r="AX709" s="204"/>
      <c r="AY709" s="204"/>
      <c r="AZ709" s="204"/>
      <c r="BA709" s="204"/>
      <c r="BB709" s="204"/>
      <c r="BC709" s="204"/>
      <c r="BD709" s="204"/>
      <c r="BE709" s="132"/>
    </row>
    <row r="710" spans="21:57" x14ac:dyDescent="0.2">
      <c r="U710" s="203"/>
      <c r="AX710" s="204"/>
      <c r="AY710" s="204"/>
      <c r="AZ710" s="204"/>
      <c r="BA710" s="204"/>
      <c r="BB710" s="204"/>
      <c r="BC710" s="204"/>
      <c r="BD710" s="204"/>
      <c r="BE710" s="132"/>
    </row>
    <row r="711" spans="21:57" x14ac:dyDescent="0.2">
      <c r="U711" s="203"/>
      <c r="AX711" s="204"/>
      <c r="AY711" s="204"/>
      <c r="AZ711" s="204"/>
      <c r="BA711" s="204"/>
      <c r="BB711" s="204"/>
      <c r="BC711" s="204"/>
      <c r="BD711" s="204"/>
      <c r="BE711" s="132"/>
    </row>
    <row r="712" spans="21:57" x14ac:dyDescent="0.2">
      <c r="U712" s="203"/>
      <c r="AX712" s="204"/>
      <c r="AY712" s="204"/>
      <c r="AZ712" s="204"/>
      <c r="BA712" s="204"/>
      <c r="BB712" s="204"/>
      <c r="BC712" s="204"/>
      <c r="BD712" s="204"/>
      <c r="BE712" s="132"/>
    </row>
    <row r="713" spans="21:57" x14ac:dyDescent="0.2">
      <c r="U713" s="203"/>
      <c r="AX713" s="204"/>
      <c r="AY713" s="204"/>
      <c r="AZ713" s="204"/>
      <c r="BA713" s="204"/>
      <c r="BB713" s="204"/>
      <c r="BC713" s="204"/>
      <c r="BD713" s="204"/>
      <c r="BE713" s="132"/>
    </row>
    <row r="714" spans="21:57" x14ac:dyDescent="0.2">
      <c r="U714" s="203"/>
      <c r="AX714" s="204"/>
      <c r="AY714" s="204"/>
      <c r="AZ714" s="204"/>
      <c r="BA714" s="204"/>
      <c r="BB714" s="204"/>
      <c r="BC714" s="204"/>
      <c r="BD714" s="204"/>
      <c r="BE714" s="132"/>
    </row>
    <row r="715" spans="21:57" x14ac:dyDescent="0.2">
      <c r="U715" s="203"/>
      <c r="AX715" s="204"/>
      <c r="AY715" s="204"/>
      <c r="AZ715" s="204"/>
      <c r="BA715" s="204"/>
      <c r="BB715" s="204"/>
      <c r="BC715" s="204"/>
      <c r="BD715" s="204"/>
      <c r="BE715" s="132"/>
    </row>
    <row r="716" spans="21:57" x14ac:dyDescent="0.2">
      <c r="U716" s="203"/>
      <c r="AX716" s="204"/>
      <c r="AY716" s="204"/>
      <c r="AZ716" s="204"/>
      <c r="BA716" s="204"/>
      <c r="BB716" s="204"/>
      <c r="BC716" s="204"/>
      <c r="BD716" s="204"/>
      <c r="BE716" s="132"/>
    </row>
    <row r="717" spans="21:57" x14ac:dyDescent="0.2">
      <c r="U717" s="203"/>
      <c r="AX717" s="204"/>
      <c r="AY717" s="204"/>
      <c r="AZ717" s="204"/>
      <c r="BA717" s="204"/>
      <c r="BB717" s="204"/>
      <c r="BC717" s="204"/>
      <c r="BD717" s="204"/>
      <c r="BE717" s="132"/>
    </row>
    <row r="718" spans="21:57" x14ac:dyDescent="0.2">
      <c r="U718" s="203"/>
      <c r="AX718" s="204"/>
      <c r="AY718" s="204"/>
      <c r="AZ718" s="204"/>
      <c r="BA718" s="204"/>
      <c r="BB718" s="204"/>
      <c r="BC718" s="204"/>
      <c r="BD718" s="204"/>
      <c r="BE718" s="132"/>
    </row>
    <row r="719" spans="21:57" x14ac:dyDescent="0.2">
      <c r="U719" s="203"/>
      <c r="AX719" s="204"/>
      <c r="AY719" s="204"/>
      <c r="AZ719" s="204"/>
      <c r="BA719" s="204"/>
      <c r="BB719" s="204"/>
      <c r="BC719" s="204"/>
      <c r="BD719" s="204"/>
      <c r="BE719" s="132"/>
    </row>
    <row r="720" spans="21:57" x14ac:dyDescent="0.2">
      <c r="U720" s="203"/>
      <c r="AX720" s="204"/>
      <c r="AY720" s="204"/>
      <c r="AZ720" s="204"/>
      <c r="BA720" s="204"/>
      <c r="BB720" s="204"/>
      <c r="BC720" s="204"/>
      <c r="BD720" s="204"/>
      <c r="BE720" s="132"/>
    </row>
    <row r="721" spans="21:57" x14ac:dyDescent="0.2">
      <c r="U721" s="205"/>
      <c r="AX721" s="204"/>
      <c r="AY721" s="204"/>
      <c r="AZ721" s="204"/>
      <c r="BA721" s="204"/>
      <c r="BB721" s="204"/>
      <c r="BC721" s="204"/>
      <c r="BD721" s="204"/>
      <c r="BE721" s="132"/>
    </row>
    <row r="722" spans="21:57" x14ac:dyDescent="0.2">
      <c r="AX722" s="204"/>
      <c r="AY722" s="204"/>
      <c r="AZ722" s="204"/>
      <c r="BA722" s="204"/>
      <c r="BB722" s="204"/>
      <c r="BC722" s="204"/>
      <c r="BD722" s="204"/>
      <c r="BE722" s="132"/>
    </row>
    <row r="723" spans="21:57" x14ac:dyDescent="0.2">
      <c r="AX723" s="204"/>
      <c r="AY723" s="204"/>
      <c r="AZ723" s="204"/>
      <c r="BA723" s="204"/>
      <c r="BB723" s="204"/>
      <c r="BC723" s="204"/>
      <c r="BD723" s="204"/>
      <c r="BE723" s="132"/>
    </row>
    <row r="724" spans="21:57" x14ac:dyDescent="0.2">
      <c r="AX724" s="204"/>
      <c r="AY724" s="204"/>
      <c r="AZ724" s="204"/>
      <c r="BA724" s="204"/>
      <c r="BB724" s="204"/>
      <c r="BC724" s="204"/>
      <c r="BD724" s="204"/>
      <c r="BE724" s="132"/>
    </row>
    <row r="725" spans="21:57" x14ac:dyDescent="0.2">
      <c r="AX725" s="204"/>
      <c r="AY725" s="204"/>
      <c r="AZ725" s="204"/>
      <c r="BA725" s="204"/>
      <c r="BB725" s="204"/>
      <c r="BC725" s="204"/>
      <c r="BD725" s="204"/>
      <c r="BE725" s="132"/>
    </row>
    <row r="726" spans="21:57" x14ac:dyDescent="0.2">
      <c r="AX726" s="204"/>
      <c r="AY726" s="204"/>
      <c r="AZ726" s="204"/>
      <c r="BA726" s="204"/>
      <c r="BB726" s="204"/>
      <c r="BC726" s="204"/>
      <c r="BD726" s="204"/>
      <c r="BE726" s="132"/>
    </row>
    <row r="727" spans="21:57" x14ac:dyDescent="0.2">
      <c r="AX727" s="204"/>
      <c r="AY727" s="204"/>
      <c r="AZ727" s="204"/>
      <c r="BA727" s="204"/>
      <c r="BB727" s="204"/>
      <c r="BC727" s="204"/>
      <c r="BD727" s="204"/>
      <c r="BE727" s="132"/>
    </row>
    <row r="728" spans="21:57" x14ac:dyDescent="0.2">
      <c r="AX728" s="204"/>
      <c r="AY728" s="204"/>
      <c r="AZ728" s="204"/>
      <c r="BA728" s="204"/>
      <c r="BB728" s="204"/>
      <c r="BC728" s="204"/>
      <c r="BD728" s="204"/>
      <c r="BE728" s="132"/>
    </row>
    <row r="729" spans="21:57" x14ac:dyDescent="0.2">
      <c r="AX729" s="204"/>
      <c r="AY729" s="204"/>
      <c r="AZ729" s="204"/>
      <c r="BA729" s="204"/>
      <c r="BB729" s="204"/>
      <c r="BC729" s="204"/>
      <c r="BD729" s="204"/>
      <c r="BE729" s="132"/>
    </row>
    <row r="730" spans="21:57" x14ac:dyDescent="0.2">
      <c r="AX730" s="204"/>
      <c r="AY730" s="204"/>
      <c r="AZ730" s="204"/>
      <c r="BA730" s="204"/>
      <c r="BB730" s="204"/>
      <c r="BC730" s="204"/>
      <c r="BD730" s="204"/>
      <c r="BE730" s="132"/>
    </row>
    <row r="731" spans="21:57" x14ac:dyDescent="0.2">
      <c r="AX731" s="204"/>
      <c r="AY731" s="204"/>
      <c r="AZ731" s="204"/>
      <c r="BA731" s="204"/>
      <c r="BB731" s="204"/>
      <c r="BC731" s="204"/>
      <c r="BD731" s="204"/>
      <c r="BE731" s="132"/>
    </row>
    <row r="732" spans="21:57" x14ac:dyDescent="0.2">
      <c r="AX732" s="204"/>
      <c r="AY732" s="204"/>
      <c r="AZ732" s="204"/>
      <c r="BA732" s="204"/>
      <c r="BB732" s="204"/>
      <c r="BC732" s="204"/>
      <c r="BD732" s="204"/>
      <c r="BE732" s="132"/>
    </row>
    <row r="733" spans="21:57" x14ac:dyDescent="0.2">
      <c r="AX733" s="204"/>
      <c r="AY733" s="204"/>
      <c r="AZ733" s="204"/>
      <c r="BA733" s="204"/>
      <c r="BB733" s="204"/>
      <c r="BC733" s="204"/>
      <c r="BD733" s="204"/>
      <c r="BE733" s="132"/>
    </row>
    <row r="734" spans="21:57" x14ac:dyDescent="0.2">
      <c r="AX734" s="204"/>
      <c r="AY734" s="204"/>
      <c r="AZ734" s="204"/>
      <c r="BA734" s="204"/>
      <c r="BB734" s="204"/>
      <c r="BC734" s="204"/>
      <c r="BD734" s="204"/>
      <c r="BE734" s="132"/>
    </row>
    <row r="735" spans="21:57" x14ac:dyDescent="0.2">
      <c r="AX735" s="204"/>
      <c r="AY735" s="204"/>
      <c r="AZ735" s="204"/>
      <c r="BA735" s="204"/>
      <c r="BB735" s="204"/>
      <c r="BC735" s="204"/>
      <c r="BD735" s="204"/>
      <c r="BE735" s="132"/>
    </row>
    <row r="736" spans="21:57" x14ac:dyDescent="0.2">
      <c r="AX736" s="204"/>
      <c r="AY736" s="204"/>
      <c r="AZ736" s="204"/>
      <c r="BA736" s="204"/>
      <c r="BB736" s="204"/>
      <c r="BC736" s="204"/>
      <c r="BD736" s="204"/>
      <c r="BE736" s="132"/>
    </row>
    <row r="737" spans="50:57" x14ac:dyDescent="0.2">
      <c r="AX737" s="204"/>
      <c r="AY737" s="204"/>
      <c r="AZ737" s="204"/>
      <c r="BA737" s="204"/>
      <c r="BB737" s="204"/>
      <c r="BC737" s="204"/>
      <c r="BD737" s="204"/>
      <c r="BE737" s="132"/>
    </row>
    <row r="738" spans="50:57" x14ac:dyDescent="0.2">
      <c r="AX738" s="204"/>
      <c r="AY738" s="204"/>
      <c r="AZ738" s="204"/>
      <c r="BA738" s="204"/>
      <c r="BB738" s="204"/>
      <c r="BC738" s="204"/>
      <c r="BD738" s="204"/>
      <c r="BE738" s="132"/>
    </row>
    <row r="739" spans="50:57" x14ac:dyDescent="0.2">
      <c r="AX739" s="204"/>
      <c r="AY739" s="204"/>
      <c r="AZ739" s="204"/>
      <c r="BA739" s="204"/>
      <c r="BB739" s="204"/>
      <c r="BC739" s="204"/>
      <c r="BD739" s="204"/>
      <c r="BE739" s="132"/>
    </row>
    <row r="740" spans="50:57" x14ac:dyDescent="0.2">
      <c r="AX740" s="204"/>
      <c r="AY740" s="204"/>
      <c r="AZ740" s="204"/>
      <c r="BA740" s="204"/>
      <c r="BB740" s="204"/>
      <c r="BC740" s="204"/>
      <c r="BD740" s="204"/>
      <c r="BE740" s="132"/>
    </row>
    <row r="741" spans="50:57" x14ac:dyDescent="0.2">
      <c r="AX741" s="204"/>
      <c r="AY741" s="204"/>
      <c r="AZ741" s="204"/>
      <c r="BA741" s="204"/>
      <c r="BB741" s="204"/>
      <c r="BC741" s="204"/>
      <c r="BD741" s="204"/>
      <c r="BE741" s="132"/>
    </row>
    <row r="742" spans="50:57" x14ac:dyDescent="0.2">
      <c r="AX742" s="204"/>
      <c r="AY742" s="204"/>
      <c r="AZ742" s="204"/>
      <c r="BA742" s="204"/>
      <c r="BB742" s="204"/>
      <c r="BC742" s="204"/>
      <c r="BD742" s="204"/>
      <c r="BE742" s="132"/>
    </row>
    <row r="743" spans="50:57" x14ac:dyDescent="0.2">
      <c r="AX743" s="204"/>
      <c r="AY743" s="204"/>
      <c r="AZ743" s="204"/>
      <c r="BA743" s="204"/>
      <c r="BB743" s="204"/>
      <c r="BC743" s="204"/>
      <c r="BD743" s="204"/>
      <c r="BE743" s="132"/>
    </row>
    <row r="744" spans="50:57" x14ac:dyDescent="0.2">
      <c r="AX744" s="204"/>
      <c r="AY744" s="204"/>
      <c r="AZ744" s="204"/>
      <c r="BA744" s="204"/>
      <c r="BB744" s="204"/>
      <c r="BC744" s="204"/>
      <c r="BD744" s="204"/>
      <c r="BE744" s="132"/>
    </row>
    <row r="745" spans="50:57" x14ac:dyDescent="0.2">
      <c r="AX745" s="204"/>
      <c r="AY745" s="204"/>
      <c r="AZ745" s="204"/>
      <c r="BA745" s="204"/>
      <c r="BB745" s="204"/>
      <c r="BC745" s="204"/>
      <c r="BD745" s="204"/>
      <c r="BE745" s="132"/>
    </row>
    <row r="746" spans="50:57" x14ac:dyDescent="0.2">
      <c r="AX746" s="204"/>
      <c r="AY746" s="204"/>
      <c r="AZ746" s="204"/>
      <c r="BA746" s="204"/>
      <c r="BB746" s="204"/>
      <c r="BC746" s="204"/>
      <c r="BD746" s="204"/>
      <c r="BE746" s="132"/>
    </row>
    <row r="747" spans="50:57" x14ac:dyDescent="0.2">
      <c r="AX747" s="204"/>
      <c r="AY747" s="204"/>
      <c r="AZ747" s="204"/>
      <c r="BA747" s="204"/>
      <c r="BB747" s="204"/>
      <c r="BC747" s="204"/>
      <c r="BD747" s="204"/>
      <c r="BE747" s="132"/>
    </row>
    <row r="748" spans="50:57" x14ac:dyDescent="0.2">
      <c r="AX748" s="204"/>
      <c r="AY748" s="204"/>
      <c r="AZ748" s="204"/>
      <c r="BA748" s="204"/>
      <c r="BB748" s="204"/>
      <c r="BC748" s="204"/>
      <c r="BD748" s="204"/>
      <c r="BE748" s="132"/>
    </row>
    <row r="749" spans="50:57" x14ac:dyDescent="0.2">
      <c r="AX749" s="204"/>
      <c r="AY749" s="204"/>
      <c r="AZ749" s="204"/>
      <c r="BA749" s="204"/>
      <c r="BB749" s="204"/>
      <c r="BC749" s="204"/>
      <c r="BD749" s="204"/>
      <c r="BE749" s="132"/>
    </row>
    <row r="750" spans="50:57" x14ac:dyDescent="0.2">
      <c r="AX750" s="204"/>
      <c r="AY750" s="204"/>
      <c r="AZ750" s="204"/>
      <c r="BA750" s="204"/>
      <c r="BB750" s="204"/>
      <c r="BC750" s="204"/>
      <c r="BD750" s="204"/>
      <c r="BE750" s="132"/>
    </row>
    <row r="751" spans="50:57" x14ac:dyDescent="0.2">
      <c r="AX751" s="204"/>
      <c r="AY751" s="204"/>
      <c r="AZ751" s="204"/>
      <c r="BA751" s="204"/>
      <c r="BB751" s="204"/>
      <c r="BC751" s="204"/>
      <c r="BD751" s="204"/>
      <c r="BE751" s="132"/>
    </row>
    <row r="752" spans="50:57" x14ac:dyDescent="0.2">
      <c r="AX752" s="204"/>
      <c r="AY752" s="204"/>
      <c r="AZ752" s="204"/>
      <c r="BA752" s="204"/>
      <c r="BB752" s="204"/>
      <c r="BC752" s="204"/>
      <c r="BD752" s="204"/>
      <c r="BE752" s="132"/>
    </row>
    <row r="753" spans="50:57" x14ac:dyDescent="0.2">
      <c r="AX753" s="204"/>
      <c r="AY753" s="204"/>
      <c r="AZ753" s="204"/>
      <c r="BA753" s="204"/>
      <c r="BB753" s="204"/>
      <c r="BC753" s="204"/>
      <c r="BD753" s="204"/>
      <c r="BE753" s="132"/>
    </row>
    <row r="754" spans="50:57" x14ac:dyDescent="0.2">
      <c r="AX754" s="204"/>
      <c r="AY754" s="204"/>
      <c r="AZ754" s="204"/>
      <c r="BA754" s="204"/>
      <c r="BB754" s="204"/>
      <c r="BC754" s="204"/>
      <c r="BD754" s="204"/>
      <c r="BE754" s="132"/>
    </row>
    <row r="755" spans="50:57" x14ac:dyDescent="0.2">
      <c r="AX755" s="204"/>
      <c r="AY755" s="204"/>
      <c r="AZ755" s="204"/>
      <c r="BA755" s="204"/>
      <c r="BB755" s="204"/>
      <c r="BC755" s="204"/>
      <c r="BD755" s="204"/>
      <c r="BE755" s="132"/>
    </row>
    <row r="756" spans="50:57" x14ac:dyDescent="0.2">
      <c r="AX756" s="204"/>
      <c r="AY756" s="204"/>
      <c r="AZ756" s="204"/>
      <c r="BA756" s="204"/>
      <c r="BB756" s="204"/>
      <c r="BC756" s="204"/>
      <c r="BD756" s="204"/>
      <c r="BE756" s="132"/>
    </row>
    <row r="757" spans="50:57" x14ac:dyDescent="0.2">
      <c r="AX757" s="204"/>
      <c r="AY757" s="204"/>
      <c r="AZ757" s="204"/>
      <c r="BA757" s="204"/>
      <c r="BB757" s="204"/>
      <c r="BC757" s="204"/>
      <c r="BD757" s="204"/>
      <c r="BE757" s="132"/>
    </row>
    <row r="758" spans="50:57" x14ac:dyDescent="0.2">
      <c r="AX758" s="204"/>
      <c r="AY758" s="204"/>
      <c r="AZ758" s="204"/>
      <c r="BA758" s="204"/>
      <c r="BB758" s="204"/>
      <c r="BC758" s="204"/>
      <c r="BD758" s="204"/>
      <c r="BE758" s="132"/>
    </row>
    <row r="759" spans="50:57" x14ac:dyDescent="0.2">
      <c r="AX759" s="204"/>
      <c r="AY759" s="204"/>
      <c r="AZ759" s="204"/>
      <c r="BA759" s="204"/>
      <c r="BB759" s="204"/>
      <c r="BC759" s="204"/>
      <c r="BD759" s="204"/>
      <c r="BE759" s="132"/>
    </row>
    <row r="760" spans="50:57" x14ac:dyDescent="0.2">
      <c r="AX760" s="204"/>
      <c r="AY760" s="204"/>
      <c r="AZ760" s="204"/>
      <c r="BA760" s="204"/>
      <c r="BB760" s="204"/>
      <c r="BC760" s="204"/>
      <c r="BD760" s="204"/>
      <c r="BE760" s="132"/>
    </row>
    <row r="761" spans="50:57" x14ac:dyDescent="0.2">
      <c r="AX761" s="204"/>
      <c r="AY761" s="204"/>
      <c r="AZ761" s="204"/>
      <c r="BA761" s="204"/>
      <c r="BB761" s="204"/>
      <c r="BC761" s="204"/>
      <c r="BD761" s="204"/>
      <c r="BE761" s="132"/>
    </row>
    <row r="762" spans="50:57" x14ac:dyDescent="0.2">
      <c r="AX762" s="204"/>
      <c r="AY762" s="204"/>
      <c r="AZ762" s="204"/>
      <c r="BA762" s="204"/>
      <c r="BB762" s="204"/>
      <c r="BC762" s="204"/>
      <c r="BD762" s="204"/>
      <c r="BE762" s="132"/>
    </row>
    <row r="763" spans="50:57" x14ac:dyDescent="0.2">
      <c r="AX763" s="204"/>
      <c r="AY763" s="204"/>
      <c r="AZ763" s="204"/>
      <c r="BA763" s="204"/>
      <c r="BB763" s="204"/>
      <c r="BC763" s="204"/>
      <c r="BD763" s="204"/>
      <c r="BE763" s="132"/>
    </row>
    <row r="764" spans="50:57" x14ac:dyDescent="0.2">
      <c r="AX764" s="204"/>
      <c r="AY764" s="204"/>
      <c r="AZ764" s="204"/>
      <c r="BA764" s="204"/>
      <c r="BB764" s="204"/>
      <c r="BC764" s="204"/>
      <c r="BD764" s="204"/>
      <c r="BE764" s="132"/>
    </row>
    <row r="765" spans="50:57" x14ac:dyDescent="0.2">
      <c r="AX765" s="204"/>
      <c r="AY765" s="204"/>
      <c r="AZ765" s="204"/>
      <c r="BA765" s="204"/>
      <c r="BB765" s="204"/>
      <c r="BC765" s="204"/>
      <c r="BD765" s="204"/>
      <c r="BE765" s="132"/>
    </row>
    <row r="766" spans="50:57" x14ac:dyDescent="0.2">
      <c r="AX766" s="204"/>
      <c r="AY766" s="204"/>
      <c r="AZ766" s="204"/>
      <c r="BA766" s="204"/>
      <c r="BB766" s="204"/>
      <c r="BC766" s="204"/>
      <c r="BD766" s="204"/>
      <c r="BE766" s="132"/>
    </row>
    <row r="767" spans="50:57" x14ac:dyDescent="0.2">
      <c r="AX767" s="204"/>
      <c r="AY767" s="204"/>
      <c r="AZ767" s="204"/>
      <c r="BA767" s="204"/>
      <c r="BB767" s="204"/>
      <c r="BC767" s="204"/>
      <c r="BD767" s="204"/>
      <c r="BE767" s="132"/>
    </row>
    <row r="768" spans="50:57" x14ac:dyDescent="0.2">
      <c r="AX768" s="204"/>
      <c r="AY768" s="204"/>
      <c r="AZ768" s="204"/>
      <c r="BA768" s="204"/>
      <c r="BB768" s="204"/>
      <c r="BC768" s="204"/>
      <c r="BD768" s="204"/>
      <c r="BE768" s="132"/>
    </row>
    <row r="769" spans="50:57" x14ac:dyDescent="0.2">
      <c r="AX769" s="204"/>
      <c r="AY769" s="204"/>
      <c r="AZ769" s="204"/>
      <c r="BA769" s="204"/>
      <c r="BB769" s="204"/>
      <c r="BC769" s="204"/>
      <c r="BD769" s="204"/>
      <c r="BE769" s="132"/>
    </row>
    <row r="770" spans="50:57" x14ac:dyDescent="0.2">
      <c r="AX770" s="204"/>
      <c r="AY770" s="204"/>
      <c r="AZ770" s="204"/>
      <c r="BA770" s="204"/>
      <c r="BB770" s="204"/>
      <c r="BC770" s="204"/>
      <c r="BD770" s="204"/>
      <c r="BE770" s="132"/>
    </row>
    <row r="771" spans="50:57" x14ac:dyDescent="0.2">
      <c r="AX771" s="204"/>
      <c r="AY771" s="204"/>
      <c r="AZ771" s="204"/>
      <c r="BA771" s="204"/>
      <c r="BB771" s="204"/>
      <c r="BC771" s="204"/>
      <c r="BD771" s="204"/>
      <c r="BE771" s="132"/>
    </row>
    <row r="772" spans="50:57" x14ac:dyDescent="0.2">
      <c r="AX772" s="204"/>
      <c r="AY772" s="204"/>
      <c r="AZ772" s="204"/>
      <c r="BA772" s="204"/>
      <c r="BB772" s="204"/>
      <c r="BC772" s="204"/>
      <c r="BD772" s="204"/>
      <c r="BE772" s="132"/>
    </row>
    <row r="773" spans="50:57" x14ac:dyDescent="0.2">
      <c r="AX773" s="204"/>
      <c r="AY773" s="204"/>
      <c r="AZ773" s="204"/>
      <c r="BA773" s="204"/>
      <c r="BB773" s="204"/>
      <c r="BC773" s="204"/>
      <c r="BD773" s="204"/>
      <c r="BE773" s="132"/>
    </row>
    <row r="774" spans="50:57" x14ac:dyDescent="0.2">
      <c r="AX774" s="204"/>
      <c r="AY774" s="204"/>
      <c r="AZ774" s="204"/>
      <c r="BA774" s="204"/>
      <c r="BB774" s="204"/>
      <c r="BC774" s="204"/>
      <c r="BD774" s="204"/>
      <c r="BE774" s="132"/>
    </row>
    <row r="775" spans="50:57" x14ac:dyDescent="0.2">
      <c r="AX775" s="204"/>
      <c r="AY775" s="204"/>
      <c r="AZ775" s="204"/>
      <c r="BA775" s="204"/>
      <c r="BB775" s="204"/>
      <c r="BC775" s="204"/>
      <c r="BD775" s="204"/>
      <c r="BE775" s="132"/>
    </row>
    <row r="776" spans="50:57" x14ac:dyDescent="0.2">
      <c r="AX776" s="204"/>
      <c r="AY776" s="204"/>
      <c r="AZ776" s="204"/>
      <c r="BA776" s="204"/>
      <c r="BB776" s="204"/>
      <c r="BC776" s="204"/>
      <c r="BD776" s="204"/>
      <c r="BE776" s="132"/>
    </row>
    <row r="777" spans="50:57" x14ac:dyDescent="0.2">
      <c r="AX777" s="204"/>
      <c r="AY777" s="204"/>
      <c r="AZ777" s="204"/>
      <c r="BA777" s="204"/>
      <c r="BB777" s="204"/>
      <c r="BC777" s="204"/>
      <c r="BD777" s="204"/>
      <c r="BE777" s="132"/>
    </row>
    <row r="778" spans="50:57" x14ac:dyDescent="0.2">
      <c r="AX778" s="204"/>
      <c r="AY778" s="204"/>
      <c r="AZ778" s="204"/>
      <c r="BA778" s="204"/>
      <c r="BB778" s="204"/>
      <c r="BC778" s="204"/>
      <c r="BD778" s="204"/>
      <c r="BE778" s="132"/>
    </row>
    <row r="779" spans="50:57" x14ac:dyDescent="0.2">
      <c r="AX779" s="204"/>
      <c r="AY779" s="204"/>
      <c r="AZ779" s="204"/>
      <c r="BA779" s="204"/>
      <c r="BB779" s="204"/>
      <c r="BC779" s="204"/>
      <c r="BD779" s="204"/>
      <c r="BE779" s="132"/>
    </row>
    <row r="780" spans="50:57" x14ac:dyDescent="0.2">
      <c r="AX780" s="204"/>
      <c r="AY780" s="204"/>
      <c r="AZ780" s="204"/>
      <c r="BA780" s="204"/>
      <c r="BB780" s="204"/>
      <c r="BC780" s="204"/>
      <c r="BD780" s="204"/>
      <c r="BE780" s="132"/>
    </row>
    <row r="781" spans="50:57" x14ac:dyDescent="0.2">
      <c r="AX781" s="204"/>
      <c r="AY781" s="204"/>
      <c r="AZ781" s="204"/>
      <c r="BA781" s="204"/>
      <c r="BB781" s="204"/>
      <c r="BC781" s="204"/>
      <c r="BD781" s="204"/>
      <c r="BE781" s="132"/>
    </row>
    <row r="782" spans="50:57" x14ac:dyDescent="0.2">
      <c r="AX782" s="204"/>
      <c r="AY782" s="204"/>
      <c r="AZ782" s="204"/>
      <c r="BA782" s="204"/>
      <c r="BB782" s="204"/>
      <c r="BC782" s="204"/>
      <c r="BD782" s="204"/>
      <c r="BE782" s="132"/>
    </row>
    <row r="783" spans="50:57" x14ac:dyDescent="0.2">
      <c r="AX783" s="204"/>
      <c r="AY783" s="204"/>
      <c r="AZ783" s="204"/>
      <c r="BA783" s="204"/>
      <c r="BB783" s="204"/>
      <c r="BC783" s="204"/>
      <c r="BD783" s="204"/>
      <c r="BE783" s="132"/>
    </row>
    <row r="784" spans="50:57" x14ac:dyDescent="0.2">
      <c r="AX784" s="204"/>
      <c r="AY784" s="204"/>
      <c r="AZ784" s="204"/>
      <c r="BA784" s="204"/>
      <c r="BB784" s="204"/>
      <c r="BC784" s="204"/>
      <c r="BD784" s="204"/>
      <c r="BE784" s="132"/>
    </row>
    <row r="785" spans="50:57" x14ac:dyDescent="0.2">
      <c r="AX785" s="204"/>
      <c r="AY785" s="204"/>
      <c r="AZ785" s="204"/>
      <c r="BA785" s="204"/>
      <c r="BB785" s="204"/>
      <c r="BC785" s="204"/>
      <c r="BD785" s="204"/>
      <c r="BE785" s="132"/>
    </row>
    <row r="786" spans="50:57" x14ac:dyDescent="0.2">
      <c r="AX786" s="204"/>
      <c r="AY786" s="204"/>
      <c r="AZ786" s="204"/>
      <c r="BA786" s="204"/>
      <c r="BB786" s="204"/>
      <c r="BC786" s="204"/>
      <c r="BD786" s="204"/>
      <c r="BE786" s="132"/>
    </row>
    <row r="787" spans="50:57" x14ac:dyDescent="0.2">
      <c r="AX787" s="204"/>
      <c r="AY787" s="204"/>
      <c r="AZ787" s="204"/>
      <c r="BA787" s="204"/>
      <c r="BB787" s="204"/>
      <c r="BC787" s="204"/>
      <c r="BD787" s="204"/>
      <c r="BE787" s="132"/>
    </row>
    <row r="788" spans="50:57" x14ac:dyDescent="0.2">
      <c r="AX788" s="204"/>
      <c r="AY788" s="204"/>
      <c r="AZ788" s="204"/>
      <c r="BA788" s="204"/>
      <c r="BB788" s="204"/>
      <c r="BC788" s="204"/>
      <c r="BD788" s="204"/>
      <c r="BE788" s="132"/>
    </row>
    <row r="789" spans="50:57" x14ac:dyDescent="0.2">
      <c r="AX789" s="204"/>
      <c r="AY789" s="204"/>
      <c r="AZ789" s="204"/>
      <c r="BA789" s="204"/>
      <c r="BB789" s="204"/>
      <c r="BC789" s="204"/>
      <c r="BD789" s="204"/>
      <c r="BE789" s="132"/>
    </row>
    <row r="790" spans="50:57" x14ac:dyDescent="0.2">
      <c r="AX790" s="204"/>
      <c r="AY790" s="204"/>
      <c r="AZ790" s="204"/>
      <c r="BA790" s="204"/>
      <c r="BB790" s="204"/>
      <c r="BC790" s="204"/>
      <c r="BD790" s="204"/>
      <c r="BE790" s="132"/>
    </row>
    <row r="791" spans="50:57" x14ac:dyDescent="0.2">
      <c r="AX791" s="204"/>
      <c r="AY791" s="204"/>
      <c r="AZ791" s="204"/>
      <c r="BA791" s="204"/>
      <c r="BB791" s="204"/>
      <c r="BC791" s="204"/>
      <c r="BD791" s="204"/>
      <c r="BE791" s="132"/>
    </row>
    <row r="792" spans="50:57" x14ac:dyDescent="0.2">
      <c r="AX792" s="204"/>
      <c r="AY792" s="204"/>
      <c r="AZ792" s="204"/>
      <c r="BA792" s="204"/>
      <c r="BB792" s="204"/>
      <c r="BC792" s="204"/>
      <c r="BD792" s="204"/>
      <c r="BE792" s="132"/>
    </row>
    <row r="793" spans="50:57" x14ac:dyDescent="0.2">
      <c r="AX793" s="204"/>
      <c r="AY793" s="204"/>
      <c r="AZ793" s="204"/>
      <c r="BA793" s="204"/>
      <c r="BB793" s="204"/>
      <c r="BC793" s="204"/>
      <c r="BD793" s="204"/>
      <c r="BE793" s="132"/>
    </row>
    <row r="794" spans="50:57" x14ac:dyDescent="0.2">
      <c r="AX794" s="204"/>
      <c r="AY794" s="204"/>
      <c r="AZ794" s="204"/>
      <c r="BA794" s="204"/>
      <c r="BB794" s="204"/>
      <c r="BC794" s="204"/>
      <c r="BD794" s="204"/>
      <c r="BE794" s="132"/>
    </row>
    <row r="795" spans="50:57" x14ac:dyDescent="0.2">
      <c r="AX795" s="204"/>
      <c r="AY795" s="204"/>
      <c r="AZ795" s="204"/>
      <c r="BA795" s="204"/>
      <c r="BB795" s="204"/>
      <c r="BC795" s="204"/>
      <c r="BD795" s="204"/>
      <c r="BE795" s="132"/>
    </row>
    <row r="796" spans="50:57" x14ac:dyDescent="0.2">
      <c r="AX796" s="204"/>
      <c r="AY796" s="204"/>
      <c r="AZ796" s="204"/>
      <c r="BA796" s="204"/>
      <c r="BB796" s="204"/>
      <c r="BC796" s="204"/>
      <c r="BD796" s="204"/>
      <c r="BE796" s="132"/>
    </row>
    <row r="797" spans="50:57" x14ac:dyDescent="0.2">
      <c r="AX797" s="204"/>
      <c r="AY797" s="204"/>
      <c r="AZ797" s="204"/>
      <c r="BA797" s="204"/>
      <c r="BB797" s="204"/>
      <c r="BC797" s="204"/>
      <c r="BD797" s="204"/>
      <c r="BE797" s="132"/>
    </row>
    <row r="798" spans="50:57" x14ac:dyDescent="0.2">
      <c r="AX798" s="204"/>
      <c r="AY798" s="204"/>
      <c r="AZ798" s="204"/>
      <c r="BA798" s="204"/>
      <c r="BB798" s="204"/>
      <c r="BC798" s="204"/>
      <c r="BD798" s="204"/>
      <c r="BE798" s="132"/>
    </row>
    <row r="799" spans="50:57" x14ac:dyDescent="0.2">
      <c r="AX799" s="204"/>
      <c r="AY799" s="204"/>
      <c r="AZ799" s="204"/>
      <c r="BA799" s="204"/>
      <c r="BB799" s="204"/>
      <c r="BC799" s="204"/>
      <c r="BD799" s="204"/>
      <c r="BE799" s="132"/>
    </row>
    <row r="800" spans="50:57" x14ac:dyDescent="0.2">
      <c r="AX800" s="204"/>
      <c r="AY800" s="204"/>
      <c r="AZ800" s="204"/>
      <c r="BA800" s="204"/>
      <c r="BB800" s="204"/>
      <c r="BC800" s="204"/>
      <c r="BD800" s="204"/>
      <c r="BE800" s="132"/>
    </row>
    <row r="801" spans="50:57" x14ac:dyDescent="0.2">
      <c r="AX801" s="204"/>
      <c r="AY801" s="204"/>
      <c r="AZ801" s="204"/>
      <c r="BA801" s="204"/>
      <c r="BB801" s="204"/>
      <c r="BC801" s="204"/>
      <c r="BD801" s="204"/>
      <c r="BE801" s="132"/>
    </row>
    <row r="802" spans="50:57" x14ac:dyDescent="0.2">
      <c r="AX802" s="204"/>
      <c r="AY802" s="204"/>
      <c r="AZ802" s="204"/>
      <c r="BA802" s="204"/>
      <c r="BB802" s="204"/>
      <c r="BC802" s="204"/>
      <c r="BD802" s="204"/>
      <c r="BE802" s="132"/>
    </row>
    <row r="803" spans="50:57" x14ac:dyDescent="0.2">
      <c r="AX803" s="204"/>
      <c r="AY803" s="204"/>
      <c r="AZ803" s="204"/>
      <c r="BA803" s="204"/>
      <c r="BB803" s="204"/>
      <c r="BC803" s="204"/>
      <c r="BD803" s="204"/>
      <c r="BE803" s="132"/>
    </row>
    <row r="804" spans="50:57" x14ac:dyDescent="0.2">
      <c r="AX804" s="204"/>
      <c r="AY804" s="204"/>
      <c r="AZ804" s="204"/>
      <c r="BA804" s="204"/>
      <c r="BB804" s="204"/>
      <c r="BC804" s="204"/>
      <c r="BD804" s="204"/>
      <c r="BE804" s="132"/>
    </row>
    <row r="805" spans="50:57" x14ac:dyDescent="0.2">
      <c r="AX805" s="204"/>
      <c r="AY805" s="204"/>
      <c r="AZ805" s="204"/>
      <c r="BA805" s="204"/>
      <c r="BB805" s="204"/>
      <c r="BC805" s="204"/>
      <c r="BD805" s="204"/>
      <c r="BE805" s="132"/>
    </row>
    <row r="806" spans="50:57" x14ac:dyDescent="0.2">
      <c r="AX806" s="204"/>
      <c r="AY806" s="204"/>
      <c r="AZ806" s="204"/>
      <c r="BA806" s="204"/>
      <c r="BB806" s="204"/>
      <c r="BC806" s="204"/>
      <c r="BD806" s="204"/>
      <c r="BE806" s="132"/>
    </row>
    <row r="807" spans="50:57" x14ac:dyDescent="0.2">
      <c r="AX807" s="204"/>
      <c r="AY807" s="204"/>
      <c r="AZ807" s="204"/>
      <c r="BA807" s="204"/>
      <c r="BB807" s="204"/>
      <c r="BC807" s="204"/>
      <c r="BD807" s="204"/>
      <c r="BE807" s="132"/>
    </row>
    <row r="808" spans="50:57" x14ac:dyDescent="0.2">
      <c r="AX808" s="204"/>
      <c r="AY808" s="204"/>
      <c r="AZ808" s="204"/>
      <c r="BA808" s="204"/>
      <c r="BB808" s="204"/>
      <c r="BC808" s="204"/>
      <c r="BD808" s="204"/>
      <c r="BE808" s="132"/>
    </row>
    <row r="809" spans="50:57" x14ac:dyDescent="0.2">
      <c r="AX809" s="204"/>
      <c r="AY809" s="204"/>
      <c r="AZ809" s="204"/>
      <c r="BA809" s="204"/>
      <c r="BB809" s="204"/>
      <c r="BC809" s="204"/>
      <c r="BD809" s="204"/>
      <c r="BE809" s="132"/>
    </row>
    <row r="810" spans="50:57" x14ac:dyDescent="0.2">
      <c r="AX810" s="204"/>
      <c r="AY810" s="204"/>
      <c r="AZ810" s="204"/>
      <c r="BA810" s="204"/>
      <c r="BB810" s="204"/>
      <c r="BC810" s="204"/>
      <c r="BD810" s="204"/>
      <c r="BE810" s="132"/>
    </row>
    <row r="811" spans="50:57" x14ac:dyDescent="0.2">
      <c r="AX811" s="204"/>
      <c r="AY811" s="204"/>
      <c r="AZ811" s="204"/>
      <c r="BA811" s="204"/>
      <c r="BB811" s="204"/>
      <c r="BC811" s="204"/>
      <c r="BD811" s="204"/>
      <c r="BE811" s="132"/>
    </row>
    <row r="812" spans="50:57" x14ac:dyDescent="0.2">
      <c r="AX812" s="204"/>
      <c r="AY812" s="204"/>
      <c r="AZ812" s="204"/>
      <c r="BA812" s="204"/>
      <c r="BB812" s="204"/>
      <c r="BC812" s="204"/>
      <c r="BD812" s="204"/>
      <c r="BE812" s="132"/>
    </row>
    <row r="813" spans="50:57" x14ac:dyDescent="0.2">
      <c r="AX813" s="204"/>
      <c r="AY813" s="204"/>
      <c r="AZ813" s="204"/>
      <c r="BA813" s="204"/>
      <c r="BB813" s="204"/>
      <c r="BC813" s="204"/>
      <c r="BD813" s="204"/>
      <c r="BE813" s="132"/>
    </row>
    <row r="814" spans="50:57" x14ac:dyDescent="0.2">
      <c r="AX814" s="204"/>
      <c r="AY814" s="204"/>
      <c r="AZ814" s="204"/>
      <c r="BA814" s="204"/>
      <c r="BB814" s="204"/>
      <c r="BC814" s="204"/>
      <c r="BD814" s="204"/>
      <c r="BE814" s="132"/>
    </row>
    <row r="815" spans="50:57" x14ac:dyDescent="0.2">
      <c r="AX815" s="204"/>
      <c r="AY815" s="204"/>
      <c r="AZ815" s="204"/>
      <c r="BA815" s="204"/>
      <c r="BB815" s="204"/>
      <c r="BC815" s="204"/>
      <c r="BD815" s="204"/>
      <c r="BE815" s="132"/>
    </row>
    <row r="816" spans="50:57" x14ac:dyDescent="0.2">
      <c r="AX816" s="204"/>
      <c r="AY816" s="204"/>
      <c r="AZ816" s="204"/>
      <c r="BA816" s="204"/>
      <c r="BB816" s="204"/>
      <c r="BC816" s="204"/>
      <c r="BD816" s="204"/>
      <c r="BE816" s="132"/>
    </row>
    <row r="817" spans="50:57" x14ac:dyDescent="0.2">
      <c r="AX817" s="204"/>
      <c r="AY817" s="204"/>
      <c r="AZ817" s="204"/>
      <c r="BA817" s="204"/>
      <c r="BB817" s="204"/>
      <c r="BC817" s="204"/>
      <c r="BD817" s="204"/>
      <c r="BE817" s="132"/>
    </row>
    <row r="818" spans="50:57" x14ac:dyDescent="0.2">
      <c r="AX818" s="204"/>
      <c r="AY818" s="204"/>
      <c r="AZ818" s="204"/>
      <c r="BA818" s="204"/>
      <c r="BB818" s="204"/>
      <c r="BC818" s="204"/>
      <c r="BD818" s="204"/>
      <c r="BE818" s="132"/>
    </row>
    <row r="819" spans="50:57" x14ac:dyDescent="0.2">
      <c r="AX819" s="204"/>
      <c r="AY819" s="204"/>
      <c r="AZ819" s="204"/>
      <c r="BA819" s="204"/>
      <c r="BB819" s="204"/>
      <c r="BC819" s="204"/>
      <c r="BD819" s="204"/>
      <c r="BE819" s="132"/>
    </row>
    <row r="820" spans="50:57" x14ac:dyDescent="0.2">
      <c r="AX820" s="204"/>
      <c r="AY820" s="204"/>
      <c r="AZ820" s="204"/>
      <c r="BA820" s="204"/>
      <c r="BB820" s="204"/>
      <c r="BC820" s="204"/>
      <c r="BD820" s="204"/>
      <c r="BE820" s="132"/>
    </row>
    <row r="821" spans="50:57" x14ac:dyDescent="0.2">
      <c r="AX821" s="204"/>
      <c r="AY821" s="204"/>
      <c r="AZ821" s="204"/>
      <c r="BA821" s="204"/>
      <c r="BB821" s="204"/>
      <c r="BC821" s="204"/>
      <c r="BD821" s="204"/>
      <c r="BE821" s="132"/>
    </row>
    <row r="822" spans="50:57" x14ac:dyDescent="0.2">
      <c r="AX822" s="204"/>
      <c r="AY822" s="204"/>
      <c r="AZ822" s="204"/>
      <c r="BA822" s="204"/>
      <c r="BB822" s="204"/>
      <c r="BC822" s="204"/>
      <c r="BD822" s="204"/>
      <c r="BE822" s="132"/>
    </row>
    <row r="823" spans="50:57" x14ac:dyDescent="0.2">
      <c r="AX823" s="204"/>
      <c r="AY823" s="204"/>
      <c r="AZ823" s="204"/>
      <c r="BA823" s="204"/>
      <c r="BB823" s="204"/>
      <c r="BC823" s="204"/>
      <c r="BD823" s="204"/>
      <c r="BE823" s="132"/>
    </row>
    <row r="824" spans="50:57" x14ac:dyDescent="0.2">
      <c r="AX824" s="204"/>
      <c r="AY824" s="204"/>
      <c r="AZ824" s="204"/>
      <c r="BA824" s="204"/>
      <c r="BB824" s="204"/>
      <c r="BC824" s="204"/>
      <c r="BD824" s="204"/>
      <c r="BE824" s="132"/>
    </row>
    <row r="825" spans="50:57" x14ac:dyDescent="0.2">
      <c r="AX825" s="204"/>
      <c r="AY825" s="204"/>
      <c r="AZ825" s="204"/>
      <c r="BA825" s="204"/>
      <c r="BB825" s="204"/>
      <c r="BC825" s="204"/>
      <c r="BD825" s="204"/>
      <c r="BE825" s="132"/>
    </row>
    <row r="826" spans="50:57" x14ac:dyDescent="0.2">
      <c r="AX826" s="204"/>
      <c r="AY826" s="204"/>
      <c r="AZ826" s="204"/>
      <c r="BA826" s="204"/>
      <c r="BB826" s="204"/>
      <c r="BC826" s="204"/>
      <c r="BD826" s="204"/>
      <c r="BE826" s="132"/>
    </row>
    <row r="827" spans="50:57" x14ac:dyDescent="0.2">
      <c r="AX827" s="204"/>
      <c r="AY827" s="204"/>
      <c r="AZ827" s="204"/>
      <c r="BA827" s="204"/>
      <c r="BB827" s="204"/>
      <c r="BC827" s="204"/>
      <c r="BD827" s="204"/>
      <c r="BE827" s="132"/>
    </row>
    <row r="828" spans="50:57" x14ac:dyDescent="0.2">
      <c r="AX828" s="204"/>
      <c r="AY828" s="204"/>
      <c r="AZ828" s="204"/>
      <c r="BA828" s="204"/>
      <c r="BB828" s="204"/>
      <c r="BC828" s="204"/>
      <c r="BD828" s="204"/>
      <c r="BE828" s="132"/>
    </row>
    <row r="829" spans="50:57" x14ac:dyDescent="0.2">
      <c r="AX829" s="204"/>
      <c r="AY829" s="204"/>
      <c r="AZ829" s="204"/>
      <c r="BA829" s="204"/>
      <c r="BB829" s="204"/>
      <c r="BC829" s="204"/>
      <c r="BD829" s="204"/>
      <c r="BE829" s="132"/>
    </row>
    <row r="830" spans="50:57" x14ac:dyDescent="0.2">
      <c r="AX830" s="204"/>
      <c r="AY830" s="204"/>
      <c r="AZ830" s="204"/>
      <c r="BA830" s="204"/>
      <c r="BB830" s="204"/>
      <c r="BC830" s="204"/>
      <c r="BD830" s="204"/>
      <c r="BE830" s="132"/>
    </row>
    <row r="831" spans="50:57" x14ac:dyDescent="0.2">
      <c r="AX831" s="204"/>
      <c r="AY831" s="204"/>
      <c r="AZ831" s="204"/>
      <c r="BA831" s="204"/>
      <c r="BB831" s="204"/>
      <c r="BC831" s="204"/>
      <c r="BD831" s="204"/>
      <c r="BE831" s="132"/>
    </row>
    <row r="832" spans="50:57" x14ac:dyDescent="0.2">
      <c r="AX832" s="204"/>
      <c r="AY832" s="204"/>
      <c r="AZ832" s="204"/>
      <c r="BA832" s="204"/>
      <c r="BB832" s="204"/>
      <c r="BC832" s="204"/>
      <c r="BD832" s="204"/>
      <c r="BE832" s="132"/>
    </row>
    <row r="833" spans="50:57" x14ac:dyDescent="0.2">
      <c r="AX833" s="204"/>
      <c r="AY833" s="204"/>
      <c r="AZ833" s="204"/>
      <c r="BA833" s="204"/>
      <c r="BB833" s="204"/>
      <c r="BC833" s="204"/>
      <c r="BD833" s="204"/>
      <c r="BE833" s="132"/>
    </row>
    <row r="834" spans="50:57" x14ac:dyDescent="0.2">
      <c r="AX834" s="204"/>
      <c r="AY834" s="204"/>
      <c r="AZ834" s="204"/>
      <c r="BA834" s="204"/>
      <c r="BB834" s="204"/>
      <c r="BC834" s="204"/>
      <c r="BD834" s="204"/>
      <c r="BE834" s="132"/>
    </row>
    <row r="835" spans="50:57" x14ac:dyDescent="0.2">
      <c r="AX835" s="204"/>
      <c r="AY835" s="204"/>
      <c r="AZ835" s="204"/>
      <c r="BA835" s="204"/>
      <c r="BB835" s="204"/>
      <c r="BC835" s="204"/>
      <c r="BD835" s="204"/>
      <c r="BE835" s="132"/>
    </row>
    <row r="836" spans="50:57" x14ac:dyDescent="0.2">
      <c r="AX836" s="204"/>
      <c r="AY836" s="204"/>
      <c r="AZ836" s="204"/>
      <c r="BA836" s="204"/>
      <c r="BB836" s="204"/>
      <c r="BC836" s="204"/>
      <c r="BD836" s="204"/>
      <c r="BE836" s="132"/>
    </row>
    <row r="837" spans="50:57" x14ac:dyDescent="0.2">
      <c r="AX837" s="204"/>
      <c r="AY837" s="204"/>
      <c r="AZ837" s="204"/>
      <c r="BA837" s="204"/>
      <c r="BB837" s="204"/>
      <c r="BC837" s="204"/>
      <c r="BD837" s="204"/>
      <c r="BE837" s="132"/>
    </row>
    <row r="838" spans="50:57" x14ac:dyDescent="0.2">
      <c r="AX838" s="204"/>
      <c r="AY838" s="204"/>
      <c r="AZ838" s="204"/>
      <c r="BA838" s="204"/>
      <c r="BB838" s="204"/>
      <c r="BC838" s="204"/>
      <c r="BD838" s="204"/>
      <c r="BE838" s="132"/>
    </row>
    <row r="839" spans="50:57" x14ac:dyDescent="0.2">
      <c r="AX839" s="204"/>
      <c r="AY839" s="204"/>
      <c r="AZ839" s="204"/>
      <c r="BA839" s="204"/>
      <c r="BB839" s="204"/>
      <c r="BC839" s="204"/>
      <c r="BD839" s="204"/>
      <c r="BE839" s="132"/>
    </row>
    <row r="840" spans="50:57" x14ac:dyDescent="0.2">
      <c r="AX840" s="204"/>
      <c r="AY840" s="204"/>
      <c r="AZ840" s="204"/>
      <c r="BA840" s="204"/>
      <c r="BB840" s="204"/>
      <c r="BC840" s="204"/>
      <c r="BD840" s="204"/>
      <c r="BE840" s="132"/>
    </row>
    <row r="841" spans="50:57" x14ac:dyDescent="0.2">
      <c r="AX841" s="204"/>
      <c r="AY841" s="204"/>
      <c r="AZ841" s="204"/>
      <c r="BA841" s="204"/>
      <c r="BB841" s="204"/>
      <c r="BC841" s="204"/>
      <c r="BD841" s="204"/>
      <c r="BE841" s="132"/>
    </row>
    <row r="842" spans="50:57" x14ac:dyDescent="0.2">
      <c r="AX842" s="204"/>
      <c r="AY842" s="204"/>
      <c r="AZ842" s="204"/>
      <c r="BA842" s="204"/>
      <c r="BB842" s="204"/>
      <c r="BC842" s="204"/>
      <c r="BD842" s="204"/>
      <c r="BE842" s="132"/>
    </row>
    <row r="843" spans="50:57" x14ac:dyDescent="0.2">
      <c r="AX843" s="204"/>
      <c r="AY843" s="204"/>
      <c r="AZ843" s="204"/>
      <c r="BA843" s="204"/>
      <c r="BB843" s="204"/>
      <c r="BC843" s="204"/>
      <c r="BD843" s="204"/>
      <c r="BE843" s="132"/>
    </row>
    <row r="844" spans="50:57" x14ac:dyDescent="0.2">
      <c r="AX844" s="204"/>
      <c r="AY844" s="204"/>
      <c r="AZ844" s="204"/>
      <c r="BA844" s="204"/>
      <c r="BB844" s="204"/>
      <c r="BC844" s="204"/>
      <c r="BD844" s="204"/>
      <c r="BE844" s="132"/>
    </row>
    <row r="845" spans="50:57" x14ac:dyDescent="0.2">
      <c r="AX845" s="204"/>
      <c r="AY845" s="204"/>
      <c r="AZ845" s="204"/>
      <c r="BA845" s="204"/>
      <c r="BB845" s="204"/>
      <c r="BC845" s="204"/>
      <c r="BD845" s="204"/>
      <c r="BE845" s="132"/>
    </row>
    <row r="846" spans="50:57" x14ac:dyDescent="0.2">
      <c r="AX846" s="204"/>
      <c r="AY846" s="204"/>
      <c r="AZ846" s="204"/>
      <c r="BA846" s="204"/>
      <c r="BB846" s="204"/>
      <c r="BC846" s="204"/>
      <c r="BD846" s="204"/>
      <c r="BE846" s="132"/>
    </row>
    <row r="847" spans="50:57" x14ac:dyDescent="0.2">
      <c r="AX847" s="204"/>
      <c r="AY847" s="204"/>
      <c r="AZ847" s="204"/>
      <c r="BA847" s="204"/>
      <c r="BB847" s="204"/>
      <c r="BC847" s="204"/>
      <c r="BD847" s="204"/>
      <c r="BE847" s="132"/>
    </row>
    <row r="848" spans="50:57" x14ac:dyDescent="0.2">
      <c r="AX848" s="204"/>
      <c r="AY848" s="204"/>
      <c r="AZ848" s="204"/>
      <c r="BA848" s="204"/>
      <c r="BB848" s="204"/>
      <c r="BC848" s="204"/>
      <c r="BD848" s="204"/>
      <c r="BE848" s="132"/>
    </row>
    <row r="849" spans="50:57" x14ac:dyDescent="0.2">
      <c r="AX849" s="204"/>
      <c r="AY849" s="204"/>
      <c r="AZ849" s="204"/>
      <c r="BA849" s="204"/>
      <c r="BB849" s="204"/>
      <c r="BC849" s="204"/>
      <c r="BD849" s="204"/>
      <c r="BE849" s="132"/>
    </row>
    <row r="850" spans="50:57" x14ac:dyDescent="0.2">
      <c r="AX850" s="204"/>
      <c r="AY850" s="204"/>
      <c r="AZ850" s="204"/>
      <c r="BA850" s="204"/>
      <c r="BB850" s="204"/>
      <c r="BC850" s="204"/>
      <c r="BD850" s="204"/>
      <c r="BE850" s="132"/>
    </row>
    <row r="851" spans="50:57" x14ac:dyDescent="0.2">
      <c r="AX851" s="204"/>
      <c r="AY851" s="204"/>
      <c r="AZ851" s="204"/>
      <c r="BA851" s="204"/>
      <c r="BB851" s="204"/>
      <c r="BC851" s="204"/>
      <c r="BD851" s="204"/>
      <c r="BE851" s="132"/>
    </row>
    <row r="852" spans="50:57" x14ac:dyDescent="0.2">
      <c r="AX852" s="204"/>
      <c r="AY852" s="204"/>
      <c r="AZ852" s="204"/>
      <c r="BA852" s="204"/>
      <c r="BB852" s="204"/>
      <c r="BC852" s="204"/>
      <c r="BD852" s="204"/>
      <c r="BE852" s="132"/>
    </row>
    <row r="853" spans="50:57" x14ac:dyDescent="0.2">
      <c r="AX853" s="204"/>
      <c r="AY853" s="204"/>
      <c r="AZ853" s="204"/>
      <c r="BA853" s="204"/>
      <c r="BB853" s="204"/>
      <c r="BC853" s="204"/>
      <c r="BD853" s="204"/>
      <c r="BE853" s="132"/>
    </row>
    <row r="854" spans="50:57" x14ac:dyDescent="0.2">
      <c r="AX854" s="204"/>
      <c r="AY854" s="204"/>
      <c r="AZ854" s="204"/>
      <c r="BA854" s="204"/>
      <c r="BB854" s="204"/>
      <c r="BC854" s="204"/>
      <c r="BD854" s="204"/>
      <c r="BE854" s="132"/>
    </row>
    <row r="855" spans="50:57" x14ac:dyDescent="0.2">
      <c r="AX855" s="204"/>
      <c r="AY855" s="204"/>
      <c r="AZ855" s="204"/>
      <c r="BA855" s="204"/>
      <c r="BB855" s="204"/>
      <c r="BC855" s="204"/>
      <c r="BD855" s="204"/>
      <c r="BE855" s="132"/>
    </row>
    <row r="856" spans="50:57" x14ac:dyDescent="0.2">
      <c r="AX856" s="204"/>
      <c r="AY856" s="204"/>
      <c r="AZ856" s="204"/>
      <c r="BA856" s="204"/>
      <c r="BB856" s="204"/>
      <c r="BC856" s="204"/>
      <c r="BD856" s="204"/>
      <c r="BE856" s="132"/>
    </row>
    <row r="857" spans="50:57" x14ac:dyDescent="0.2">
      <c r="AX857" s="204"/>
      <c r="AY857" s="204"/>
      <c r="AZ857" s="204"/>
      <c r="BA857" s="204"/>
      <c r="BB857" s="204"/>
      <c r="BC857" s="204"/>
      <c r="BD857" s="204"/>
      <c r="BE857" s="132"/>
    </row>
    <row r="858" spans="50:57" x14ac:dyDescent="0.2">
      <c r="AX858" s="204"/>
      <c r="AY858" s="204"/>
      <c r="AZ858" s="204"/>
      <c r="BA858" s="204"/>
      <c r="BB858" s="204"/>
      <c r="BC858" s="204"/>
      <c r="BD858" s="204"/>
      <c r="BE858" s="132"/>
    </row>
    <row r="859" spans="50:57" x14ac:dyDescent="0.2">
      <c r="AX859" s="204"/>
      <c r="AY859" s="204"/>
      <c r="AZ859" s="204"/>
      <c r="BA859" s="204"/>
      <c r="BB859" s="204"/>
      <c r="BC859" s="204"/>
      <c r="BD859" s="204"/>
      <c r="BE859" s="132"/>
    </row>
    <row r="860" spans="50:57" x14ac:dyDescent="0.2">
      <c r="AX860" s="204"/>
      <c r="AY860" s="204"/>
      <c r="AZ860" s="204"/>
      <c r="BA860" s="204"/>
      <c r="BB860" s="204"/>
      <c r="BC860" s="204"/>
      <c r="BD860" s="204"/>
      <c r="BE860" s="132"/>
    </row>
    <row r="861" spans="50:57" x14ac:dyDescent="0.2">
      <c r="AX861" s="204"/>
      <c r="AY861" s="204"/>
      <c r="AZ861" s="204"/>
      <c r="BA861" s="204"/>
      <c r="BB861" s="204"/>
      <c r="BC861" s="204"/>
      <c r="BD861" s="204"/>
      <c r="BE861" s="132"/>
    </row>
    <row r="862" spans="50:57" x14ac:dyDescent="0.2">
      <c r="AX862" s="204"/>
      <c r="AY862" s="204"/>
      <c r="AZ862" s="204"/>
      <c r="BA862" s="204"/>
      <c r="BB862" s="204"/>
      <c r="BC862" s="204"/>
      <c r="BD862" s="204"/>
      <c r="BE862" s="132"/>
    </row>
    <row r="863" spans="50:57" x14ac:dyDescent="0.2">
      <c r="AX863" s="204"/>
      <c r="AY863" s="204"/>
      <c r="AZ863" s="204"/>
      <c r="BA863" s="204"/>
      <c r="BB863" s="204"/>
      <c r="BC863" s="204"/>
      <c r="BD863" s="204"/>
      <c r="BE863" s="132"/>
    </row>
    <row r="864" spans="50:57" x14ac:dyDescent="0.2">
      <c r="AX864" s="204"/>
      <c r="AY864" s="204"/>
      <c r="AZ864" s="204"/>
      <c r="BA864" s="204"/>
      <c r="BB864" s="204"/>
      <c r="BC864" s="204"/>
      <c r="BD864" s="204"/>
      <c r="BE864" s="132"/>
    </row>
    <row r="865" spans="50:57" x14ac:dyDescent="0.2">
      <c r="AX865" s="204"/>
      <c r="AY865" s="204"/>
      <c r="AZ865" s="204"/>
      <c r="BA865" s="204"/>
      <c r="BB865" s="204"/>
      <c r="BC865" s="204"/>
      <c r="BD865" s="204"/>
      <c r="BE865" s="132"/>
    </row>
    <row r="866" spans="50:57" x14ac:dyDescent="0.2">
      <c r="AX866" s="204"/>
      <c r="AY866" s="204"/>
      <c r="AZ866" s="204"/>
      <c r="BA866" s="204"/>
      <c r="BB866" s="204"/>
      <c r="BC866" s="204"/>
      <c r="BD866" s="204"/>
      <c r="BE866" s="132"/>
    </row>
    <row r="867" spans="50:57" x14ac:dyDescent="0.2">
      <c r="AX867" s="204"/>
      <c r="AY867" s="204"/>
      <c r="AZ867" s="204"/>
      <c r="BA867" s="204"/>
      <c r="BB867" s="204"/>
      <c r="BC867" s="204"/>
      <c r="BD867" s="204"/>
      <c r="BE867" s="132"/>
    </row>
    <row r="868" spans="50:57" x14ac:dyDescent="0.2">
      <c r="AX868" s="204"/>
      <c r="AY868" s="204"/>
      <c r="AZ868" s="204"/>
      <c r="BA868" s="204"/>
      <c r="BB868" s="204"/>
      <c r="BC868" s="204"/>
      <c r="BD868" s="204"/>
      <c r="BE868" s="132"/>
    </row>
    <row r="869" spans="50:57" x14ac:dyDescent="0.2">
      <c r="AX869" s="204"/>
      <c r="AY869" s="204"/>
      <c r="AZ869" s="204"/>
      <c r="BA869" s="204"/>
      <c r="BB869" s="204"/>
      <c r="BC869" s="204"/>
      <c r="BD869" s="204"/>
      <c r="BE869" s="132"/>
    </row>
    <row r="870" spans="50:57" x14ac:dyDescent="0.2">
      <c r="AX870" s="204"/>
      <c r="AY870" s="204"/>
      <c r="AZ870" s="204"/>
      <c r="BA870" s="204"/>
      <c r="BB870" s="204"/>
      <c r="BC870" s="204"/>
      <c r="BD870" s="204"/>
      <c r="BE870" s="132"/>
    </row>
    <row r="871" spans="50:57" x14ac:dyDescent="0.2">
      <c r="AX871" s="204"/>
      <c r="AY871" s="204"/>
      <c r="AZ871" s="204"/>
      <c r="BA871" s="204"/>
      <c r="BB871" s="204"/>
      <c r="BC871" s="204"/>
      <c r="BD871" s="204"/>
      <c r="BE871" s="132"/>
    </row>
    <row r="872" spans="50:57" x14ac:dyDescent="0.2">
      <c r="AX872" s="204"/>
      <c r="AY872" s="204"/>
      <c r="AZ872" s="204"/>
      <c r="BA872" s="204"/>
      <c r="BB872" s="204"/>
      <c r="BC872" s="204"/>
      <c r="BD872" s="204"/>
      <c r="BE872" s="132"/>
    </row>
    <row r="873" spans="50:57" x14ac:dyDescent="0.2">
      <c r="AX873" s="204"/>
      <c r="AY873" s="204"/>
      <c r="AZ873" s="204"/>
      <c r="BA873" s="204"/>
      <c r="BB873" s="204"/>
      <c r="BC873" s="204"/>
      <c r="BD873" s="204"/>
      <c r="BE873" s="132"/>
    </row>
    <row r="874" spans="50:57" x14ac:dyDescent="0.2">
      <c r="AX874" s="204"/>
      <c r="AY874" s="204"/>
      <c r="AZ874" s="204"/>
      <c r="BA874" s="204"/>
      <c r="BB874" s="204"/>
      <c r="BC874" s="204"/>
      <c r="BD874" s="204"/>
      <c r="BE874" s="132"/>
    </row>
    <row r="875" spans="50:57" x14ac:dyDescent="0.2">
      <c r="AX875" s="204"/>
      <c r="AY875" s="204"/>
      <c r="AZ875" s="204"/>
      <c r="BA875" s="204"/>
      <c r="BB875" s="204"/>
      <c r="BC875" s="204"/>
      <c r="BD875" s="204"/>
      <c r="BE875" s="132"/>
    </row>
    <row r="876" spans="50:57" x14ac:dyDescent="0.2">
      <c r="AX876" s="204"/>
      <c r="AY876" s="204"/>
      <c r="AZ876" s="204"/>
      <c r="BA876" s="204"/>
      <c r="BB876" s="204"/>
      <c r="BC876" s="204"/>
      <c r="BD876" s="204"/>
      <c r="BE876" s="132"/>
    </row>
    <row r="877" spans="50:57" x14ac:dyDescent="0.2">
      <c r="AX877" s="204"/>
      <c r="AY877" s="204"/>
      <c r="AZ877" s="204"/>
      <c r="BA877" s="204"/>
      <c r="BB877" s="204"/>
      <c r="BC877" s="204"/>
      <c r="BD877" s="204"/>
      <c r="BE877" s="132"/>
    </row>
    <row r="878" spans="50:57" x14ac:dyDescent="0.2">
      <c r="AX878" s="204"/>
      <c r="AY878" s="204"/>
      <c r="AZ878" s="204"/>
      <c r="BA878" s="204"/>
      <c r="BB878" s="204"/>
      <c r="BC878" s="204"/>
      <c r="BD878" s="204"/>
      <c r="BE878" s="132"/>
    </row>
    <row r="879" spans="50:57" x14ac:dyDescent="0.2">
      <c r="AX879" s="204"/>
      <c r="AY879" s="204"/>
      <c r="AZ879" s="204"/>
      <c r="BA879" s="204"/>
      <c r="BB879" s="204"/>
      <c r="BC879" s="204"/>
      <c r="BD879" s="204"/>
      <c r="BE879" s="132"/>
    </row>
    <row r="880" spans="50:57" x14ac:dyDescent="0.2">
      <c r="AX880" s="204"/>
      <c r="AY880" s="204"/>
      <c r="AZ880" s="204"/>
      <c r="BA880" s="204"/>
      <c r="BB880" s="204"/>
      <c r="BC880" s="204"/>
      <c r="BD880" s="204"/>
      <c r="BE880" s="132"/>
    </row>
    <row r="881" spans="50:57" x14ac:dyDescent="0.2">
      <c r="AX881" s="204"/>
      <c r="AY881" s="204"/>
      <c r="AZ881" s="204"/>
      <c r="BA881" s="204"/>
      <c r="BB881" s="204"/>
      <c r="BC881" s="204"/>
      <c r="BD881" s="204"/>
      <c r="BE881" s="132"/>
    </row>
    <row r="882" spans="50:57" x14ac:dyDescent="0.2">
      <c r="AX882" s="204"/>
      <c r="AY882" s="204"/>
      <c r="AZ882" s="204"/>
      <c r="BA882" s="204"/>
      <c r="BB882" s="204"/>
      <c r="BC882" s="204"/>
      <c r="BD882" s="204"/>
      <c r="BE882" s="132"/>
    </row>
    <row r="883" spans="50:57" x14ac:dyDescent="0.2">
      <c r="AX883" s="204"/>
      <c r="AY883" s="204"/>
      <c r="AZ883" s="204"/>
      <c r="BA883" s="204"/>
      <c r="BB883" s="204"/>
      <c r="BC883" s="204"/>
      <c r="BD883" s="204"/>
      <c r="BE883" s="132"/>
    </row>
    <row r="884" spans="50:57" x14ac:dyDescent="0.2">
      <c r="AX884" s="204"/>
      <c r="AY884" s="204"/>
      <c r="AZ884" s="204"/>
      <c r="BA884" s="204"/>
      <c r="BB884" s="204"/>
      <c r="BC884" s="204"/>
      <c r="BD884" s="204"/>
      <c r="BE884" s="132"/>
    </row>
    <row r="885" spans="50:57" x14ac:dyDescent="0.2">
      <c r="AX885" s="204"/>
      <c r="AY885" s="204"/>
      <c r="AZ885" s="204"/>
      <c r="BA885" s="204"/>
      <c r="BB885" s="204"/>
      <c r="BC885" s="204"/>
      <c r="BD885" s="204"/>
      <c r="BE885" s="132"/>
    </row>
    <row r="886" spans="50:57" x14ac:dyDescent="0.2">
      <c r="AX886" s="204"/>
      <c r="AY886" s="204"/>
      <c r="AZ886" s="204"/>
      <c r="BA886" s="204"/>
      <c r="BB886" s="204"/>
      <c r="BC886" s="204"/>
      <c r="BD886" s="204"/>
      <c r="BE886" s="132"/>
    </row>
    <row r="887" spans="50:57" x14ac:dyDescent="0.2">
      <c r="AX887" s="204"/>
      <c r="AY887" s="204"/>
      <c r="AZ887" s="204"/>
      <c r="BA887" s="204"/>
      <c r="BB887" s="204"/>
      <c r="BC887" s="204"/>
      <c r="BD887" s="204"/>
      <c r="BE887" s="132"/>
    </row>
    <row r="888" spans="50:57" x14ac:dyDescent="0.2">
      <c r="AX888" s="204"/>
      <c r="AY888" s="204"/>
      <c r="AZ888" s="204"/>
      <c r="BA888" s="204"/>
      <c r="BB888" s="204"/>
      <c r="BC888" s="204"/>
      <c r="BD888" s="204"/>
      <c r="BE888" s="132"/>
    </row>
    <row r="889" spans="50:57" x14ac:dyDescent="0.2">
      <c r="AX889" s="204"/>
      <c r="AY889" s="204"/>
      <c r="AZ889" s="204"/>
      <c r="BA889" s="204"/>
      <c r="BB889" s="204"/>
      <c r="BC889" s="204"/>
      <c r="BD889" s="204"/>
      <c r="BE889" s="132"/>
    </row>
    <row r="890" spans="50:57" x14ac:dyDescent="0.2">
      <c r="AX890" s="204"/>
      <c r="AY890" s="204"/>
      <c r="AZ890" s="204"/>
      <c r="BA890" s="204"/>
      <c r="BB890" s="204"/>
      <c r="BC890" s="204"/>
      <c r="BD890" s="204"/>
      <c r="BE890" s="132"/>
    </row>
    <row r="891" spans="50:57" x14ac:dyDescent="0.2">
      <c r="AX891" s="204"/>
      <c r="AY891" s="204"/>
      <c r="AZ891" s="204"/>
      <c r="BA891" s="204"/>
      <c r="BB891" s="204"/>
      <c r="BC891" s="204"/>
      <c r="BD891" s="204"/>
      <c r="BE891" s="132"/>
    </row>
    <row r="892" spans="50:57" x14ac:dyDescent="0.2">
      <c r="AX892" s="204"/>
      <c r="AY892" s="204"/>
      <c r="AZ892" s="204"/>
      <c r="BA892" s="204"/>
      <c r="BB892" s="204"/>
      <c r="BC892" s="204"/>
      <c r="BD892" s="204"/>
      <c r="BE892" s="132"/>
    </row>
    <row r="893" spans="50:57" x14ac:dyDescent="0.2">
      <c r="AX893" s="204"/>
      <c r="AY893" s="204"/>
      <c r="AZ893" s="204"/>
      <c r="BA893" s="204"/>
      <c r="BB893" s="204"/>
      <c r="BC893" s="204"/>
      <c r="BD893" s="204"/>
      <c r="BE893" s="132"/>
    </row>
    <row r="894" spans="50:57" x14ac:dyDescent="0.2">
      <c r="AX894" s="204"/>
      <c r="AY894" s="204"/>
      <c r="AZ894" s="204"/>
      <c r="BA894" s="204"/>
      <c r="BB894" s="204"/>
      <c r="BC894" s="204"/>
      <c r="BD894" s="204"/>
      <c r="BE894" s="132"/>
    </row>
    <row r="895" spans="50:57" x14ac:dyDescent="0.2">
      <c r="AX895" s="204"/>
      <c r="AY895" s="204"/>
      <c r="AZ895" s="204"/>
      <c r="BA895" s="204"/>
      <c r="BB895" s="204"/>
      <c r="BC895" s="204"/>
      <c r="BD895" s="204"/>
      <c r="BE895" s="132"/>
    </row>
    <row r="896" spans="50:57" x14ac:dyDescent="0.2">
      <c r="AX896" s="204"/>
      <c r="AY896" s="204"/>
      <c r="AZ896" s="204"/>
      <c r="BA896" s="204"/>
      <c r="BB896" s="204"/>
      <c r="BC896" s="204"/>
      <c r="BD896" s="204"/>
      <c r="BE896" s="132"/>
    </row>
    <row r="897" spans="50:57" x14ac:dyDescent="0.2">
      <c r="AX897" s="204"/>
      <c r="AY897" s="204"/>
      <c r="AZ897" s="204"/>
      <c r="BA897" s="204"/>
      <c r="BB897" s="204"/>
      <c r="BC897" s="204"/>
      <c r="BD897" s="204"/>
      <c r="BE897" s="132"/>
    </row>
    <row r="898" spans="50:57" x14ac:dyDescent="0.2">
      <c r="AX898" s="204"/>
      <c r="AY898" s="204"/>
      <c r="AZ898" s="204"/>
      <c r="BA898" s="204"/>
      <c r="BB898" s="204"/>
      <c r="BC898" s="204"/>
      <c r="BD898" s="204"/>
      <c r="BE898" s="132"/>
    </row>
    <row r="899" spans="50:57" x14ac:dyDescent="0.2">
      <c r="AX899" s="204"/>
      <c r="AY899" s="204"/>
      <c r="AZ899" s="204"/>
      <c r="BA899" s="204"/>
      <c r="BB899" s="204"/>
      <c r="BC899" s="204"/>
      <c r="BD899" s="204"/>
      <c r="BE899" s="132"/>
    </row>
    <row r="900" spans="50:57" x14ac:dyDescent="0.2">
      <c r="AX900" s="204"/>
      <c r="AY900" s="204"/>
      <c r="AZ900" s="204"/>
      <c r="BA900" s="204"/>
      <c r="BB900" s="204"/>
      <c r="BC900" s="204"/>
      <c r="BD900" s="204"/>
      <c r="BE900" s="132"/>
    </row>
    <row r="901" spans="50:57" x14ac:dyDescent="0.2">
      <c r="AX901" s="204"/>
      <c r="AY901" s="204"/>
      <c r="AZ901" s="204"/>
      <c r="BA901" s="204"/>
      <c r="BB901" s="204"/>
      <c r="BC901" s="204"/>
      <c r="BD901" s="204"/>
      <c r="BE901" s="132"/>
    </row>
    <row r="902" spans="50:57" x14ac:dyDescent="0.2">
      <c r="AX902" s="204"/>
      <c r="AY902" s="204"/>
      <c r="AZ902" s="204"/>
      <c r="BA902" s="204"/>
      <c r="BB902" s="204"/>
      <c r="BC902" s="204"/>
      <c r="BD902" s="204"/>
      <c r="BE902" s="132"/>
    </row>
    <row r="903" spans="50:57" x14ac:dyDescent="0.2">
      <c r="AX903" s="204"/>
      <c r="AY903" s="204"/>
      <c r="AZ903" s="204"/>
      <c r="BA903" s="204"/>
      <c r="BB903" s="204"/>
      <c r="BC903" s="204"/>
      <c r="BD903" s="204"/>
      <c r="BE903" s="132"/>
    </row>
    <row r="904" spans="50:57" x14ac:dyDescent="0.2">
      <c r="AX904" s="204"/>
      <c r="AY904" s="204"/>
      <c r="AZ904" s="204"/>
      <c r="BA904" s="204"/>
      <c r="BB904" s="204"/>
      <c r="BC904" s="204"/>
      <c r="BD904" s="204"/>
      <c r="BE904" s="132"/>
    </row>
    <row r="905" spans="50:57" x14ac:dyDescent="0.2">
      <c r="AX905" s="204"/>
      <c r="AY905" s="204"/>
      <c r="AZ905" s="204"/>
      <c r="BA905" s="204"/>
      <c r="BB905" s="204"/>
      <c r="BC905" s="204"/>
      <c r="BD905" s="204"/>
      <c r="BE905" s="132"/>
    </row>
    <row r="906" spans="50:57" x14ac:dyDescent="0.2">
      <c r="AX906" s="204"/>
      <c r="AY906" s="204"/>
      <c r="AZ906" s="204"/>
      <c r="BA906" s="204"/>
      <c r="BB906" s="204"/>
      <c r="BC906" s="204"/>
      <c r="BD906" s="204"/>
      <c r="BE906" s="132"/>
    </row>
    <row r="907" spans="50:57" x14ac:dyDescent="0.2">
      <c r="AX907" s="204"/>
      <c r="AY907" s="204"/>
      <c r="AZ907" s="204"/>
      <c r="BA907" s="204"/>
      <c r="BB907" s="204"/>
      <c r="BC907" s="204"/>
      <c r="BD907" s="204"/>
      <c r="BE907" s="132"/>
    </row>
    <row r="908" spans="50:57" x14ac:dyDescent="0.2">
      <c r="AX908" s="204"/>
      <c r="AY908" s="204"/>
      <c r="AZ908" s="204"/>
      <c r="BA908" s="204"/>
      <c r="BB908" s="204"/>
      <c r="BC908" s="204"/>
      <c r="BD908" s="204"/>
      <c r="BE908" s="132"/>
    </row>
    <row r="909" spans="50:57" x14ac:dyDescent="0.2">
      <c r="AX909" s="204"/>
      <c r="AY909" s="204"/>
      <c r="AZ909" s="204"/>
      <c r="BA909" s="204"/>
      <c r="BB909" s="204"/>
      <c r="BC909" s="204"/>
      <c r="BD909" s="204"/>
      <c r="BE909" s="132"/>
    </row>
    <row r="910" spans="50:57" x14ac:dyDescent="0.2">
      <c r="AX910" s="204"/>
      <c r="AY910" s="204"/>
      <c r="AZ910" s="204"/>
      <c r="BA910" s="204"/>
      <c r="BB910" s="204"/>
      <c r="BC910" s="204"/>
      <c r="BD910" s="204"/>
      <c r="BE910" s="132"/>
    </row>
    <row r="911" spans="50:57" x14ac:dyDescent="0.2">
      <c r="AX911" s="204"/>
      <c r="AY911" s="204"/>
      <c r="AZ911" s="204"/>
      <c r="BA911" s="204"/>
      <c r="BB911" s="204"/>
      <c r="BC911" s="204"/>
      <c r="BD911" s="204"/>
      <c r="BE911" s="132"/>
    </row>
    <row r="912" spans="50:57" x14ac:dyDescent="0.2">
      <c r="AX912" s="204"/>
      <c r="AY912" s="204"/>
      <c r="AZ912" s="204"/>
      <c r="BA912" s="204"/>
      <c r="BB912" s="204"/>
      <c r="BC912" s="204"/>
      <c r="BD912" s="204"/>
      <c r="BE912" s="132"/>
    </row>
    <row r="913" spans="50:57" x14ac:dyDescent="0.2">
      <c r="AX913" s="204"/>
      <c r="AY913" s="204"/>
      <c r="AZ913" s="204"/>
      <c r="BA913" s="204"/>
      <c r="BB913" s="204"/>
      <c r="BC913" s="204"/>
      <c r="BD913" s="204"/>
      <c r="BE913" s="132"/>
    </row>
    <row r="914" spans="50:57" x14ac:dyDescent="0.2">
      <c r="AX914" s="204"/>
      <c r="AY914" s="204"/>
      <c r="AZ914" s="204"/>
      <c r="BA914" s="204"/>
      <c r="BB914" s="204"/>
      <c r="BC914" s="204"/>
      <c r="BD914" s="204"/>
      <c r="BE914" s="132"/>
    </row>
    <row r="915" spans="50:57" x14ac:dyDescent="0.2">
      <c r="AX915" s="204"/>
      <c r="AY915" s="204"/>
      <c r="AZ915" s="204"/>
      <c r="BA915" s="204"/>
      <c r="BB915" s="204"/>
      <c r="BC915" s="204"/>
      <c r="BD915" s="204"/>
      <c r="BE915" s="132"/>
    </row>
    <row r="916" spans="50:57" x14ac:dyDescent="0.2">
      <c r="AX916" s="204"/>
      <c r="AY916" s="204"/>
      <c r="AZ916" s="204"/>
      <c r="BA916" s="204"/>
      <c r="BB916" s="204"/>
      <c r="BC916" s="204"/>
      <c r="BD916" s="204"/>
      <c r="BE916" s="132"/>
    </row>
    <row r="917" spans="50:57" x14ac:dyDescent="0.2">
      <c r="AX917" s="204"/>
      <c r="AY917" s="204"/>
      <c r="AZ917" s="204"/>
      <c r="BA917" s="204"/>
      <c r="BB917" s="204"/>
      <c r="BC917" s="204"/>
      <c r="BD917" s="204"/>
      <c r="BE917" s="132"/>
    </row>
    <row r="918" spans="50:57" x14ac:dyDescent="0.2">
      <c r="AX918" s="204"/>
      <c r="AY918" s="204"/>
      <c r="AZ918" s="204"/>
      <c r="BA918" s="204"/>
      <c r="BB918" s="204"/>
      <c r="BC918" s="204"/>
      <c r="BD918" s="204"/>
      <c r="BE918" s="132"/>
    </row>
    <row r="919" spans="50:57" x14ac:dyDescent="0.2">
      <c r="AX919" s="204"/>
      <c r="AY919" s="204"/>
      <c r="AZ919" s="204"/>
      <c r="BA919" s="204"/>
      <c r="BB919" s="204"/>
      <c r="BC919" s="204"/>
      <c r="BD919" s="204"/>
      <c r="BE919" s="132"/>
    </row>
    <row r="920" spans="50:57" x14ac:dyDescent="0.2">
      <c r="AX920" s="204"/>
      <c r="AY920" s="204"/>
      <c r="AZ920" s="204"/>
      <c r="BA920" s="204"/>
      <c r="BB920" s="204"/>
      <c r="BC920" s="204"/>
      <c r="BD920" s="204"/>
      <c r="BE920" s="132"/>
    </row>
    <row r="921" spans="50:57" x14ac:dyDescent="0.2">
      <c r="AX921" s="204"/>
      <c r="AY921" s="204"/>
      <c r="AZ921" s="204"/>
      <c r="BA921" s="204"/>
      <c r="BB921" s="204"/>
      <c r="BC921" s="204"/>
      <c r="BD921" s="204"/>
      <c r="BE921" s="132"/>
    </row>
    <row r="922" spans="50:57" x14ac:dyDescent="0.2">
      <c r="AX922" s="204"/>
      <c r="AY922" s="204"/>
      <c r="AZ922" s="204"/>
      <c r="BA922" s="204"/>
      <c r="BB922" s="204"/>
      <c r="BC922" s="204"/>
      <c r="BD922" s="204"/>
      <c r="BE922" s="132"/>
    </row>
    <row r="923" spans="50:57" x14ac:dyDescent="0.2">
      <c r="AX923" s="204"/>
      <c r="AY923" s="204"/>
      <c r="AZ923" s="204"/>
      <c r="BA923" s="204"/>
      <c r="BB923" s="204"/>
      <c r="BC923" s="204"/>
      <c r="BD923" s="204"/>
      <c r="BE923" s="132"/>
    </row>
    <row r="924" spans="50:57" x14ac:dyDescent="0.2">
      <c r="AX924" s="204"/>
      <c r="AY924" s="204"/>
      <c r="AZ924" s="204"/>
      <c r="BA924" s="204"/>
      <c r="BB924" s="204"/>
      <c r="BC924" s="204"/>
      <c r="BD924" s="204"/>
      <c r="BE924" s="132"/>
    </row>
    <row r="925" spans="50:57" x14ac:dyDescent="0.2">
      <c r="AX925" s="204"/>
      <c r="AY925" s="204"/>
      <c r="AZ925" s="204"/>
      <c r="BA925" s="204"/>
      <c r="BB925" s="204"/>
      <c r="BC925" s="204"/>
      <c r="BD925" s="204"/>
      <c r="BE925" s="132"/>
    </row>
    <row r="926" spans="50:57" x14ac:dyDescent="0.2">
      <c r="AX926" s="204"/>
      <c r="AY926" s="204"/>
      <c r="AZ926" s="204"/>
      <c r="BA926" s="204"/>
      <c r="BB926" s="204"/>
      <c r="BC926" s="204"/>
      <c r="BD926" s="204"/>
      <c r="BE926" s="132"/>
    </row>
    <row r="927" spans="50:57" x14ac:dyDescent="0.2">
      <c r="AX927" s="204"/>
      <c r="AY927" s="204"/>
      <c r="AZ927" s="204"/>
      <c r="BA927" s="204"/>
      <c r="BB927" s="204"/>
      <c r="BC927" s="204"/>
      <c r="BD927" s="204"/>
      <c r="BE927" s="132"/>
    </row>
    <row r="928" spans="50:57" x14ac:dyDescent="0.2">
      <c r="AX928" s="204"/>
      <c r="AY928" s="204"/>
      <c r="AZ928" s="204"/>
      <c r="BA928" s="204"/>
      <c r="BB928" s="204"/>
      <c r="BC928" s="204"/>
      <c r="BD928" s="204"/>
      <c r="BE928" s="132"/>
    </row>
    <row r="929" spans="50:57" x14ac:dyDescent="0.2">
      <c r="AX929" s="204"/>
      <c r="AY929" s="204"/>
      <c r="AZ929" s="204"/>
      <c r="BA929" s="204"/>
      <c r="BB929" s="204"/>
      <c r="BC929" s="204"/>
      <c r="BD929" s="204"/>
      <c r="BE929" s="132"/>
    </row>
    <row r="930" spans="50:57" x14ac:dyDescent="0.2">
      <c r="AX930" s="204"/>
      <c r="AY930" s="204"/>
      <c r="AZ930" s="204"/>
      <c r="BA930" s="204"/>
      <c r="BB930" s="204"/>
      <c r="BC930" s="204"/>
      <c r="BD930" s="204"/>
      <c r="BE930" s="132"/>
    </row>
    <row r="931" spans="50:57" x14ac:dyDescent="0.2">
      <c r="AX931" s="204"/>
      <c r="AY931" s="204"/>
      <c r="AZ931" s="204"/>
      <c r="BA931" s="204"/>
      <c r="BB931" s="204"/>
      <c r="BC931" s="204"/>
      <c r="BD931" s="204"/>
      <c r="BE931" s="132"/>
    </row>
    <row r="932" spans="50:57" x14ac:dyDescent="0.2">
      <c r="AX932" s="204"/>
      <c r="AY932" s="204"/>
      <c r="AZ932" s="204"/>
      <c r="BA932" s="204"/>
      <c r="BB932" s="204"/>
      <c r="BC932" s="204"/>
      <c r="BD932" s="204"/>
      <c r="BE932" s="132"/>
    </row>
    <row r="933" spans="50:57" x14ac:dyDescent="0.2">
      <c r="AX933" s="204"/>
      <c r="AY933" s="204"/>
      <c r="AZ933" s="204"/>
      <c r="BA933" s="204"/>
      <c r="BB933" s="204"/>
      <c r="BC933" s="204"/>
      <c r="BD933" s="204"/>
      <c r="BE933" s="132"/>
    </row>
    <row r="934" spans="50:57" x14ac:dyDescent="0.2">
      <c r="AX934" s="204"/>
      <c r="AY934" s="204"/>
      <c r="AZ934" s="204"/>
      <c r="BA934" s="204"/>
      <c r="BB934" s="204"/>
      <c r="BC934" s="204"/>
      <c r="BD934" s="204"/>
      <c r="BE934" s="132"/>
    </row>
    <row r="935" spans="50:57" x14ac:dyDescent="0.2">
      <c r="AX935" s="204"/>
      <c r="AY935" s="204"/>
      <c r="AZ935" s="204"/>
      <c r="BA935" s="204"/>
      <c r="BB935" s="204"/>
      <c r="BC935" s="204"/>
      <c r="BD935" s="204"/>
      <c r="BE935" s="132"/>
    </row>
    <row r="936" spans="50:57" x14ac:dyDescent="0.2">
      <c r="AX936" s="204"/>
      <c r="AY936" s="204"/>
      <c r="AZ936" s="204"/>
      <c r="BA936" s="204"/>
      <c r="BB936" s="204"/>
      <c r="BC936" s="204"/>
      <c r="BD936" s="204"/>
      <c r="BE936" s="132"/>
    </row>
    <row r="937" spans="50:57" x14ac:dyDescent="0.2">
      <c r="AX937" s="204"/>
      <c r="AY937" s="204"/>
      <c r="AZ937" s="204"/>
      <c r="BA937" s="204"/>
      <c r="BB937" s="204"/>
      <c r="BC937" s="204"/>
      <c r="BD937" s="204"/>
      <c r="BE937" s="132"/>
    </row>
    <row r="938" spans="50:57" x14ac:dyDescent="0.2">
      <c r="AX938" s="204"/>
      <c r="AY938" s="204"/>
      <c r="AZ938" s="204"/>
      <c r="BA938" s="204"/>
      <c r="BB938" s="204"/>
      <c r="BC938" s="204"/>
      <c r="BD938" s="204"/>
      <c r="BE938" s="132"/>
    </row>
    <row r="939" spans="50:57" x14ac:dyDescent="0.2">
      <c r="AX939" s="204"/>
      <c r="AY939" s="204"/>
      <c r="AZ939" s="204"/>
      <c r="BA939" s="204"/>
      <c r="BB939" s="204"/>
      <c r="BC939" s="204"/>
      <c r="BD939" s="204"/>
      <c r="BE939" s="132"/>
    </row>
    <row r="940" spans="50:57" x14ac:dyDescent="0.2">
      <c r="AX940" s="204"/>
      <c r="AY940" s="204"/>
      <c r="AZ940" s="204"/>
      <c r="BA940" s="204"/>
      <c r="BB940" s="204"/>
      <c r="BC940" s="204"/>
      <c r="BD940" s="204"/>
      <c r="BE940" s="132"/>
    </row>
    <row r="941" spans="50:57" x14ac:dyDescent="0.2">
      <c r="AX941" s="204"/>
      <c r="AY941" s="204"/>
      <c r="AZ941" s="204"/>
      <c r="BA941" s="204"/>
      <c r="BB941" s="204"/>
      <c r="BC941" s="204"/>
      <c r="BD941" s="204"/>
      <c r="BE941" s="132"/>
    </row>
    <row r="942" spans="50:57" x14ac:dyDescent="0.2">
      <c r="AX942" s="204"/>
      <c r="AY942" s="204"/>
      <c r="AZ942" s="204"/>
      <c r="BA942" s="204"/>
      <c r="BB942" s="204"/>
      <c r="BC942" s="204"/>
      <c r="BD942" s="204"/>
      <c r="BE942" s="132"/>
    </row>
    <row r="943" spans="50:57" x14ac:dyDescent="0.2">
      <c r="AX943" s="204"/>
      <c r="AY943" s="204"/>
      <c r="AZ943" s="204"/>
      <c r="BA943" s="204"/>
      <c r="BB943" s="204"/>
      <c r="BC943" s="204"/>
      <c r="BD943" s="204"/>
      <c r="BE943" s="132"/>
    </row>
    <row r="944" spans="50:57" x14ac:dyDescent="0.2">
      <c r="AX944" s="204"/>
      <c r="AY944" s="204"/>
      <c r="AZ944" s="204"/>
      <c r="BA944" s="204"/>
      <c r="BB944" s="204"/>
      <c r="BC944" s="204"/>
      <c r="BD944" s="204"/>
      <c r="BE944" s="132"/>
    </row>
    <row r="945" spans="50:57" x14ac:dyDescent="0.2">
      <c r="AX945" s="204"/>
      <c r="AY945" s="204"/>
      <c r="AZ945" s="204"/>
      <c r="BA945" s="204"/>
      <c r="BB945" s="204"/>
      <c r="BC945" s="204"/>
      <c r="BD945" s="204"/>
      <c r="BE945" s="132"/>
    </row>
    <row r="946" spans="50:57" x14ac:dyDescent="0.2">
      <c r="AX946" s="204"/>
      <c r="AY946" s="204"/>
      <c r="AZ946" s="204"/>
      <c r="BA946" s="204"/>
      <c r="BB946" s="204"/>
      <c r="BC946" s="204"/>
      <c r="BD946" s="204"/>
      <c r="BE946" s="132"/>
    </row>
    <row r="947" spans="50:57" x14ac:dyDescent="0.2">
      <c r="AX947" s="204"/>
      <c r="AY947" s="204"/>
      <c r="AZ947" s="204"/>
      <c r="BA947" s="204"/>
      <c r="BB947" s="204"/>
      <c r="BC947" s="204"/>
      <c r="BD947" s="204"/>
      <c r="BE947" s="132"/>
    </row>
    <row r="948" spans="50:57" x14ac:dyDescent="0.2">
      <c r="AX948" s="204"/>
      <c r="AY948" s="204"/>
      <c r="AZ948" s="204"/>
      <c r="BA948" s="204"/>
      <c r="BB948" s="204"/>
      <c r="BC948" s="204"/>
      <c r="BD948" s="204"/>
      <c r="BE948" s="132"/>
    </row>
    <row r="949" spans="50:57" x14ac:dyDescent="0.2">
      <c r="AX949" s="204"/>
      <c r="AY949" s="204"/>
      <c r="AZ949" s="204"/>
      <c r="BA949" s="204"/>
      <c r="BB949" s="204"/>
      <c r="BC949" s="204"/>
      <c r="BD949" s="204"/>
      <c r="BE949" s="132"/>
    </row>
    <row r="950" spans="50:57" x14ac:dyDescent="0.2">
      <c r="AX950" s="204"/>
      <c r="AY950" s="204"/>
      <c r="AZ950" s="204"/>
      <c r="BA950" s="204"/>
      <c r="BB950" s="204"/>
      <c r="BC950" s="204"/>
      <c r="BD950" s="204"/>
      <c r="BE950" s="132"/>
    </row>
    <row r="951" spans="50:57" x14ac:dyDescent="0.2">
      <c r="AX951" s="204"/>
      <c r="AY951" s="204"/>
      <c r="AZ951" s="204"/>
      <c r="BA951" s="204"/>
      <c r="BB951" s="204"/>
      <c r="BC951" s="204"/>
      <c r="BD951" s="204"/>
      <c r="BE951" s="132"/>
    </row>
    <row r="952" spans="50:57" x14ac:dyDescent="0.2">
      <c r="AX952" s="204"/>
      <c r="AY952" s="204"/>
      <c r="AZ952" s="204"/>
      <c r="BA952" s="204"/>
      <c r="BB952" s="204"/>
      <c r="BC952" s="204"/>
      <c r="BD952" s="204"/>
      <c r="BE952" s="132"/>
    </row>
    <row r="953" spans="50:57" x14ac:dyDescent="0.2">
      <c r="AX953" s="204"/>
      <c r="AY953" s="204"/>
      <c r="AZ953" s="204"/>
      <c r="BA953" s="204"/>
      <c r="BB953" s="204"/>
      <c r="BC953" s="204"/>
      <c r="BD953" s="204"/>
      <c r="BE953" s="132"/>
    </row>
    <row r="954" spans="50:57" x14ac:dyDescent="0.2">
      <c r="AX954" s="204"/>
      <c r="AY954" s="204"/>
      <c r="AZ954" s="204"/>
      <c r="BA954" s="204"/>
      <c r="BB954" s="204"/>
      <c r="BC954" s="204"/>
      <c r="BD954" s="204"/>
      <c r="BE954" s="132"/>
    </row>
    <row r="955" spans="50:57" x14ac:dyDescent="0.2">
      <c r="AX955" s="204"/>
      <c r="AY955" s="204"/>
      <c r="AZ955" s="204"/>
      <c r="BA955" s="204"/>
      <c r="BB955" s="204"/>
      <c r="BC955" s="204"/>
      <c r="BD955" s="204"/>
      <c r="BE955" s="132"/>
    </row>
    <row r="956" spans="50:57" x14ac:dyDescent="0.2">
      <c r="AX956" s="204"/>
      <c r="AY956" s="204"/>
      <c r="AZ956" s="204"/>
      <c r="BA956" s="204"/>
      <c r="BB956" s="204"/>
      <c r="BC956" s="204"/>
      <c r="BD956" s="204"/>
      <c r="BE956" s="132"/>
    </row>
    <row r="957" spans="50:57" x14ac:dyDescent="0.2">
      <c r="AX957" s="204"/>
      <c r="AY957" s="204"/>
      <c r="AZ957" s="204"/>
      <c r="BA957" s="204"/>
      <c r="BB957" s="204"/>
      <c r="BC957" s="204"/>
      <c r="BD957" s="204"/>
      <c r="BE957" s="132"/>
    </row>
    <row r="958" spans="50:57" x14ac:dyDescent="0.2">
      <c r="AX958" s="204"/>
      <c r="AY958" s="204"/>
      <c r="AZ958" s="204"/>
      <c r="BA958" s="204"/>
      <c r="BB958" s="204"/>
      <c r="BC958" s="204"/>
      <c r="BD958" s="204"/>
      <c r="BE958" s="132"/>
    </row>
    <row r="959" spans="50:57" x14ac:dyDescent="0.2">
      <c r="AX959" s="204"/>
      <c r="AY959" s="204"/>
      <c r="AZ959" s="204"/>
      <c r="BA959" s="204"/>
      <c r="BB959" s="204"/>
      <c r="BC959" s="204"/>
      <c r="BD959" s="204"/>
      <c r="BE959" s="132"/>
    </row>
    <row r="960" spans="50:57" x14ac:dyDescent="0.2">
      <c r="AX960" s="204"/>
      <c r="AY960" s="204"/>
      <c r="AZ960" s="204"/>
      <c r="BA960" s="204"/>
      <c r="BB960" s="204"/>
      <c r="BC960" s="204"/>
      <c r="BD960" s="204"/>
      <c r="BE960" s="132"/>
    </row>
    <row r="961" spans="50:57" x14ac:dyDescent="0.2">
      <c r="AX961" s="204"/>
      <c r="AY961" s="204"/>
      <c r="AZ961" s="204"/>
      <c r="BA961" s="204"/>
      <c r="BB961" s="204"/>
      <c r="BC961" s="204"/>
      <c r="BD961" s="204"/>
      <c r="BE961" s="132"/>
    </row>
    <row r="962" spans="50:57" x14ac:dyDescent="0.2">
      <c r="AX962" s="204"/>
      <c r="AY962" s="204"/>
      <c r="AZ962" s="204"/>
      <c r="BA962" s="204"/>
      <c r="BB962" s="204"/>
      <c r="BC962" s="204"/>
      <c r="BD962" s="204"/>
      <c r="BE962" s="132"/>
    </row>
    <row r="963" spans="50:57" x14ac:dyDescent="0.2">
      <c r="AX963" s="204"/>
      <c r="AY963" s="204"/>
      <c r="AZ963" s="204"/>
      <c r="BA963" s="204"/>
      <c r="BB963" s="204"/>
      <c r="BC963" s="204"/>
      <c r="BD963" s="204"/>
      <c r="BE963" s="132"/>
    </row>
    <row r="964" spans="50:57" x14ac:dyDescent="0.2">
      <c r="AX964" s="204"/>
      <c r="AY964" s="204"/>
      <c r="AZ964" s="204"/>
      <c r="BA964" s="204"/>
      <c r="BB964" s="204"/>
      <c r="BC964" s="204"/>
      <c r="BD964" s="204"/>
      <c r="BE964" s="132"/>
    </row>
    <row r="965" spans="50:57" x14ac:dyDescent="0.2">
      <c r="AX965" s="204"/>
      <c r="AY965" s="204"/>
      <c r="AZ965" s="204"/>
      <c r="BA965" s="204"/>
      <c r="BB965" s="204"/>
      <c r="BC965" s="204"/>
      <c r="BD965" s="204"/>
      <c r="BE965" s="132"/>
    </row>
    <row r="966" spans="50:57" x14ac:dyDescent="0.2">
      <c r="AX966" s="204"/>
      <c r="AY966" s="204"/>
      <c r="AZ966" s="204"/>
      <c r="BA966" s="204"/>
      <c r="BB966" s="204"/>
      <c r="BC966" s="204"/>
      <c r="BD966" s="204"/>
      <c r="BE966" s="132"/>
    </row>
    <row r="967" spans="50:57" x14ac:dyDescent="0.2">
      <c r="AX967" s="204"/>
      <c r="AY967" s="204"/>
      <c r="AZ967" s="204"/>
      <c r="BA967" s="204"/>
      <c r="BB967" s="204"/>
      <c r="BC967" s="204"/>
      <c r="BD967" s="204"/>
      <c r="BE967" s="132"/>
    </row>
    <row r="968" spans="50:57" x14ac:dyDescent="0.2">
      <c r="AX968" s="204"/>
      <c r="AY968" s="204"/>
      <c r="AZ968" s="204"/>
      <c r="BA968" s="204"/>
      <c r="BB968" s="204"/>
      <c r="BC968" s="204"/>
      <c r="BD968" s="204"/>
      <c r="BE968" s="132"/>
    </row>
    <row r="969" spans="50:57" x14ac:dyDescent="0.2">
      <c r="AX969" s="204"/>
      <c r="AY969" s="204"/>
      <c r="AZ969" s="204"/>
      <c r="BA969" s="204"/>
      <c r="BB969" s="204"/>
      <c r="BC969" s="204"/>
      <c r="BD969" s="204"/>
      <c r="BE969" s="132"/>
    </row>
    <row r="970" spans="50:57" x14ac:dyDescent="0.2">
      <c r="AX970" s="204"/>
      <c r="AY970" s="204"/>
      <c r="AZ970" s="204"/>
      <c r="BA970" s="204"/>
      <c r="BB970" s="204"/>
      <c r="BC970" s="204"/>
      <c r="BD970" s="204"/>
      <c r="BE970" s="132"/>
    </row>
    <row r="971" spans="50:57" x14ac:dyDescent="0.2">
      <c r="AX971" s="204"/>
      <c r="AY971" s="204"/>
      <c r="AZ971" s="204"/>
      <c r="BA971" s="204"/>
      <c r="BB971" s="204"/>
      <c r="BC971" s="204"/>
      <c r="BD971" s="204"/>
      <c r="BE971" s="132"/>
    </row>
    <row r="972" spans="50:57" x14ac:dyDescent="0.2">
      <c r="AX972" s="204"/>
      <c r="AY972" s="204"/>
      <c r="AZ972" s="204"/>
      <c r="BA972" s="204"/>
      <c r="BB972" s="204"/>
      <c r="BC972" s="204"/>
      <c r="BD972" s="204"/>
      <c r="BE972" s="132"/>
    </row>
    <row r="973" spans="50:57" x14ac:dyDescent="0.2">
      <c r="AX973" s="204"/>
      <c r="AY973" s="204"/>
      <c r="AZ973" s="204"/>
      <c r="BA973" s="204"/>
      <c r="BB973" s="204"/>
      <c r="BC973" s="204"/>
      <c r="BD973" s="204"/>
      <c r="BE973" s="132"/>
    </row>
    <row r="974" spans="50:57" x14ac:dyDescent="0.2">
      <c r="AX974" s="204"/>
      <c r="AY974" s="204"/>
      <c r="AZ974" s="204"/>
      <c r="BA974" s="204"/>
      <c r="BB974" s="204"/>
      <c r="BC974" s="204"/>
      <c r="BD974" s="204"/>
      <c r="BE974" s="132"/>
    </row>
    <row r="975" spans="50:57" x14ac:dyDescent="0.2">
      <c r="AX975" s="204"/>
      <c r="AY975" s="204"/>
      <c r="AZ975" s="204"/>
      <c r="BA975" s="204"/>
      <c r="BB975" s="204"/>
      <c r="BC975" s="204"/>
      <c r="BD975" s="204"/>
      <c r="BE975" s="132"/>
    </row>
    <row r="976" spans="50:57" x14ac:dyDescent="0.2">
      <c r="AX976" s="204"/>
      <c r="AY976" s="204"/>
      <c r="AZ976" s="204"/>
      <c r="BA976" s="204"/>
      <c r="BB976" s="204"/>
      <c r="BC976" s="204"/>
      <c r="BD976" s="204"/>
      <c r="BE976" s="132"/>
    </row>
    <row r="977" spans="50:57" x14ac:dyDescent="0.2">
      <c r="AX977" s="204"/>
      <c r="AY977" s="204"/>
      <c r="AZ977" s="204"/>
      <c r="BA977" s="204"/>
      <c r="BB977" s="204"/>
      <c r="BC977" s="204"/>
      <c r="BD977" s="204"/>
      <c r="BE977" s="132"/>
    </row>
    <row r="978" spans="50:57" x14ac:dyDescent="0.2">
      <c r="AX978" s="204"/>
      <c r="AY978" s="204"/>
      <c r="AZ978" s="204"/>
      <c r="BA978" s="204"/>
      <c r="BB978" s="204"/>
      <c r="BC978" s="204"/>
      <c r="BD978" s="204"/>
      <c r="BE978" s="132"/>
    </row>
    <row r="979" spans="50:57" x14ac:dyDescent="0.2">
      <c r="AX979" s="204"/>
      <c r="AY979" s="204"/>
      <c r="AZ979" s="204"/>
      <c r="BA979" s="204"/>
      <c r="BB979" s="204"/>
      <c r="BC979" s="204"/>
      <c r="BD979" s="204"/>
      <c r="BE979" s="132"/>
    </row>
    <row r="980" spans="50:57" x14ac:dyDescent="0.2">
      <c r="AX980" s="204"/>
      <c r="AY980" s="204"/>
      <c r="AZ980" s="204"/>
      <c r="BA980" s="204"/>
      <c r="BB980" s="204"/>
      <c r="BC980" s="204"/>
      <c r="BD980" s="204"/>
      <c r="BE980" s="132"/>
    </row>
    <row r="981" spans="50:57" x14ac:dyDescent="0.2">
      <c r="AX981" s="204"/>
      <c r="AY981" s="204"/>
      <c r="AZ981" s="204"/>
      <c r="BA981" s="204"/>
      <c r="BB981" s="204"/>
      <c r="BC981" s="204"/>
      <c r="BD981" s="204"/>
      <c r="BE981" s="132"/>
    </row>
    <row r="982" spans="50:57" x14ac:dyDescent="0.2">
      <c r="AX982" s="204"/>
      <c r="AY982" s="204"/>
      <c r="AZ982" s="204"/>
      <c r="BA982" s="204"/>
      <c r="BB982" s="204"/>
      <c r="BC982" s="204"/>
      <c r="BD982" s="204"/>
      <c r="BE982" s="132"/>
    </row>
    <row r="983" spans="50:57" x14ac:dyDescent="0.2">
      <c r="AX983" s="204"/>
      <c r="AY983" s="204"/>
      <c r="AZ983" s="204"/>
      <c r="BA983" s="204"/>
      <c r="BB983" s="204"/>
      <c r="BC983" s="204"/>
      <c r="BD983" s="204"/>
      <c r="BE983" s="132"/>
    </row>
    <row r="984" spans="50:57" x14ac:dyDescent="0.2">
      <c r="AX984" s="204"/>
      <c r="AY984" s="204"/>
      <c r="AZ984" s="204"/>
      <c r="BA984" s="204"/>
      <c r="BB984" s="204"/>
      <c r="BC984" s="204"/>
      <c r="BD984" s="204"/>
      <c r="BE984" s="132"/>
    </row>
    <row r="985" spans="50:57" x14ac:dyDescent="0.2">
      <c r="AX985" s="204"/>
      <c r="AY985" s="204"/>
      <c r="AZ985" s="204"/>
      <c r="BA985" s="204"/>
      <c r="BB985" s="204"/>
      <c r="BC985" s="204"/>
      <c r="BD985" s="204"/>
      <c r="BE985" s="132"/>
    </row>
    <row r="986" spans="50:57" x14ac:dyDescent="0.2">
      <c r="AX986" s="204"/>
      <c r="AY986" s="204"/>
      <c r="AZ986" s="204"/>
      <c r="BA986" s="204"/>
      <c r="BB986" s="204"/>
      <c r="BC986" s="204"/>
      <c r="BD986" s="204"/>
      <c r="BE986" s="132"/>
    </row>
    <row r="987" spans="50:57" x14ac:dyDescent="0.2">
      <c r="AX987" s="204"/>
      <c r="AY987" s="204"/>
      <c r="AZ987" s="204"/>
      <c r="BA987" s="204"/>
      <c r="BB987" s="204"/>
      <c r="BC987" s="204"/>
      <c r="BD987" s="204"/>
      <c r="BE987" s="132"/>
    </row>
    <row r="988" spans="50:57" x14ac:dyDescent="0.2">
      <c r="AX988" s="204"/>
      <c r="AY988" s="204"/>
      <c r="AZ988" s="204"/>
      <c r="BA988" s="204"/>
      <c r="BB988" s="204"/>
      <c r="BC988" s="204"/>
      <c r="BD988" s="204"/>
      <c r="BE988" s="132"/>
    </row>
    <row r="989" spans="50:57" x14ac:dyDescent="0.2">
      <c r="AX989" s="204"/>
      <c r="AY989" s="204"/>
      <c r="AZ989" s="204"/>
      <c r="BA989" s="204"/>
      <c r="BB989" s="204"/>
      <c r="BC989" s="204"/>
      <c r="BD989" s="204"/>
      <c r="BE989" s="132"/>
    </row>
    <row r="990" spans="50:57" x14ac:dyDescent="0.2">
      <c r="AX990" s="204"/>
      <c r="AY990" s="204"/>
      <c r="AZ990" s="204"/>
      <c r="BA990" s="204"/>
      <c r="BB990" s="204"/>
      <c r="BC990" s="204"/>
      <c r="BD990" s="204"/>
      <c r="BE990" s="132"/>
    </row>
    <row r="991" spans="50:57" x14ac:dyDescent="0.2">
      <c r="AX991" s="204"/>
      <c r="AY991" s="204"/>
      <c r="AZ991" s="204"/>
      <c r="BA991" s="204"/>
      <c r="BB991" s="204"/>
      <c r="BC991" s="204"/>
      <c r="BD991" s="204"/>
      <c r="BE991" s="132"/>
    </row>
    <row r="992" spans="50:57" x14ac:dyDescent="0.2">
      <c r="AX992" s="204"/>
      <c r="AY992" s="204"/>
      <c r="AZ992" s="204"/>
      <c r="BA992" s="204"/>
      <c r="BB992" s="204"/>
      <c r="BC992" s="204"/>
      <c r="BD992" s="204"/>
      <c r="BE992" s="132"/>
    </row>
    <row r="993" spans="50:57" x14ac:dyDescent="0.2">
      <c r="AX993" s="204"/>
      <c r="AY993" s="204"/>
      <c r="AZ993" s="204"/>
      <c r="BA993" s="204"/>
      <c r="BB993" s="204"/>
      <c r="BC993" s="204"/>
      <c r="BD993" s="204"/>
      <c r="BE993" s="132"/>
    </row>
    <row r="994" spans="50:57" x14ac:dyDescent="0.2">
      <c r="AX994" s="204"/>
      <c r="AY994" s="204"/>
      <c r="AZ994" s="204"/>
      <c r="BA994" s="204"/>
      <c r="BB994" s="204"/>
      <c r="BC994" s="204"/>
      <c r="BD994" s="204"/>
      <c r="BE994" s="132"/>
    </row>
    <row r="995" spans="50:57" x14ac:dyDescent="0.2">
      <c r="AX995" s="204"/>
      <c r="AY995" s="204"/>
      <c r="AZ995" s="204"/>
      <c r="BA995" s="204"/>
      <c r="BB995" s="204"/>
      <c r="BC995" s="204"/>
      <c r="BD995" s="204"/>
      <c r="BE995" s="132"/>
    </row>
    <row r="996" spans="50:57" x14ac:dyDescent="0.2">
      <c r="AX996" s="204"/>
      <c r="AY996" s="204"/>
      <c r="AZ996" s="204"/>
      <c r="BA996" s="204"/>
      <c r="BB996" s="204"/>
      <c r="BC996" s="204"/>
      <c r="BD996" s="204"/>
      <c r="BE996" s="132"/>
    </row>
    <row r="997" spans="50:57" x14ac:dyDescent="0.2">
      <c r="AX997" s="204"/>
      <c r="AY997" s="204"/>
      <c r="AZ997" s="204"/>
      <c r="BA997" s="204"/>
      <c r="BB997" s="204"/>
      <c r="BC997" s="204"/>
      <c r="BD997" s="204"/>
      <c r="BE997" s="132"/>
    </row>
    <row r="998" spans="50:57" x14ac:dyDescent="0.2">
      <c r="AX998" s="204"/>
      <c r="AY998" s="204"/>
      <c r="AZ998" s="204"/>
      <c r="BA998" s="204"/>
      <c r="BB998" s="204"/>
      <c r="BC998" s="204"/>
      <c r="BD998" s="204"/>
      <c r="BE998" s="132"/>
    </row>
    <row r="999" spans="50:57" x14ac:dyDescent="0.2">
      <c r="AX999" s="204"/>
      <c r="AY999" s="204"/>
      <c r="AZ999" s="204"/>
      <c r="BA999" s="204"/>
      <c r="BB999" s="204"/>
      <c r="BC999" s="204"/>
      <c r="BD999" s="204"/>
      <c r="BE999" s="132"/>
    </row>
    <row r="1000" spans="50:57" x14ac:dyDescent="0.2">
      <c r="AX1000" s="204"/>
      <c r="AY1000" s="204"/>
      <c r="AZ1000" s="204"/>
      <c r="BA1000" s="204"/>
      <c r="BB1000" s="204"/>
      <c r="BC1000" s="204"/>
      <c r="BD1000" s="204"/>
      <c r="BE1000" s="132"/>
    </row>
    <row r="1001" spans="50:57" x14ac:dyDescent="0.2">
      <c r="AX1001" s="204"/>
      <c r="AY1001" s="204"/>
      <c r="AZ1001" s="204"/>
      <c r="BA1001" s="204"/>
      <c r="BB1001" s="204"/>
      <c r="BC1001" s="204"/>
      <c r="BD1001" s="204"/>
      <c r="BE1001" s="132"/>
    </row>
    <row r="1002" spans="50:57" x14ac:dyDescent="0.2">
      <c r="AX1002" s="204"/>
      <c r="AY1002" s="204"/>
      <c r="AZ1002" s="204"/>
      <c r="BA1002" s="204"/>
      <c r="BB1002" s="204"/>
      <c r="BC1002" s="204"/>
      <c r="BD1002" s="204"/>
      <c r="BE1002" s="132"/>
    </row>
    <row r="1003" spans="50:57" x14ac:dyDescent="0.2">
      <c r="AX1003" s="204"/>
      <c r="AY1003" s="204"/>
      <c r="AZ1003" s="204"/>
      <c r="BA1003" s="204"/>
      <c r="BB1003" s="204"/>
      <c r="BC1003" s="204"/>
      <c r="BD1003" s="204"/>
      <c r="BE1003" s="132"/>
    </row>
    <row r="1004" spans="50:57" x14ac:dyDescent="0.2">
      <c r="AX1004" s="204"/>
      <c r="AY1004" s="204"/>
      <c r="AZ1004" s="204"/>
      <c r="BA1004" s="204"/>
      <c r="BB1004" s="204"/>
      <c r="BC1004" s="204"/>
      <c r="BD1004" s="204"/>
      <c r="BE1004" s="132"/>
    </row>
    <row r="1005" spans="50:57" x14ac:dyDescent="0.2">
      <c r="AX1005" s="204"/>
      <c r="AY1005" s="204"/>
      <c r="AZ1005" s="204"/>
      <c r="BA1005" s="204"/>
      <c r="BB1005" s="204"/>
      <c r="BC1005" s="204"/>
      <c r="BD1005" s="204"/>
      <c r="BE1005" s="132"/>
    </row>
    <row r="1006" spans="50:57" x14ac:dyDescent="0.2">
      <c r="AX1006" s="204"/>
      <c r="AY1006" s="204"/>
      <c r="AZ1006" s="204"/>
      <c r="BA1006" s="204"/>
      <c r="BB1006" s="204"/>
      <c r="BC1006" s="204"/>
      <c r="BD1006" s="204"/>
      <c r="BE1006" s="132"/>
    </row>
    <row r="1007" spans="50:57" x14ac:dyDescent="0.2">
      <c r="AX1007" s="204"/>
      <c r="AY1007" s="204"/>
      <c r="AZ1007" s="204"/>
      <c r="BA1007" s="204"/>
      <c r="BB1007" s="204"/>
      <c r="BC1007" s="204"/>
      <c r="BD1007" s="204"/>
      <c r="BE1007" s="132"/>
    </row>
    <row r="1008" spans="50:57" x14ac:dyDescent="0.2">
      <c r="AX1008" s="204"/>
      <c r="AY1008" s="204"/>
      <c r="AZ1008" s="204"/>
      <c r="BA1008" s="204"/>
      <c r="BB1008" s="204"/>
      <c r="BC1008" s="204"/>
      <c r="BD1008" s="204"/>
      <c r="BE1008" s="132"/>
    </row>
    <row r="1009" spans="50:57" x14ac:dyDescent="0.2">
      <c r="AX1009" s="204"/>
      <c r="AY1009" s="204"/>
      <c r="AZ1009" s="204"/>
      <c r="BA1009" s="204"/>
      <c r="BB1009" s="204"/>
      <c r="BC1009" s="204"/>
      <c r="BD1009" s="204"/>
      <c r="BE1009" s="132"/>
    </row>
    <row r="1010" spans="50:57" x14ac:dyDescent="0.2">
      <c r="AX1010" s="204"/>
      <c r="AY1010" s="204"/>
      <c r="AZ1010" s="204"/>
      <c r="BA1010" s="204"/>
      <c r="BB1010" s="204"/>
      <c r="BC1010" s="204"/>
      <c r="BD1010" s="204"/>
      <c r="BE1010" s="132"/>
    </row>
    <row r="1011" spans="50:57" x14ac:dyDescent="0.2">
      <c r="AX1011" s="204"/>
      <c r="AY1011" s="204"/>
      <c r="AZ1011" s="204"/>
      <c r="BA1011" s="204"/>
      <c r="BB1011" s="204"/>
      <c r="BC1011" s="204"/>
      <c r="BD1011" s="204"/>
      <c r="BE1011" s="132"/>
    </row>
    <row r="1012" spans="50:57" x14ac:dyDescent="0.2">
      <c r="AX1012" s="204"/>
      <c r="AY1012" s="204"/>
      <c r="AZ1012" s="204"/>
      <c r="BA1012" s="204"/>
      <c r="BB1012" s="204"/>
      <c r="BC1012" s="204"/>
      <c r="BD1012" s="204"/>
      <c r="BE1012" s="132"/>
    </row>
    <row r="1013" spans="50:57" x14ac:dyDescent="0.2">
      <c r="AX1013" s="204"/>
      <c r="AY1013" s="204"/>
      <c r="AZ1013" s="204"/>
      <c r="BA1013" s="204"/>
      <c r="BB1013" s="204"/>
      <c r="BC1013" s="204"/>
      <c r="BD1013" s="204"/>
      <c r="BE1013" s="132"/>
    </row>
    <row r="1014" spans="50:57" x14ac:dyDescent="0.2">
      <c r="AX1014" s="204"/>
      <c r="AY1014" s="204"/>
      <c r="AZ1014" s="204"/>
      <c r="BA1014" s="204"/>
      <c r="BB1014" s="204"/>
      <c r="BC1014" s="204"/>
      <c r="BD1014" s="204"/>
      <c r="BE1014" s="132"/>
    </row>
    <row r="1015" spans="50:57" x14ac:dyDescent="0.2">
      <c r="AX1015" s="204"/>
      <c r="AY1015" s="204"/>
      <c r="AZ1015" s="204"/>
      <c r="BA1015" s="204"/>
      <c r="BB1015" s="204"/>
      <c r="BC1015" s="204"/>
      <c r="BD1015" s="204"/>
      <c r="BE1015" s="132"/>
    </row>
    <row r="1016" spans="50:57" x14ac:dyDescent="0.2">
      <c r="AX1016" s="204"/>
      <c r="AY1016" s="204"/>
      <c r="AZ1016" s="204"/>
      <c r="BA1016" s="204"/>
      <c r="BB1016" s="204"/>
      <c r="BC1016" s="204"/>
      <c r="BD1016" s="204"/>
      <c r="BE1016" s="132"/>
    </row>
    <row r="1017" spans="50:57" x14ac:dyDescent="0.2">
      <c r="AX1017" s="204"/>
      <c r="AY1017" s="204"/>
      <c r="AZ1017" s="204"/>
      <c r="BA1017" s="204"/>
      <c r="BB1017" s="204"/>
      <c r="BC1017" s="204"/>
      <c r="BD1017" s="204"/>
      <c r="BE1017" s="132"/>
    </row>
    <row r="1018" spans="50:57" x14ac:dyDescent="0.2">
      <c r="AX1018" s="204"/>
      <c r="AY1018" s="204"/>
      <c r="AZ1018" s="204"/>
      <c r="BA1018" s="204"/>
      <c r="BB1018" s="204"/>
      <c r="BC1018" s="204"/>
      <c r="BD1018" s="204"/>
      <c r="BE1018" s="132"/>
    </row>
    <row r="1019" spans="50:57" x14ac:dyDescent="0.2">
      <c r="AX1019" s="204"/>
      <c r="AY1019" s="204"/>
      <c r="AZ1019" s="204"/>
      <c r="BA1019" s="204"/>
      <c r="BB1019" s="204"/>
      <c r="BC1019" s="204"/>
      <c r="BD1019" s="204"/>
      <c r="BE1019" s="132"/>
    </row>
    <row r="1020" spans="50:57" x14ac:dyDescent="0.2">
      <c r="AX1020" s="204"/>
      <c r="AY1020" s="204"/>
      <c r="AZ1020" s="204"/>
      <c r="BA1020" s="204"/>
      <c r="BB1020" s="204"/>
      <c r="BC1020" s="204"/>
      <c r="BD1020" s="204"/>
      <c r="BE1020" s="132"/>
    </row>
    <row r="1021" spans="50:57" x14ac:dyDescent="0.2">
      <c r="AX1021" s="204"/>
      <c r="AY1021" s="204"/>
      <c r="AZ1021" s="204"/>
      <c r="BA1021" s="204"/>
      <c r="BB1021" s="204"/>
      <c r="BC1021" s="204"/>
      <c r="BD1021" s="204"/>
      <c r="BE1021" s="132"/>
    </row>
    <row r="1022" spans="50:57" x14ac:dyDescent="0.2">
      <c r="AX1022" s="204"/>
      <c r="AY1022" s="204"/>
      <c r="AZ1022" s="204"/>
      <c r="BA1022" s="204"/>
      <c r="BB1022" s="204"/>
      <c r="BC1022" s="204"/>
      <c r="BD1022" s="204"/>
      <c r="BE1022" s="132"/>
    </row>
    <row r="1023" spans="50:57" x14ac:dyDescent="0.2">
      <c r="AX1023" s="204"/>
      <c r="AY1023" s="204"/>
      <c r="AZ1023" s="204"/>
      <c r="BA1023" s="204"/>
      <c r="BB1023" s="204"/>
      <c r="BC1023" s="204"/>
      <c r="BD1023" s="204"/>
      <c r="BE1023" s="132"/>
    </row>
    <row r="1024" spans="50:57" x14ac:dyDescent="0.2">
      <c r="AX1024" s="204"/>
      <c r="AY1024" s="204"/>
      <c r="AZ1024" s="204"/>
      <c r="BA1024" s="204"/>
      <c r="BB1024" s="204"/>
      <c r="BC1024" s="204"/>
      <c r="BD1024" s="204"/>
      <c r="BE1024" s="132"/>
    </row>
    <row r="1025" spans="50:57" x14ac:dyDescent="0.2">
      <c r="AX1025" s="204"/>
      <c r="AY1025" s="204"/>
      <c r="AZ1025" s="204"/>
      <c r="BA1025" s="204"/>
      <c r="BB1025" s="204"/>
      <c r="BC1025" s="204"/>
      <c r="BD1025" s="204"/>
      <c r="BE1025" s="132"/>
    </row>
    <row r="1026" spans="50:57" x14ac:dyDescent="0.2">
      <c r="AX1026" s="204"/>
      <c r="AY1026" s="204"/>
      <c r="AZ1026" s="204"/>
      <c r="BA1026" s="204"/>
      <c r="BB1026" s="204"/>
      <c r="BC1026" s="204"/>
      <c r="BD1026" s="204"/>
      <c r="BE1026" s="132"/>
    </row>
    <row r="1027" spans="50:57" x14ac:dyDescent="0.2">
      <c r="AX1027" s="204"/>
      <c r="AY1027" s="204"/>
      <c r="AZ1027" s="204"/>
      <c r="BA1027" s="204"/>
      <c r="BB1027" s="204"/>
      <c r="BC1027" s="204"/>
      <c r="BD1027" s="204"/>
      <c r="BE1027" s="132"/>
    </row>
    <row r="1028" spans="50:57" x14ac:dyDescent="0.2">
      <c r="AX1028" s="204"/>
      <c r="AY1028" s="204"/>
      <c r="AZ1028" s="204"/>
      <c r="BA1028" s="204"/>
      <c r="BB1028" s="204"/>
      <c r="BC1028" s="204"/>
      <c r="BD1028" s="204"/>
      <c r="BE1028" s="132"/>
    </row>
    <row r="1029" spans="50:57" x14ac:dyDescent="0.2">
      <c r="AX1029" s="204"/>
      <c r="AY1029" s="204"/>
      <c r="AZ1029" s="204"/>
      <c r="BA1029" s="204"/>
      <c r="BB1029" s="204"/>
      <c r="BC1029" s="204"/>
      <c r="BD1029" s="204"/>
      <c r="BE1029" s="132"/>
    </row>
    <row r="1030" spans="50:57" x14ac:dyDescent="0.2">
      <c r="AX1030" s="204"/>
      <c r="AY1030" s="204"/>
      <c r="AZ1030" s="204"/>
      <c r="BA1030" s="204"/>
      <c r="BB1030" s="204"/>
      <c r="BC1030" s="204"/>
      <c r="BD1030" s="204"/>
      <c r="BE1030" s="132"/>
    </row>
    <row r="1031" spans="50:57" x14ac:dyDescent="0.2">
      <c r="AX1031" s="204"/>
      <c r="AY1031" s="204"/>
      <c r="AZ1031" s="204"/>
      <c r="BA1031" s="204"/>
      <c r="BB1031" s="204"/>
      <c r="BC1031" s="204"/>
      <c r="BD1031" s="204"/>
      <c r="BE1031" s="132"/>
    </row>
    <row r="1032" spans="50:57" x14ac:dyDescent="0.2">
      <c r="AX1032" s="204"/>
      <c r="AY1032" s="204"/>
      <c r="AZ1032" s="204"/>
      <c r="BA1032" s="204"/>
      <c r="BB1032" s="204"/>
      <c r="BC1032" s="204"/>
      <c r="BD1032" s="204"/>
      <c r="BE1032" s="132"/>
    </row>
    <row r="1033" spans="50:57" x14ac:dyDescent="0.2">
      <c r="AX1033" s="204"/>
      <c r="AY1033" s="204"/>
      <c r="AZ1033" s="204"/>
      <c r="BA1033" s="204"/>
      <c r="BB1033" s="204"/>
      <c r="BC1033" s="204"/>
      <c r="BD1033" s="204"/>
      <c r="BE1033" s="132"/>
    </row>
    <row r="1034" spans="50:57" x14ac:dyDescent="0.2">
      <c r="AX1034" s="204"/>
      <c r="AY1034" s="204"/>
      <c r="AZ1034" s="204"/>
      <c r="BA1034" s="204"/>
      <c r="BB1034" s="204"/>
      <c r="BC1034" s="204"/>
      <c r="BD1034" s="204"/>
      <c r="BE1034" s="132"/>
    </row>
    <row r="1035" spans="50:57" x14ac:dyDescent="0.2">
      <c r="AX1035" s="204"/>
      <c r="AY1035" s="204"/>
      <c r="AZ1035" s="204"/>
      <c r="BA1035" s="204"/>
      <c r="BB1035" s="204"/>
      <c r="BC1035" s="204"/>
      <c r="BD1035" s="204"/>
      <c r="BE1035" s="132"/>
    </row>
    <row r="1036" spans="50:57" x14ac:dyDescent="0.2">
      <c r="AX1036" s="204"/>
      <c r="AY1036" s="204"/>
      <c r="AZ1036" s="204"/>
      <c r="BA1036" s="204"/>
      <c r="BB1036" s="204"/>
      <c r="BC1036" s="204"/>
      <c r="BD1036" s="204"/>
      <c r="BE1036" s="132"/>
    </row>
    <row r="1037" spans="50:57" x14ac:dyDescent="0.2">
      <c r="AX1037" s="204"/>
      <c r="AY1037" s="204"/>
      <c r="AZ1037" s="204"/>
      <c r="BA1037" s="204"/>
      <c r="BB1037" s="204"/>
      <c r="BC1037" s="204"/>
      <c r="BD1037" s="204"/>
      <c r="BE1037" s="132"/>
    </row>
    <row r="1038" spans="50:57" x14ac:dyDescent="0.2">
      <c r="AX1038" s="204"/>
      <c r="AY1038" s="204"/>
      <c r="AZ1038" s="204"/>
      <c r="BA1038" s="204"/>
      <c r="BB1038" s="204"/>
      <c r="BC1038" s="204"/>
      <c r="BD1038" s="204"/>
      <c r="BE1038" s="132"/>
    </row>
    <row r="1039" spans="50:57" x14ac:dyDescent="0.2">
      <c r="AX1039" s="204"/>
      <c r="AY1039" s="204"/>
      <c r="AZ1039" s="204"/>
      <c r="BA1039" s="204"/>
      <c r="BB1039" s="204"/>
      <c r="BC1039" s="204"/>
      <c r="BD1039" s="204"/>
      <c r="BE1039" s="132"/>
    </row>
    <row r="1040" spans="50:57" x14ac:dyDescent="0.2">
      <c r="AX1040" s="204"/>
      <c r="AY1040" s="204"/>
      <c r="AZ1040" s="204"/>
      <c r="BA1040" s="204"/>
      <c r="BB1040" s="204"/>
      <c r="BC1040" s="204"/>
      <c r="BD1040" s="204"/>
      <c r="BE1040" s="132"/>
    </row>
    <row r="1041" spans="50:57" x14ac:dyDescent="0.2">
      <c r="AX1041" s="204"/>
      <c r="AY1041" s="204"/>
      <c r="AZ1041" s="204"/>
      <c r="BA1041" s="204"/>
      <c r="BB1041" s="204"/>
      <c r="BC1041" s="204"/>
      <c r="BD1041" s="204"/>
      <c r="BE1041" s="132"/>
    </row>
    <row r="1042" spans="50:57" x14ac:dyDescent="0.2">
      <c r="AX1042" s="204"/>
      <c r="AY1042" s="204"/>
      <c r="AZ1042" s="204"/>
      <c r="BA1042" s="204"/>
      <c r="BB1042" s="204"/>
      <c r="BC1042" s="204"/>
      <c r="BD1042" s="204"/>
      <c r="BE1042" s="132"/>
    </row>
    <row r="1043" spans="50:57" x14ac:dyDescent="0.2">
      <c r="AX1043" s="204"/>
      <c r="AY1043" s="204"/>
      <c r="AZ1043" s="204"/>
      <c r="BA1043" s="204"/>
      <c r="BB1043" s="204"/>
      <c r="BC1043" s="204"/>
      <c r="BD1043" s="204"/>
      <c r="BE1043" s="132"/>
    </row>
    <row r="1044" spans="50:57" x14ac:dyDescent="0.2">
      <c r="AX1044" s="204"/>
      <c r="AY1044" s="204"/>
      <c r="AZ1044" s="204"/>
      <c r="BA1044" s="204"/>
      <c r="BB1044" s="204"/>
      <c r="BC1044" s="204"/>
      <c r="BD1044" s="204"/>
      <c r="BE1044" s="132"/>
    </row>
    <row r="1045" spans="50:57" x14ac:dyDescent="0.2">
      <c r="AX1045" s="204"/>
      <c r="AY1045" s="204"/>
      <c r="AZ1045" s="204"/>
      <c r="BA1045" s="204"/>
      <c r="BB1045" s="204"/>
      <c r="BC1045" s="204"/>
      <c r="BD1045" s="204"/>
      <c r="BE1045" s="132"/>
    </row>
    <row r="1046" spans="50:57" x14ac:dyDescent="0.2">
      <c r="AX1046" s="204"/>
      <c r="AY1046" s="204"/>
      <c r="AZ1046" s="204"/>
      <c r="BA1046" s="204"/>
      <c r="BB1046" s="204"/>
      <c r="BC1046" s="204"/>
      <c r="BD1046" s="204"/>
      <c r="BE1046" s="132"/>
    </row>
    <row r="1047" spans="50:57" x14ac:dyDescent="0.2">
      <c r="AX1047" s="204"/>
      <c r="AY1047" s="204"/>
      <c r="AZ1047" s="204"/>
      <c r="BA1047" s="204"/>
      <c r="BB1047" s="204"/>
      <c r="BC1047" s="204"/>
      <c r="BD1047" s="204"/>
      <c r="BE1047" s="132"/>
    </row>
    <row r="1048" spans="50:57" x14ac:dyDescent="0.2">
      <c r="AX1048" s="204"/>
      <c r="AY1048" s="204"/>
      <c r="AZ1048" s="204"/>
      <c r="BA1048" s="204"/>
      <c r="BB1048" s="204"/>
      <c r="BC1048" s="204"/>
      <c r="BD1048" s="204"/>
      <c r="BE1048" s="132"/>
    </row>
    <row r="1049" spans="50:57" x14ac:dyDescent="0.2">
      <c r="AX1049" s="204"/>
      <c r="AY1049" s="204"/>
      <c r="AZ1049" s="204"/>
      <c r="BA1049" s="204"/>
      <c r="BB1049" s="204"/>
      <c r="BC1049" s="204"/>
      <c r="BD1049" s="204"/>
      <c r="BE1049" s="132"/>
    </row>
    <row r="1050" spans="50:57" x14ac:dyDescent="0.2">
      <c r="AX1050" s="204"/>
      <c r="AY1050" s="204"/>
      <c r="AZ1050" s="204"/>
      <c r="BA1050" s="204"/>
      <c r="BB1050" s="204"/>
      <c r="BC1050" s="204"/>
      <c r="BD1050" s="204"/>
      <c r="BE1050" s="132"/>
    </row>
    <row r="1051" spans="50:57" x14ac:dyDescent="0.2">
      <c r="AX1051" s="204"/>
      <c r="AY1051" s="204"/>
      <c r="AZ1051" s="204"/>
      <c r="BA1051" s="204"/>
      <c r="BB1051" s="204"/>
      <c r="BC1051" s="204"/>
      <c r="BD1051" s="204"/>
      <c r="BE1051" s="132"/>
    </row>
    <row r="1052" spans="50:57" x14ac:dyDescent="0.2">
      <c r="AX1052" s="204"/>
      <c r="AY1052" s="204"/>
      <c r="AZ1052" s="204"/>
      <c r="BA1052" s="204"/>
      <c r="BB1052" s="204"/>
      <c r="BC1052" s="204"/>
      <c r="BD1052" s="204"/>
      <c r="BE1052" s="132"/>
    </row>
    <row r="1053" spans="50:57" x14ac:dyDescent="0.2">
      <c r="AX1053" s="204"/>
      <c r="AY1053" s="204"/>
      <c r="AZ1053" s="204"/>
      <c r="BA1053" s="204"/>
      <c r="BB1053" s="204"/>
      <c r="BC1053" s="204"/>
      <c r="BD1053" s="204"/>
      <c r="BE1053" s="132"/>
    </row>
    <row r="1054" spans="50:57" x14ac:dyDescent="0.2">
      <c r="AX1054" s="204"/>
      <c r="AY1054" s="204"/>
      <c r="AZ1054" s="204"/>
      <c r="BA1054" s="204"/>
      <c r="BB1054" s="204"/>
      <c r="BC1054" s="204"/>
      <c r="BD1054" s="204"/>
      <c r="BE1054" s="132"/>
    </row>
    <row r="1055" spans="50:57" x14ac:dyDescent="0.2">
      <c r="AX1055" s="204"/>
      <c r="AY1055" s="204"/>
      <c r="AZ1055" s="204"/>
      <c r="BA1055" s="204"/>
      <c r="BB1055" s="204"/>
      <c r="BC1055" s="204"/>
      <c r="BD1055" s="204"/>
      <c r="BE1055" s="132"/>
    </row>
    <row r="1056" spans="50:57" x14ac:dyDescent="0.2">
      <c r="AX1056" s="204"/>
      <c r="AY1056" s="204"/>
      <c r="AZ1056" s="204"/>
      <c r="BA1056" s="204"/>
      <c r="BB1056" s="204"/>
      <c r="BC1056" s="204"/>
      <c r="BD1056" s="204"/>
      <c r="BE1056" s="132"/>
    </row>
    <row r="1057" spans="50:57" x14ac:dyDescent="0.2">
      <c r="AX1057" s="204"/>
      <c r="AY1057" s="204"/>
      <c r="AZ1057" s="204"/>
      <c r="BA1057" s="204"/>
      <c r="BB1057" s="204"/>
      <c r="BC1057" s="204"/>
      <c r="BD1057" s="204"/>
      <c r="BE1057" s="132"/>
    </row>
    <row r="1058" spans="50:57" x14ac:dyDescent="0.2">
      <c r="AX1058" s="204"/>
      <c r="AY1058" s="204"/>
      <c r="AZ1058" s="204"/>
      <c r="BA1058" s="204"/>
      <c r="BB1058" s="204"/>
      <c r="BC1058" s="204"/>
      <c r="BD1058" s="204"/>
      <c r="BE1058" s="132"/>
    </row>
    <row r="1059" spans="50:57" x14ac:dyDescent="0.2">
      <c r="AX1059" s="204"/>
      <c r="AY1059" s="204"/>
      <c r="AZ1059" s="204"/>
      <c r="BA1059" s="204"/>
      <c r="BB1059" s="204"/>
      <c r="BC1059" s="204"/>
      <c r="BD1059" s="204"/>
      <c r="BE1059" s="132"/>
    </row>
    <row r="1060" spans="50:57" x14ac:dyDescent="0.2">
      <c r="AX1060" s="204"/>
      <c r="AY1060" s="204"/>
      <c r="AZ1060" s="204"/>
      <c r="BA1060" s="204"/>
      <c r="BB1060" s="204"/>
      <c r="BC1060" s="204"/>
      <c r="BD1060" s="204"/>
      <c r="BE1060" s="132"/>
    </row>
    <row r="1061" spans="50:57" x14ac:dyDescent="0.2">
      <c r="AX1061" s="204"/>
      <c r="AY1061" s="204"/>
      <c r="AZ1061" s="204"/>
      <c r="BA1061" s="204"/>
      <c r="BB1061" s="204"/>
      <c r="BC1061" s="204"/>
      <c r="BD1061" s="204"/>
      <c r="BE1061" s="132"/>
    </row>
    <row r="1062" spans="50:57" x14ac:dyDescent="0.2">
      <c r="AX1062" s="204"/>
      <c r="AY1062" s="204"/>
      <c r="AZ1062" s="204"/>
      <c r="BA1062" s="204"/>
      <c r="BB1062" s="204"/>
      <c r="BC1062" s="204"/>
      <c r="BD1062" s="204"/>
      <c r="BE1062" s="132"/>
    </row>
    <row r="1063" spans="50:57" x14ac:dyDescent="0.2">
      <c r="AX1063" s="204"/>
      <c r="AY1063" s="204"/>
      <c r="AZ1063" s="204"/>
      <c r="BA1063" s="204"/>
      <c r="BB1063" s="204"/>
      <c r="BC1063" s="204"/>
      <c r="BD1063" s="204"/>
      <c r="BE1063" s="132"/>
    </row>
    <row r="1064" spans="50:57" x14ac:dyDescent="0.2">
      <c r="AX1064" s="204"/>
      <c r="AY1064" s="204"/>
      <c r="AZ1064" s="204"/>
      <c r="BA1064" s="204"/>
      <c r="BB1064" s="204"/>
      <c r="BC1064" s="204"/>
      <c r="BD1064" s="204"/>
      <c r="BE1064" s="132"/>
    </row>
    <row r="1065" spans="50:57" x14ac:dyDescent="0.2">
      <c r="AX1065" s="204"/>
      <c r="AY1065" s="204"/>
      <c r="AZ1065" s="204"/>
      <c r="BA1065" s="204"/>
      <c r="BB1065" s="204"/>
      <c r="BC1065" s="204"/>
      <c r="BD1065" s="204"/>
      <c r="BE1065" s="132"/>
    </row>
    <row r="1066" spans="50:57" x14ac:dyDescent="0.2">
      <c r="AX1066" s="204"/>
      <c r="AY1066" s="204"/>
      <c r="AZ1066" s="204"/>
      <c r="BA1066" s="204"/>
      <c r="BB1066" s="204"/>
      <c r="BC1066" s="204"/>
      <c r="BD1066" s="204"/>
      <c r="BE1066" s="132"/>
    </row>
    <row r="1067" spans="50:57" x14ac:dyDescent="0.2">
      <c r="AX1067" s="204"/>
      <c r="AY1067" s="204"/>
      <c r="AZ1067" s="204"/>
      <c r="BA1067" s="204"/>
      <c r="BB1067" s="204"/>
      <c r="BC1067" s="204"/>
      <c r="BD1067" s="204"/>
      <c r="BE1067" s="132"/>
    </row>
    <row r="1068" spans="50:57" x14ac:dyDescent="0.2">
      <c r="AX1068" s="204"/>
      <c r="AY1068" s="204"/>
      <c r="AZ1068" s="204"/>
      <c r="BA1068" s="204"/>
      <c r="BB1068" s="204"/>
      <c r="BC1068" s="204"/>
      <c r="BD1068" s="204"/>
      <c r="BE1068" s="132"/>
    </row>
    <row r="1069" spans="50:57" x14ac:dyDescent="0.2">
      <c r="AX1069" s="204"/>
      <c r="AY1069" s="204"/>
      <c r="AZ1069" s="204"/>
      <c r="BA1069" s="204"/>
      <c r="BB1069" s="204"/>
      <c r="BC1069" s="204"/>
      <c r="BD1069" s="204"/>
      <c r="BE1069" s="132"/>
    </row>
    <row r="1070" spans="50:57" x14ac:dyDescent="0.2">
      <c r="AX1070" s="204"/>
      <c r="AY1070" s="204"/>
      <c r="AZ1070" s="204"/>
      <c r="BA1070" s="204"/>
      <c r="BB1070" s="204"/>
      <c r="BC1070" s="204"/>
      <c r="BD1070" s="204"/>
      <c r="BE1070" s="132"/>
    </row>
    <row r="1071" spans="50:57" x14ac:dyDescent="0.2">
      <c r="AX1071" s="204"/>
      <c r="AY1071" s="204"/>
      <c r="AZ1071" s="204"/>
      <c r="BA1071" s="204"/>
      <c r="BB1071" s="204"/>
      <c r="BC1071" s="204"/>
      <c r="BD1071" s="204"/>
      <c r="BE1071" s="132"/>
    </row>
    <row r="1072" spans="50:57" x14ac:dyDescent="0.2">
      <c r="AX1072" s="204"/>
      <c r="AY1072" s="204"/>
      <c r="AZ1072" s="204"/>
      <c r="BA1072" s="204"/>
      <c r="BB1072" s="204"/>
      <c r="BC1072" s="204"/>
      <c r="BD1072" s="204"/>
      <c r="BE1072" s="132"/>
    </row>
    <row r="1073" spans="50:57" x14ac:dyDescent="0.2">
      <c r="AX1073" s="204"/>
      <c r="AY1073" s="204"/>
      <c r="AZ1073" s="204"/>
      <c r="BA1073" s="204"/>
      <c r="BB1073" s="204"/>
      <c r="BC1073" s="204"/>
      <c r="BD1073" s="204"/>
      <c r="BE1073" s="132"/>
    </row>
    <row r="1074" spans="50:57" x14ac:dyDescent="0.2">
      <c r="AX1074" s="204"/>
      <c r="AY1074" s="204"/>
      <c r="AZ1074" s="204"/>
      <c r="BA1074" s="204"/>
      <c r="BB1074" s="204"/>
      <c r="BC1074" s="204"/>
      <c r="BD1074" s="204"/>
      <c r="BE1074" s="132"/>
    </row>
    <row r="1075" spans="50:57" x14ac:dyDescent="0.2">
      <c r="AX1075" s="204"/>
      <c r="AY1075" s="204"/>
      <c r="AZ1075" s="204"/>
      <c r="BA1075" s="204"/>
      <c r="BB1075" s="204"/>
      <c r="BC1075" s="204"/>
      <c r="BD1075" s="204"/>
      <c r="BE1075" s="132"/>
    </row>
    <row r="1076" spans="50:57" x14ac:dyDescent="0.2">
      <c r="AX1076" s="204"/>
      <c r="AY1076" s="204"/>
      <c r="AZ1076" s="204"/>
      <c r="BA1076" s="204"/>
      <c r="BB1076" s="204"/>
      <c r="BC1076" s="204"/>
      <c r="BD1076" s="204"/>
      <c r="BE1076" s="132"/>
    </row>
    <row r="1077" spans="50:57" x14ac:dyDescent="0.2">
      <c r="AX1077" s="204"/>
      <c r="AY1077" s="204"/>
      <c r="AZ1077" s="204"/>
      <c r="BA1077" s="204"/>
      <c r="BB1077" s="204"/>
      <c r="BC1077" s="204"/>
      <c r="BD1077" s="204"/>
      <c r="BE1077" s="132"/>
    </row>
    <row r="1078" spans="50:57" x14ac:dyDescent="0.2">
      <c r="AX1078" s="204"/>
      <c r="AY1078" s="204"/>
      <c r="AZ1078" s="204"/>
      <c r="BA1078" s="204"/>
      <c r="BB1078" s="204"/>
      <c r="BC1078" s="204"/>
      <c r="BD1078" s="204"/>
      <c r="BE1078" s="132"/>
    </row>
    <row r="1079" spans="50:57" x14ac:dyDescent="0.2">
      <c r="AX1079" s="204"/>
      <c r="AY1079" s="204"/>
      <c r="AZ1079" s="204"/>
      <c r="BA1079" s="204"/>
      <c r="BB1079" s="204"/>
      <c r="BC1079" s="204"/>
      <c r="BD1079" s="204"/>
      <c r="BE1079" s="132"/>
    </row>
    <row r="1080" spans="50:57" x14ac:dyDescent="0.2">
      <c r="AX1080" s="204"/>
      <c r="AY1080" s="204"/>
      <c r="AZ1080" s="204"/>
      <c r="BA1080" s="204"/>
      <c r="BB1080" s="204"/>
      <c r="BC1080" s="204"/>
      <c r="BD1080" s="204"/>
      <c r="BE1080" s="132"/>
    </row>
    <row r="1081" spans="50:57" x14ac:dyDescent="0.2">
      <c r="AX1081" s="204"/>
      <c r="AY1081" s="204"/>
      <c r="AZ1081" s="204"/>
      <c r="BA1081" s="204"/>
      <c r="BB1081" s="204"/>
      <c r="BC1081" s="204"/>
      <c r="BD1081" s="204"/>
      <c r="BE1081" s="132"/>
    </row>
    <row r="1082" spans="50:57" x14ac:dyDescent="0.2">
      <c r="AX1082" s="204"/>
      <c r="AY1082" s="204"/>
      <c r="AZ1082" s="204"/>
      <c r="BA1082" s="204"/>
      <c r="BB1082" s="204"/>
      <c r="BC1082" s="204"/>
      <c r="BD1082" s="204"/>
      <c r="BE1082" s="132"/>
    </row>
    <row r="1083" spans="50:57" x14ac:dyDescent="0.2">
      <c r="AX1083" s="204"/>
      <c r="AY1083" s="204"/>
      <c r="AZ1083" s="204"/>
      <c r="BA1083" s="204"/>
      <c r="BB1083" s="204"/>
      <c r="BC1083" s="204"/>
      <c r="BD1083" s="204"/>
      <c r="BE1083" s="132"/>
    </row>
    <row r="1084" spans="50:57" x14ac:dyDescent="0.2">
      <c r="AX1084" s="204"/>
      <c r="AY1084" s="204"/>
      <c r="AZ1084" s="204"/>
      <c r="BA1084" s="204"/>
      <c r="BB1084" s="204"/>
      <c r="BC1084" s="204"/>
      <c r="BD1084" s="204"/>
      <c r="BE1084" s="132"/>
    </row>
    <row r="1085" spans="50:57" x14ac:dyDescent="0.2">
      <c r="AX1085" s="204"/>
      <c r="AY1085" s="204"/>
      <c r="AZ1085" s="204"/>
      <c r="BA1085" s="204"/>
      <c r="BB1085" s="204"/>
      <c r="BC1085" s="204"/>
      <c r="BD1085" s="204"/>
      <c r="BE1085" s="132"/>
    </row>
    <row r="1086" spans="50:57" x14ac:dyDescent="0.2">
      <c r="AX1086" s="204"/>
      <c r="AY1086" s="204"/>
      <c r="AZ1086" s="204"/>
      <c r="BA1086" s="204"/>
      <c r="BB1086" s="204"/>
      <c r="BC1086" s="204"/>
      <c r="BD1086" s="204"/>
      <c r="BE1086" s="132"/>
    </row>
    <row r="1087" spans="50:57" x14ac:dyDescent="0.2">
      <c r="AX1087" s="204"/>
      <c r="AY1087" s="204"/>
      <c r="AZ1087" s="204"/>
      <c r="BA1087" s="204"/>
      <c r="BB1087" s="204"/>
      <c r="BC1087" s="204"/>
      <c r="BD1087" s="204"/>
      <c r="BE1087" s="132"/>
    </row>
    <row r="1088" spans="50:57" x14ac:dyDescent="0.2">
      <c r="AX1088" s="204"/>
      <c r="AY1088" s="204"/>
      <c r="AZ1088" s="204"/>
      <c r="BA1088" s="204"/>
      <c r="BB1088" s="204"/>
      <c r="BC1088" s="204"/>
      <c r="BD1088" s="204"/>
      <c r="BE1088" s="132"/>
    </row>
    <row r="1089" spans="50:57" x14ac:dyDescent="0.2">
      <c r="AX1089" s="204"/>
      <c r="AY1089" s="204"/>
      <c r="AZ1089" s="204"/>
      <c r="BA1089" s="204"/>
      <c r="BB1089" s="204"/>
      <c r="BC1089" s="204"/>
      <c r="BD1089" s="204"/>
      <c r="BE1089" s="132"/>
    </row>
    <row r="1090" spans="50:57" x14ac:dyDescent="0.2">
      <c r="AX1090" s="204"/>
      <c r="AY1090" s="204"/>
      <c r="AZ1090" s="204"/>
      <c r="BA1090" s="204"/>
      <c r="BB1090" s="204"/>
      <c r="BC1090" s="204"/>
      <c r="BD1090" s="204"/>
      <c r="BE1090" s="132"/>
    </row>
    <row r="1091" spans="50:57" x14ac:dyDescent="0.2">
      <c r="AX1091" s="204"/>
      <c r="AY1091" s="204"/>
      <c r="AZ1091" s="204"/>
      <c r="BA1091" s="204"/>
      <c r="BB1091" s="204"/>
      <c r="BC1091" s="204"/>
      <c r="BD1091" s="204"/>
      <c r="BE1091" s="132"/>
    </row>
    <row r="1092" spans="50:57" x14ac:dyDescent="0.2">
      <c r="AX1092" s="204"/>
      <c r="AY1092" s="204"/>
      <c r="AZ1092" s="204"/>
      <c r="BA1092" s="204"/>
      <c r="BB1092" s="204"/>
      <c r="BC1092" s="204"/>
      <c r="BD1092" s="204"/>
      <c r="BE1092" s="132"/>
    </row>
    <row r="1093" spans="50:57" x14ac:dyDescent="0.2">
      <c r="AX1093" s="204"/>
      <c r="AY1093" s="204"/>
      <c r="AZ1093" s="204"/>
      <c r="BA1093" s="204"/>
      <c r="BB1093" s="204"/>
      <c r="BC1093" s="204"/>
      <c r="BD1093" s="204"/>
      <c r="BE1093" s="132"/>
    </row>
    <row r="1094" spans="50:57" x14ac:dyDescent="0.2">
      <c r="AX1094" s="204"/>
      <c r="AY1094" s="204"/>
      <c r="AZ1094" s="204"/>
      <c r="BA1094" s="204"/>
      <c r="BB1094" s="204"/>
      <c r="BC1094" s="204"/>
      <c r="BD1094" s="204"/>
      <c r="BE1094" s="132"/>
    </row>
    <row r="1095" spans="50:57" x14ac:dyDescent="0.2">
      <c r="AX1095" s="204"/>
      <c r="AY1095" s="204"/>
      <c r="AZ1095" s="204"/>
      <c r="BA1095" s="204"/>
      <c r="BB1095" s="204"/>
      <c r="BC1095" s="204"/>
      <c r="BD1095" s="204"/>
      <c r="BE1095" s="132"/>
    </row>
    <row r="1096" spans="50:57" x14ac:dyDescent="0.2">
      <c r="AX1096" s="204"/>
      <c r="AY1096" s="204"/>
      <c r="AZ1096" s="204"/>
      <c r="BA1096" s="204"/>
      <c r="BB1096" s="204"/>
      <c r="BC1096" s="204"/>
      <c r="BD1096" s="204"/>
      <c r="BE1096" s="132"/>
    </row>
    <row r="1097" spans="50:57" x14ac:dyDescent="0.2">
      <c r="AX1097" s="204"/>
      <c r="AY1097" s="204"/>
      <c r="AZ1097" s="204"/>
      <c r="BA1097" s="204"/>
      <c r="BB1097" s="204"/>
      <c r="BC1097" s="204"/>
      <c r="BD1097" s="204"/>
      <c r="BE1097" s="132"/>
    </row>
    <row r="1098" spans="50:57" x14ac:dyDescent="0.2">
      <c r="AX1098" s="204"/>
      <c r="AY1098" s="204"/>
      <c r="AZ1098" s="204"/>
      <c r="BA1098" s="204"/>
      <c r="BB1098" s="204"/>
      <c r="BC1098" s="204"/>
      <c r="BD1098" s="204"/>
      <c r="BE1098" s="132"/>
    </row>
    <row r="1099" spans="50:57" x14ac:dyDescent="0.2">
      <c r="AX1099" s="204"/>
      <c r="AY1099" s="204"/>
      <c r="AZ1099" s="204"/>
      <c r="BA1099" s="204"/>
      <c r="BB1099" s="204"/>
      <c r="BC1099" s="204"/>
      <c r="BD1099" s="204"/>
      <c r="BE1099" s="132"/>
    </row>
    <row r="1100" spans="50:57" x14ac:dyDescent="0.2">
      <c r="AX1100" s="204"/>
      <c r="AY1100" s="204"/>
      <c r="AZ1100" s="204"/>
      <c r="BA1100" s="204"/>
      <c r="BB1100" s="204"/>
      <c r="BC1100" s="204"/>
      <c r="BD1100" s="204"/>
      <c r="BE1100" s="132"/>
    </row>
    <row r="1101" spans="50:57" x14ac:dyDescent="0.2">
      <c r="AX1101" s="204"/>
      <c r="AY1101" s="204"/>
      <c r="AZ1101" s="204"/>
      <c r="BA1101" s="204"/>
      <c r="BB1101" s="204"/>
      <c r="BC1101" s="204"/>
      <c r="BD1101" s="204"/>
      <c r="BE1101" s="132"/>
    </row>
    <row r="1102" spans="50:57" x14ac:dyDescent="0.2">
      <c r="AX1102" s="204"/>
      <c r="AY1102" s="204"/>
      <c r="AZ1102" s="204"/>
      <c r="BA1102" s="204"/>
      <c r="BB1102" s="204"/>
      <c r="BC1102" s="204"/>
      <c r="BD1102" s="204"/>
      <c r="BE1102" s="132"/>
    </row>
    <row r="1103" spans="50:57" x14ac:dyDescent="0.2">
      <c r="AX1103" s="204"/>
      <c r="AY1103" s="204"/>
      <c r="AZ1103" s="204"/>
      <c r="BA1103" s="204"/>
      <c r="BB1103" s="204"/>
      <c r="BC1103" s="204"/>
      <c r="BD1103" s="204"/>
      <c r="BE1103" s="132"/>
    </row>
    <row r="1104" spans="50:57" x14ac:dyDescent="0.2">
      <c r="AX1104" s="204"/>
      <c r="AY1104" s="204"/>
      <c r="AZ1104" s="204"/>
      <c r="BA1104" s="204"/>
      <c r="BB1104" s="204"/>
      <c r="BC1104" s="204"/>
      <c r="BD1104" s="204"/>
      <c r="BE1104" s="132"/>
    </row>
    <row r="1105" spans="50:57" x14ac:dyDescent="0.2">
      <c r="AX1105" s="204"/>
      <c r="AY1105" s="204"/>
      <c r="AZ1105" s="204"/>
      <c r="BA1105" s="204"/>
      <c r="BB1105" s="204"/>
      <c r="BC1105" s="204"/>
      <c r="BD1105" s="204"/>
      <c r="BE1105" s="132"/>
    </row>
    <row r="1106" spans="50:57" x14ac:dyDescent="0.2">
      <c r="AX1106" s="204"/>
      <c r="AY1106" s="204"/>
      <c r="AZ1106" s="204"/>
      <c r="BA1106" s="204"/>
      <c r="BB1106" s="204"/>
      <c r="BC1106" s="204"/>
      <c r="BD1106" s="204"/>
      <c r="BE1106" s="132"/>
    </row>
    <row r="1107" spans="50:57" x14ac:dyDescent="0.2">
      <c r="AX1107" s="204"/>
      <c r="AY1107" s="204"/>
      <c r="AZ1107" s="204"/>
      <c r="BA1107" s="204"/>
      <c r="BB1107" s="204"/>
      <c r="BC1107" s="204"/>
      <c r="BD1107" s="204"/>
      <c r="BE1107" s="132"/>
    </row>
    <row r="1108" spans="50:57" x14ac:dyDescent="0.2">
      <c r="AX1108" s="204"/>
      <c r="AY1108" s="204"/>
      <c r="AZ1108" s="204"/>
      <c r="BA1108" s="204"/>
      <c r="BB1108" s="204"/>
      <c r="BC1108" s="204"/>
      <c r="BD1108" s="204"/>
      <c r="BE1108" s="132"/>
    </row>
    <row r="1109" spans="50:57" x14ac:dyDescent="0.2">
      <c r="AX1109" s="204"/>
      <c r="AY1109" s="204"/>
      <c r="AZ1109" s="204"/>
      <c r="BA1109" s="204"/>
      <c r="BB1109" s="204"/>
      <c r="BC1109" s="204"/>
      <c r="BD1109" s="204"/>
      <c r="BE1109" s="132"/>
    </row>
    <row r="1110" spans="50:57" x14ac:dyDescent="0.2">
      <c r="AX1110" s="204"/>
      <c r="AY1110" s="204"/>
      <c r="AZ1110" s="204"/>
      <c r="BA1110" s="204"/>
      <c r="BB1110" s="204"/>
      <c r="BC1110" s="204"/>
      <c r="BD1110" s="204"/>
      <c r="BE1110" s="132"/>
    </row>
    <row r="1111" spans="50:57" x14ac:dyDescent="0.2">
      <c r="AX1111" s="204"/>
      <c r="AY1111" s="204"/>
      <c r="AZ1111" s="204"/>
      <c r="BA1111" s="204"/>
      <c r="BB1111" s="204"/>
      <c r="BC1111" s="204"/>
      <c r="BD1111" s="204"/>
      <c r="BE1111" s="132"/>
    </row>
    <row r="1112" spans="50:57" x14ac:dyDescent="0.2">
      <c r="AX1112" s="204"/>
      <c r="AY1112" s="204"/>
      <c r="AZ1112" s="204"/>
      <c r="BA1112" s="204"/>
      <c r="BB1112" s="204"/>
      <c r="BC1112" s="204"/>
      <c r="BD1112" s="204"/>
      <c r="BE1112" s="132"/>
    </row>
    <row r="1113" spans="50:57" x14ac:dyDescent="0.2">
      <c r="AX1113" s="204"/>
      <c r="AY1113" s="204"/>
      <c r="AZ1113" s="204"/>
      <c r="BA1113" s="204"/>
      <c r="BB1113" s="204"/>
      <c r="BC1113" s="204"/>
      <c r="BD1113" s="204"/>
      <c r="BE1113" s="132"/>
    </row>
    <row r="1114" spans="50:57" x14ac:dyDescent="0.2">
      <c r="AX1114" s="204"/>
      <c r="AY1114" s="204"/>
      <c r="AZ1114" s="204"/>
      <c r="BA1114" s="204"/>
      <c r="BB1114" s="204"/>
      <c r="BC1114" s="204"/>
      <c r="BD1114" s="204"/>
      <c r="BE1114" s="132"/>
    </row>
    <row r="1115" spans="50:57" x14ac:dyDescent="0.2">
      <c r="AX1115" s="204"/>
      <c r="AY1115" s="204"/>
      <c r="AZ1115" s="204"/>
      <c r="BA1115" s="204"/>
      <c r="BB1115" s="204"/>
      <c r="BC1115" s="204"/>
      <c r="BD1115" s="204"/>
      <c r="BE1115" s="132"/>
    </row>
    <row r="1116" spans="50:57" x14ac:dyDescent="0.2">
      <c r="AX1116" s="204"/>
      <c r="AY1116" s="204"/>
      <c r="AZ1116" s="204"/>
      <c r="BA1116" s="204"/>
      <c r="BB1116" s="204"/>
      <c r="BC1116" s="204"/>
      <c r="BD1116" s="204"/>
      <c r="BE1116" s="132"/>
    </row>
    <row r="1117" spans="50:57" x14ac:dyDescent="0.2">
      <c r="AX1117" s="204"/>
      <c r="AY1117" s="204"/>
      <c r="AZ1117" s="204"/>
      <c r="BA1117" s="204"/>
      <c r="BB1117" s="204"/>
      <c r="BC1117" s="204"/>
      <c r="BD1117" s="204"/>
      <c r="BE1117" s="132"/>
    </row>
    <row r="1118" spans="50:57" x14ac:dyDescent="0.2">
      <c r="AX1118" s="204"/>
      <c r="AY1118" s="204"/>
      <c r="AZ1118" s="204"/>
      <c r="BA1118" s="204"/>
      <c r="BB1118" s="204"/>
      <c r="BC1118" s="204"/>
      <c r="BD1118" s="204"/>
      <c r="BE1118" s="132"/>
    </row>
    <row r="1119" spans="50:57" x14ac:dyDescent="0.2">
      <c r="AX1119" s="204"/>
      <c r="AY1119" s="204"/>
      <c r="AZ1119" s="204"/>
      <c r="BA1119" s="204"/>
      <c r="BB1119" s="204"/>
      <c r="BC1119" s="204"/>
      <c r="BD1119" s="204"/>
      <c r="BE1119" s="132"/>
    </row>
    <row r="1120" spans="50:57" x14ac:dyDescent="0.2">
      <c r="AX1120" s="204"/>
      <c r="AY1120" s="204"/>
      <c r="AZ1120" s="204"/>
      <c r="BA1120" s="204"/>
      <c r="BB1120" s="204"/>
      <c r="BC1120" s="204"/>
      <c r="BD1120" s="204"/>
      <c r="BE1120" s="132"/>
    </row>
    <row r="1121" spans="50:57" x14ac:dyDescent="0.2">
      <c r="AX1121" s="204"/>
      <c r="AY1121" s="204"/>
      <c r="AZ1121" s="204"/>
      <c r="BA1121" s="204"/>
      <c r="BB1121" s="204"/>
      <c r="BC1121" s="204"/>
      <c r="BD1121" s="204"/>
      <c r="BE1121" s="132"/>
    </row>
    <row r="1122" spans="50:57" x14ac:dyDescent="0.2">
      <c r="AX1122" s="204"/>
      <c r="AY1122" s="204"/>
      <c r="AZ1122" s="204"/>
      <c r="BA1122" s="204"/>
      <c r="BB1122" s="204"/>
      <c r="BC1122" s="204"/>
      <c r="BD1122" s="204"/>
      <c r="BE1122" s="132"/>
    </row>
    <row r="1123" spans="50:57" x14ac:dyDescent="0.2">
      <c r="AX1123" s="204"/>
      <c r="AY1123" s="204"/>
      <c r="AZ1123" s="204"/>
      <c r="BA1123" s="204"/>
      <c r="BB1123" s="204"/>
      <c r="BC1123" s="204"/>
      <c r="BD1123" s="204"/>
      <c r="BE1123" s="132"/>
    </row>
    <row r="1124" spans="50:57" x14ac:dyDescent="0.2">
      <c r="AX1124" s="204"/>
      <c r="AY1124" s="204"/>
      <c r="AZ1124" s="204"/>
      <c r="BA1124" s="204"/>
      <c r="BB1124" s="204"/>
      <c r="BC1124" s="204"/>
      <c r="BD1124" s="204"/>
      <c r="BE1124" s="132"/>
    </row>
    <row r="1125" spans="50:57" x14ac:dyDescent="0.2">
      <c r="AX1125" s="204"/>
      <c r="AY1125" s="204"/>
      <c r="AZ1125" s="204"/>
      <c r="BA1125" s="204"/>
      <c r="BB1125" s="204"/>
      <c r="BC1125" s="204"/>
      <c r="BD1125" s="204"/>
      <c r="BE1125" s="132"/>
    </row>
    <row r="1126" spans="50:57" x14ac:dyDescent="0.2">
      <c r="AX1126" s="204"/>
      <c r="AY1126" s="204"/>
      <c r="AZ1126" s="204"/>
      <c r="BA1126" s="204"/>
      <c r="BB1126" s="204"/>
      <c r="BC1126" s="204"/>
      <c r="BD1126" s="204"/>
      <c r="BE1126" s="132"/>
    </row>
    <row r="1127" spans="50:57" x14ac:dyDescent="0.2">
      <c r="AX1127" s="204"/>
      <c r="AY1127" s="204"/>
      <c r="AZ1127" s="204"/>
      <c r="BA1127" s="204"/>
      <c r="BB1127" s="204"/>
      <c r="BC1127" s="204"/>
      <c r="BD1127" s="204"/>
      <c r="BE1127" s="132"/>
    </row>
    <row r="1128" spans="50:57" x14ac:dyDescent="0.2">
      <c r="AX1128" s="204"/>
      <c r="AY1128" s="204"/>
      <c r="AZ1128" s="204"/>
      <c r="BA1128" s="204"/>
      <c r="BB1128" s="204"/>
      <c r="BC1128" s="204"/>
      <c r="BD1128" s="204"/>
      <c r="BE1128" s="132"/>
    </row>
    <row r="1129" spans="50:57" x14ac:dyDescent="0.2">
      <c r="AX1129" s="204"/>
      <c r="AY1129" s="204"/>
      <c r="AZ1129" s="204"/>
      <c r="BA1129" s="204"/>
      <c r="BB1129" s="204"/>
      <c r="BC1129" s="204"/>
      <c r="BD1129" s="204"/>
      <c r="BE1129" s="132"/>
    </row>
    <row r="1130" spans="50:57" x14ac:dyDescent="0.2">
      <c r="AX1130" s="204"/>
      <c r="AY1130" s="204"/>
      <c r="AZ1130" s="204"/>
      <c r="BA1130" s="204"/>
      <c r="BB1130" s="204"/>
      <c r="BC1130" s="204"/>
      <c r="BD1130" s="204"/>
      <c r="BE1130" s="132"/>
    </row>
    <row r="1131" spans="50:57" x14ac:dyDescent="0.2">
      <c r="AX1131" s="204"/>
      <c r="AY1131" s="204"/>
      <c r="AZ1131" s="204"/>
      <c r="BA1131" s="204"/>
      <c r="BB1131" s="204"/>
      <c r="BC1131" s="204"/>
      <c r="BD1131" s="204"/>
      <c r="BE1131" s="132"/>
    </row>
    <row r="1132" spans="50:57" x14ac:dyDescent="0.2">
      <c r="AX1132" s="204"/>
      <c r="AY1132" s="204"/>
      <c r="AZ1132" s="204"/>
      <c r="BA1132" s="204"/>
      <c r="BB1132" s="204"/>
      <c r="BC1132" s="204"/>
      <c r="BD1132" s="204"/>
      <c r="BE1132" s="132"/>
    </row>
    <row r="1133" spans="50:57" x14ac:dyDescent="0.2">
      <c r="AX1133" s="204"/>
      <c r="AY1133" s="204"/>
      <c r="AZ1133" s="204"/>
      <c r="BA1133" s="204"/>
      <c r="BB1133" s="204"/>
      <c r="BC1133" s="204"/>
      <c r="BD1133" s="204"/>
      <c r="BE1133" s="132"/>
    </row>
    <row r="1134" spans="50:57" x14ac:dyDescent="0.2">
      <c r="AX1134" s="204"/>
      <c r="AY1134" s="204"/>
      <c r="AZ1134" s="204"/>
      <c r="BA1134" s="204"/>
      <c r="BB1134" s="204"/>
      <c r="BC1134" s="204"/>
      <c r="BD1134" s="204"/>
      <c r="BE1134" s="132"/>
    </row>
    <row r="1135" spans="50:57" x14ac:dyDescent="0.2">
      <c r="AX1135" s="204"/>
      <c r="AY1135" s="204"/>
      <c r="AZ1135" s="204"/>
      <c r="BA1135" s="204"/>
      <c r="BB1135" s="204"/>
      <c r="BC1135" s="204"/>
      <c r="BD1135" s="204"/>
      <c r="BE1135" s="132"/>
    </row>
    <row r="1136" spans="50:57" x14ac:dyDescent="0.2">
      <c r="AX1136" s="204"/>
      <c r="AY1136" s="204"/>
      <c r="AZ1136" s="204"/>
      <c r="BA1136" s="204"/>
      <c r="BB1136" s="204"/>
      <c r="BC1136" s="204"/>
      <c r="BD1136" s="204"/>
      <c r="BE1136" s="132"/>
    </row>
    <row r="1137" spans="50:57" x14ac:dyDescent="0.2">
      <c r="AX1137" s="204"/>
      <c r="AY1137" s="204"/>
      <c r="AZ1137" s="204"/>
      <c r="BA1137" s="204"/>
      <c r="BB1137" s="204"/>
      <c r="BC1137" s="204"/>
      <c r="BD1137" s="204"/>
      <c r="BE1137" s="132"/>
    </row>
    <row r="1138" spans="50:57" x14ac:dyDescent="0.2">
      <c r="AX1138" s="204"/>
      <c r="AY1138" s="204"/>
      <c r="AZ1138" s="204"/>
      <c r="BA1138" s="204"/>
      <c r="BB1138" s="204"/>
      <c r="BC1138" s="204"/>
      <c r="BD1138" s="204"/>
      <c r="BE1138" s="132"/>
    </row>
    <row r="1139" spans="50:57" x14ac:dyDescent="0.2">
      <c r="AX1139" s="204"/>
      <c r="AY1139" s="204"/>
      <c r="AZ1139" s="204"/>
      <c r="BA1139" s="204"/>
      <c r="BB1139" s="204"/>
      <c r="BC1139" s="204"/>
      <c r="BD1139" s="204"/>
      <c r="BE1139" s="132"/>
    </row>
    <row r="1140" spans="50:57" x14ac:dyDescent="0.2">
      <c r="AX1140" s="204"/>
      <c r="AY1140" s="204"/>
      <c r="AZ1140" s="204"/>
      <c r="BA1140" s="204"/>
      <c r="BB1140" s="204"/>
      <c r="BC1140" s="204"/>
      <c r="BD1140" s="204"/>
      <c r="BE1140" s="132"/>
    </row>
    <row r="1141" spans="50:57" x14ac:dyDescent="0.2">
      <c r="AX1141" s="204"/>
      <c r="AY1141" s="204"/>
      <c r="AZ1141" s="204"/>
      <c r="BA1141" s="204"/>
      <c r="BB1141" s="204"/>
      <c r="BC1141" s="204"/>
      <c r="BD1141" s="204"/>
      <c r="BE1141" s="132"/>
    </row>
    <row r="1142" spans="50:57" x14ac:dyDescent="0.2">
      <c r="AX1142" s="204"/>
      <c r="AY1142" s="204"/>
      <c r="AZ1142" s="204"/>
      <c r="BA1142" s="204"/>
      <c r="BB1142" s="204"/>
      <c r="BC1142" s="204"/>
      <c r="BD1142" s="204"/>
      <c r="BE1142" s="132"/>
    </row>
    <row r="1143" spans="50:57" x14ac:dyDescent="0.2">
      <c r="AX1143" s="204"/>
      <c r="AY1143" s="204"/>
      <c r="AZ1143" s="204"/>
      <c r="BA1143" s="204"/>
      <c r="BB1143" s="204"/>
      <c r="BC1143" s="204"/>
      <c r="BD1143" s="204"/>
      <c r="BE1143" s="132"/>
    </row>
    <row r="1144" spans="50:57" x14ac:dyDescent="0.2">
      <c r="AX1144" s="204"/>
      <c r="AY1144" s="204"/>
      <c r="AZ1144" s="204"/>
      <c r="BA1144" s="204"/>
      <c r="BB1144" s="204"/>
      <c r="BC1144" s="204"/>
      <c r="BD1144" s="204"/>
      <c r="BE1144" s="132"/>
    </row>
    <row r="1145" spans="50:57" x14ac:dyDescent="0.2">
      <c r="AX1145" s="204"/>
      <c r="AY1145" s="204"/>
      <c r="AZ1145" s="204"/>
      <c r="BA1145" s="204"/>
      <c r="BB1145" s="204"/>
      <c r="BC1145" s="204"/>
      <c r="BD1145" s="204"/>
      <c r="BE1145" s="132"/>
    </row>
    <row r="1146" spans="50:57" x14ac:dyDescent="0.2">
      <c r="AX1146" s="204"/>
      <c r="AY1146" s="204"/>
      <c r="AZ1146" s="204"/>
      <c r="BA1146" s="204"/>
      <c r="BB1146" s="204"/>
      <c r="BC1146" s="204"/>
      <c r="BD1146" s="204"/>
      <c r="BE1146" s="132"/>
    </row>
    <row r="1147" spans="50:57" x14ac:dyDescent="0.2">
      <c r="AX1147" s="204"/>
      <c r="AY1147" s="204"/>
      <c r="AZ1147" s="204"/>
      <c r="BA1147" s="204"/>
      <c r="BB1147" s="204"/>
      <c r="BC1147" s="204"/>
      <c r="BD1147" s="204"/>
      <c r="BE1147" s="132"/>
    </row>
    <row r="1148" spans="50:57" x14ac:dyDescent="0.2">
      <c r="AX1148" s="204"/>
      <c r="AY1148" s="204"/>
      <c r="AZ1148" s="204"/>
      <c r="BA1148" s="204"/>
      <c r="BB1148" s="204"/>
      <c r="BC1148" s="204"/>
      <c r="BD1148" s="204"/>
      <c r="BE1148" s="132"/>
    </row>
    <row r="1149" spans="50:57" x14ac:dyDescent="0.2">
      <c r="AX1149" s="204"/>
      <c r="AY1149" s="204"/>
      <c r="AZ1149" s="204"/>
      <c r="BA1149" s="204"/>
      <c r="BB1149" s="204"/>
      <c r="BC1149" s="204"/>
      <c r="BD1149" s="204"/>
      <c r="BE1149" s="132"/>
    </row>
    <row r="1150" spans="50:57" x14ac:dyDescent="0.2">
      <c r="AX1150" s="204"/>
      <c r="AY1150" s="204"/>
      <c r="AZ1150" s="204"/>
      <c r="BA1150" s="204"/>
      <c r="BB1150" s="204"/>
      <c r="BC1150" s="204"/>
      <c r="BD1150" s="204"/>
      <c r="BE1150" s="132"/>
    </row>
    <row r="1151" spans="50:57" x14ac:dyDescent="0.2">
      <c r="AX1151" s="204"/>
      <c r="AY1151" s="204"/>
      <c r="AZ1151" s="204"/>
      <c r="BA1151" s="204"/>
      <c r="BB1151" s="204"/>
      <c r="BC1151" s="204"/>
      <c r="BD1151" s="204"/>
      <c r="BE1151" s="132"/>
    </row>
    <row r="1152" spans="50:57" x14ac:dyDescent="0.2">
      <c r="AX1152" s="204"/>
      <c r="AY1152" s="204"/>
      <c r="AZ1152" s="204"/>
      <c r="BA1152" s="204"/>
      <c r="BB1152" s="204"/>
      <c r="BC1152" s="204"/>
      <c r="BD1152" s="204"/>
      <c r="BE1152" s="132"/>
    </row>
    <row r="1153" spans="50:57" x14ac:dyDescent="0.2">
      <c r="AX1153" s="204"/>
      <c r="AY1153" s="204"/>
      <c r="AZ1153" s="204"/>
      <c r="BA1153" s="204"/>
      <c r="BB1153" s="204"/>
      <c r="BC1153" s="204"/>
      <c r="BD1153" s="204"/>
      <c r="BE1153" s="132"/>
    </row>
    <row r="1154" spans="50:57" x14ac:dyDescent="0.2">
      <c r="AX1154" s="204"/>
      <c r="AY1154" s="204"/>
      <c r="AZ1154" s="204"/>
      <c r="BA1154" s="204"/>
      <c r="BB1154" s="204"/>
      <c r="BC1154" s="204"/>
      <c r="BD1154" s="204"/>
      <c r="BE1154" s="132"/>
    </row>
    <row r="1155" spans="50:57" x14ac:dyDescent="0.2">
      <c r="AX1155" s="204"/>
      <c r="AY1155" s="204"/>
      <c r="AZ1155" s="204"/>
      <c r="BA1155" s="204"/>
      <c r="BB1155" s="204"/>
      <c r="BC1155" s="204"/>
      <c r="BD1155" s="204"/>
      <c r="BE1155" s="132"/>
    </row>
    <row r="1156" spans="50:57" x14ac:dyDescent="0.2">
      <c r="AX1156" s="204"/>
      <c r="AY1156" s="204"/>
      <c r="AZ1156" s="204"/>
      <c r="BA1156" s="204"/>
      <c r="BB1156" s="204"/>
      <c r="BC1156" s="204"/>
      <c r="BD1156" s="204"/>
      <c r="BE1156" s="132"/>
    </row>
    <row r="1157" spans="50:57" x14ac:dyDescent="0.2">
      <c r="AX1157" s="204"/>
      <c r="AY1157" s="204"/>
      <c r="AZ1157" s="204"/>
      <c r="BA1157" s="204"/>
      <c r="BB1157" s="204"/>
      <c r="BC1157" s="204"/>
      <c r="BD1157" s="204"/>
      <c r="BE1157" s="132"/>
    </row>
    <row r="1158" spans="50:57" x14ac:dyDescent="0.2">
      <c r="AX1158" s="204"/>
      <c r="AY1158" s="204"/>
      <c r="AZ1158" s="204"/>
      <c r="BA1158" s="204"/>
      <c r="BB1158" s="204"/>
      <c r="BC1158" s="204"/>
      <c r="BD1158" s="204"/>
      <c r="BE1158" s="132"/>
    </row>
    <row r="1159" spans="50:57" x14ac:dyDescent="0.2">
      <c r="AX1159" s="204"/>
      <c r="AY1159" s="204"/>
      <c r="AZ1159" s="204"/>
      <c r="BA1159" s="204"/>
      <c r="BB1159" s="204"/>
      <c r="BC1159" s="204"/>
      <c r="BD1159" s="204"/>
      <c r="BE1159" s="132"/>
    </row>
    <row r="1160" spans="50:57" x14ac:dyDescent="0.2">
      <c r="AX1160" s="204"/>
      <c r="AY1160" s="204"/>
      <c r="AZ1160" s="204"/>
      <c r="BA1160" s="204"/>
      <c r="BB1160" s="204"/>
      <c r="BC1160" s="204"/>
      <c r="BD1160" s="204"/>
      <c r="BE1160" s="132"/>
    </row>
    <row r="1161" spans="50:57" x14ac:dyDescent="0.2">
      <c r="AX1161" s="204"/>
      <c r="AY1161" s="204"/>
      <c r="AZ1161" s="204"/>
      <c r="BA1161" s="204"/>
      <c r="BB1161" s="204"/>
      <c r="BC1161" s="204"/>
      <c r="BD1161" s="204"/>
      <c r="BE1161" s="132"/>
    </row>
    <row r="1162" spans="50:57" x14ac:dyDescent="0.2">
      <c r="AX1162" s="204"/>
      <c r="AY1162" s="204"/>
      <c r="AZ1162" s="204"/>
      <c r="BA1162" s="204"/>
      <c r="BB1162" s="204"/>
      <c r="BC1162" s="204"/>
      <c r="BD1162" s="204"/>
      <c r="BE1162" s="132"/>
    </row>
    <row r="1163" spans="50:57" x14ac:dyDescent="0.2">
      <c r="AX1163" s="204"/>
      <c r="AY1163" s="204"/>
      <c r="AZ1163" s="204"/>
      <c r="BA1163" s="204"/>
      <c r="BB1163" s="204"/>
      <c r="BC1163" s="204"/>
      <c r="BD1163" s="204"/>
      <c r="BE1163" s="132"/>
    </row>
    <row r="1164" spans="50:57" x14ac:dyDescent="0.2">
      <c r="AX1164" s="204"/>
      <c r="AY1164" s="204"/>
      <c r="AZ1164" s="204"/>
      <c r="BA1164" s="204"/>
      <c r="BB1164" s="204"/>
      <c r="BC1164" s="204"/>
      <c r="BD1164" s="204"/>
      <c r="BE1164" s="132"/>
    </row>
    <row r="1165" spans="50:57" x14ac:dyDescent="0.2">
      <c r="AX1165" s="204"/>
      <c r="AY1165" s="204"/>
      <c r="AZ1165" s="204"/>
      <c r="BA1165" s="204"/>
      <c r="BB1165" s="204"/>
      <c r="BC1165" s="204"/>
      <c r="BD1165" s="204"/>
      <c r="BE1165" s="132"/>
    </row>
    <row r="1166" spans="50:57" x14ac:dyDescent="0.2">
      <c r="AX1166" s="204"/>
      <c r="AY1166" s="204"/>
      <c r="AZ1166" s="204"/>
      <c r="BA1166" s="204"/>
      <c r="BB1166" s="204"/>
      <c r="BC1166" s="204"/>
      <c r="BD1166" s="204"/>
      <c r="BE1166" s="132"/>
    </row>
    <row r="1167" spans="50:57" x14ac:dyDescent="0.2">
      <c r="AX1167" s="204"/>
      <c r="AY1167" s="204"/>
      <c r="AZ1167" s="204"/>
      <c r="BA1167" s="204"/>
      <c r="BB1167" s="204"/>
      <c r="BC1167" s="204"/>
      <c r="BD1167" s="204"/>
      <c r="BE1167" s="132"/>
    </row>
    <row r="1168" spans="50:57" x14ac:dyDescent="0.2">
      <c r="AX1168" s="204"/>
      <c r="AY1168" s="204"/>
      <c r="AZ1168" s="204"/>
      <c r="BA1168" s="204"/>
      <c r="BB1168" s="204"/>
      <c r="BC1168" s="204"/>
      <c r="BD1168" s="204"/>
      <c r="BE1168" s="132"/>
    </row>
    <row r="1169" spans="50:57" x14ac:dyDescent="0.2">
      <c r="AX1169" s="204"/>
      <c r="AY1169" s="204"/>
      <c r="AZ1169" s="204"/>
      <c r="BA1169" s="204"/>
      <c r="BB1169" s="204"/>
      <c r="BC1169" s="204"/>
      <c r="BD1169" s="204"/>
      <c r="BE1169" s="132"/>
    </row>
    <row r="1170" spans="50:57" x14ac:dyDescent="0.2">
      <c r="AX1170" s="204"/>
      <c r="AY1170" s="204"/>
      <c r="AZ1170" s="204"/>
      <c r="BA1170" s="204"/>
      <c r="BB1170" s="204"/>
      <c r="BC1170" s="204"/>
      <c r="BD1170" s="204"/>
      <c r="BE1170" s="132"/>
    </row>
    <row r="1171" spans="50:57" x14ac:dyDescent="0.2">
      <c r="AX1171" s="204"/>
      <c r="AY1171" s="204"/>
      <c r="AZ1171" s="204"/>
      <c r="BA1171" s="204"/>
      <c r="BB1171" s="204"/>
      <c r="BC1171" s="204"/>
      <c r="BD1171" s="204"/>
      <c r="BE1171" s="132"/>
    </row>
    <row r="1172" spans="50:57" x14ac:dyDescent="0.2">
      <c r="AX1172" s="204"/>
      <c r="AY1172" s="204"/>
      <c r="AZ1172" s="204"/>
      <c r="BA1172" s="204"/>
      <c r="BB1172" s="204"/>
      <c r="BC1172" s="204"/>
      <c r="BD1172" s="204"/>
      <c r="BE1172" s="132"/>
    </row>
    <row r="1173" spans="50:57" x14ac:dyDescent="0.2">
      <c r="AX1173" s="204"/>
      <c r="AY1173" s="204"/>
      <c r="AZ1173" s="204"/>
      <c r="BA1173" s="204"/>
      <c r="BB1173" s="204"/>
      <c r="BC1173" s="204"/>
      <c r="BD1173" s="204"/>
      <c r="BE1173" s="132"/>
    </row>
    <row r="1174" spans="50:57" x14ac:dyDescent="0.2">
      <c r="AX1174" s="204"/>
      <c r="AY1174" s="204"/>
      <c r="AZ1174" s="204"/>
      <c r="BA1174" s="204"/>
      <c r="BB1174" s="204"/>
      <c r="BC1174" s="204"/>
      <c r="BD1174" s="204"/>
      <c r="BE1174" s="132"/>
    </row>
    <row r="1175" spans="50:57" x14ac:dyDescent="0.2">
      <c r="AX1175" s="204"/>
      <c r="AY1175" s="204"/>
      <c r="AZ1175" s="204"/>
      <c r="BA1175" s="204"/>
      <c r="BB1175" s="204"/>
      <c r="BC1175" s="204"/>
      <c r="BD1175" s="204"/>
      <c r="BE1175" s="132"/>
    </row>
    <row r="1176" spans="50:57" x14ac:dyDescent="0.2">
      <c r="AX1176" s="204"/>
      <c r="AY1176" s="204"/>
      <c r="AZ1176" s="204"/>
      <c r="BA1176" s="204"/>
      <c r="BB1176" s="204"/>
      <c r="BC1176" s="204"/>
      <c r="BD1176" s="204"/>
      <c r="BE1176" s="132"/>
    </row>
    <row r="1177" spans="50:57" x14ac:dyDescent="0.2">
      <c r="AX1177" s="204"/>
      <c r="AY1177" s="204"/>
      <c r="AZ1177" s="204"/>
      <c r="BA1177" s="204"/>
      <c r="BB1177" s="204"/>
      <c r="BC1177" s="204"/>
      <c r="BD1177" s="204"/>
      <c r="BE1177" s="132"/>
    </row>
    <row r="1178" spans="50:57" x14ac:dyDescent="0.2">
      <c r="AX1178" s="204"/>
      <c r="AY1178" s="204"/>
      <c r="AZ1178" s="204"/>
      <c r="BA1178" s="204"/>
      <c r="BB1178" s="204"/>
      <c r="BC1178" s="204"/>
      <c r="BD1178" s="204"/>
      <c r="BE1178" s="132"/>
    </row>
    <row r="1179" spans="50:57" x14ac:dyDescent="0.2">
      <c r="AX1179" s="204"/>
      <c r="AY1179" s="204"/>
      <c r="AZ1179" s="204"/>
      <c r="BA1179" s="204"/>
      <c r="BB1179" s="204"/>
      <c r="BC1179" s="204"/>
      <c r="BD1179" s="204"/>
      <c r="BE1179" s="132"/>
    </row>
    <row r="1180" spans="50:57" x14ac:dyDescent="0.2">
      <c r="AX1180" s="204"/>
      <c r="AY1180" s="204"/>
      <c r="AZ1180" s="204"/>
      <c r="BA1180" s="204"/>
      <c r="BB1180" s="204"/>
      <c r="BC1180" s="204"/>
      <c r="BD1180" s="204"/>
      <c r="BE1180" s="132"/>
    </row>
    <row r="1181" spans="50:57" x14ac:dyDescent="0.2">
      <c r="AX1181" s="204"/>
      <c r="AY1181" s="204"/>
      <c r="AZ1181" s="204"/>
      <c r="BA1181" s="204"/>
      <c r="BB1181" s="204"/>
      <c r="BC1181" s="204"/>
      <c r="BD1181" s="204"/>
      <c r="BE1181" s="132"/>
    </row>
    <row r="1182" spans="50:57" x14ac:dyDescent="0.2">
      <c r="AX1182" s="204"/>
      <c r="AY1182" s="204"/>
      <c r="AZ1182" s="204"/>
      <c r="BA1182" s="204"/>
      <c r="BB1182" s="204"/>
      <c r="BC1182" s="204"/>
      <c r="BD1182" s="204"/>
      <c r="BE1182" s="132"/>
    </row>
    <row r="1183" spans="50:57" x14ac:dyDescent="0.2">
      <c r="AX1183" s="204"/>
      <c r="AY1183" s="204"/>
      <c r="AZ1183" s="204"/>
      <c r="BA1183" s="204"/>
      <c r="BB1183" s="204"/>
      <c r="BC1183" s="204"/>
      <c r="BD1183" s="204"/>
      <c r="BE1183" s="132"/>
    </row>
    <row r="1184" spans="50:57" x14ac:dyDescent="0.2">
      <c r="AX1184" s="204"/>
      <c r="AY1184" s="204"/>
      <c r="AZ1184" s="204"/>
      <c r="BA1184" s="204"/>
      <c r="BB1184" s="204"/>
      <c r="BC1184" s="204"/>
      <c r="BD1184" s="204"/>
      <c r="BE1184" s="132"/>
    </row>
    <row r="1185" spans="50:57" x14ac:dyDescent="0.2">
      <c r="AX1185" s="204"/>
      <c r="AY1185" s="204"/>
      <c r="AZ1185" s="204"/>
      <c r="BA1185" s="204"/>
      <c r="BB1185" s="204"/>
      <c r="BC1185" s="204"/>
      <c r="BD1185" s="204"/>
      <c r="BE1185" s="132"/>
    </row>
    <row r="1186" spans="50:57" x14ac:dyDescent="0.2">
      <c r="AX1186" s="204"/>
      <c r="AY1186" s="204"/>
      <c r="AZ1186" s="204"/>
      <c r="BA1186" s="204"/>
      <c r="BB1186" s="204"/>
      <c r="BC1186" s="204"/>
      <c r="BD1186" s="204"/>
      <c r="BE1186" s="132"/>
    </row>
    <row r="1187" spans="50:57" x14ac:dyDescent="0.2">
      <c r="AX1187" s="204"/>
      <c r="AY1187" s="204"/>
      <c r="AZ1187" s="204"/>
      <c r="BA1187" s="204"/>
      <c r="BB1187" s="204"/>
      <c r="BC1187" s="204"/>
      <c r="BD1187" s="204"/>
      <c r="BE1187" s="132"/>
    </row>
    <row r="1188" spans="50:57" x14ac:dyDescent="0.2">
      <c r="AX1188" s="204"/>
      <c r="AY1188" s="204"/>
      <c r="AZ1188" s="204"/>
      <c r="BA1188" s="204"/>
      <c r="BB1188" s="204"/>
      <c r="BC1188" s="204"/>
      <c r="BD1188" s="204"/>
      <c r="BE1188" s="132"/>
    </row>
    <row r="1189" spans="50:57" x14ac:dyDescent="0.2">
      <c r="AX1189" s="204"/>
      <c r="AY1189" s="204"/>
      <c r="AZ1189" s="204"/>
      <c r="BA1189" s="204"/>
      <c r="BB1189" s="204"/>
      <c r="BC1189" s="204"/>
      <c r="BD1189" s="204"/>
      <c r="BE1189" s="132"/>
    </row>
    <row r="1190" spans="50:57" x14ac:dyDescent="0.2">
      <c r="AX1190" s="204"/>
      <c r="AY1190" s="204"/>
      <c r="AZ1190" s="204"/>
      <c r="BA1190" s="204"/>
      <c r="BB1190" s="204"/>
      <c r="BC1190" s="204"/>
      <c r="BD1190" s="204"/>
      <c r="BE1190" s="132"/>
    </row>
    <row r="1191" spans="50:57" x14ac:dyDescent="0.2">
      <c r="AX1191" s="204"/>
      <c r="AY1191" s="204"/>
      <c r="AZ1191" s="204"/>
      <c r="BA1191" s="204"/>
      <c r="BB1191" s="204"/>
      <c r="BC1191" s="204"/>
      <c r="BD1191" s="204"/>
      <c r="BE1191" s="132"/>
    </row>
    <row r="1192" spans="50:57" x14ac:dyDescent="0.2">
      <c r="AX1192" s="204"/>
      <c r="AY1192" s="204"/>
      <c r="AZ1192" s="204"/>
      <c r="BA1192" s="204"/>
      <c r="BB1192" s="204"/>
      <c r="BC1192" s="204"/>
      <c r="BD1192" s="204"/>
      <c r="BE1192" s="132"/>
    </row>
    <row r="1193" spans="50:57" x14ac:dyDescent="0.2">
      <c r="AX1193" s="204"/>
      <c r="AY1193" s="204"/>
      <c r="AZ1193" s="204"/>
      <c r="BA1193" s="204"/>
      <c r="BB1193" s="204"/>
      <c r="BC1193" s="204"/>
      <c r="BD1193" s="204"/>
      <c r="BE1193" s="132"/>
    </row>
    <row r="1194" spans="50:57" x14ac:dyDescent="0.2">
      <c r="AX1194" s="204"/>
      <c r="AY1194" s="204"/>
      <c r="AZ1194" s="204"/>
      <c r="BA1194" s="204"/>
      <c r="BB1194" s="204"/>
      <c r="BC1194" s="204"/>
      <c r="BD1194" s="204"/>
      <c r="BE1194" s="132"/>
    </row>
    <row r="1195" spans="50:57" x14ac:dyDescent="0.2">
      <c r="AX1195" s="204"/>
      <c r="AY1195" s="204"/>
      <c r="AZ1195" s="204"/>
      <c r="BA1195" s="204"/>
      <c r="BB1195" s="204"/>
      <c r="BC1195" s="204"/>
      <c r="BD1195" s="204"/>
      <c r="BE1195" s="132"/>
    </row>
    <row r="1196" spans="50:57" x14ac:dyDescent="0.2">
      <c r="AX1196" s="204"/>
      <c r="AY1196" s="204"/>
      <c r="AZ1196" s="204"/>
      <c r="BA1196" s="204"/>
      <c r="BB1196" s="204"/>
      <c r="BC1196" s="204"/>
      <c r="BD1196" s="204"/>
      <c r="BE1196" s="132"/>
    </row>
    <row r="1197" spans="50:57" x14ac:dyDescent="0.2">
      <c r="AX1197" s="204"/>
      <c r="AY1197" s="204"/>
      <c r="AZ1197" s="204"/>
      <c r="BA1197" s="204"/>
      <c r="BB1197" s="204"/>
      <c r="BC1197" s="204"/>
      <c r="BD1197" s="204"/>
      <c r="BE1197" s="132"/>
    </row>
    <row r="1198" spans="50:57" x14ac:dyDescent="0.2">
      <c r="AX1198" s="204"/>
      <c r="AY1198" s="204"/>
      <c r="AZ1198" s="204"/>
      <c r="BA1198" s="204"/>
      <c r="BB1198" s="204"/>
      <c r="BC1198" s="204"/>
      <c r="BD1198" s="204"/>
      <c r="BE1198" s="132"/>
    </row>
    <row r="1199" spans="50:57" x14ac:dyDescent="0.2">
      <c r="AX1199" s="204"/>
      <c r="AY1199" s="204"/>
      <c r="AZ1199" s="204"/>
      <c r="BA1199" s="204"/>
      <c r="BB1199" s="204"/>
      <c r="BC1199" s="204"/>
      <c r="BD1199" s="204"/>
      <c r="BE1199" s="132"/>
    </row>
    <row r="1200" spans="50:57" x14ac:dyDescent="0.2">
      <c r="AX1200" s="204"/>
      <c r="AY1200" s="204"/>
      <c r="AZ1200" s="204"/>
      <c r="BA1200" s="204"/>
      <c r="BB1200" s="204"/>
      <c r="BC1200" s="204"/>
      <c r="BD1200" s="204"/>
      <c r="BE1200" s="132"/>
    </row>
    <row r="1201" spans="50:57" x14ac:dyDescent="0.2">
      <c r="AX1201" s="204"/>
      <c r="AY1201" s="204"/>
      <c r="AZ1201" s="204"/>
      <c r="BA1201" s="204"/>
      <c r="BB1201" s="204"/>
      <c r="BC1201" s="204"/>
      <c r="BD1201" s="204"/>
      <c r="BE1201" s="132"/>
    </row>
    <row r="1202" spans="50:57" x14ac:dyDescent="0.2">
      <c r="AX1202" s="204"/>
      <c r="AY1202" s="204"/>
      <c r="AZ1202" s="204"/>
      <c r="BA1202" s="204"/>
      <c r="BB1202" s="204"/>
      <c r="BC1202" s="204"/>
      <c r="BD1202" s="204"/>
      <c r="BE1202" s="132"/>
    </row>
    <row r="1203" spans="50:57" x14ac:dyDescent="0.2">
      <c r="AX1203" s="204"/>
      <c r="AY1203" s="204"/>
      <c r="AZ1203" s="204"/>
      <c r="BA1203" s="204"/>
      <c r="BB1203" s="204"/>
      <c r="BC1203" s="204"/>
      <c r="BD1203" s="204"/>
      <c r="BE1203" s="132"/>
    </row>
    <row r="1204" spans="50:57" x14ac:dyDescent="0.2">
      <c r="AX1204" s="204"/>
      <c r="AY1204" s="204"/>
      <c r="AZ1204" s="204"/>
      <c r="BA1204" s="204"/>
      <c r="BB1204" s="204"/>
      <c r="BC1204" s="204"/>
      <c r="BD1204" s="204"/>
      <c r="BE1204" s="132"/>
    </row>
    <row r="1205" spans="50:57" x14ac:dyDescent="0.2">
      <c r="AX1205" s="204"/>
      <c r="AY1205" s="204"/>
      <c r="AZ1205" s="204"/>
      <c r="BA1205" s="204"/>
      <c r="BB1205" s="204"/>
      <c r="BC1205" s="204"/>
      <c r="BD1205" s="204"/>
      <c r="BE1205" s="132"/>
    </row>
    <row r="1206" spans="50:57" x14ac:dyDescent="0.2">
      <c r="AX1206" s="204"/>
      <c r="AY1206" s="204"/>
      <c r="AZ1206" s="204"/>
      <c r="BA1206" s="204"/>
      <c r="BB1206" s="204"/>
      <c r="BC1206" s="204"/>
      <c r="BD1206" s="204"/>
      <c r="BE1206" s="132"/>
    </row>
    <row r="1207" spans="50:57" x14ac:dyDescent="0.2">
      <c r="AX1207" s="204"/>
      <c r="AY1207" s="204"/>
      <c r="AZ1207" s="204"/>
      <c r="BA1207" s="204"/>
      <c r="BB1207" s="204"/>
      <c r="BC1207" s="204"/>
      <c r="BD1207" s="204"/>
      <c r="BE1207" s="132"/>
    </row>
    <row r="1208" spans="50:57" x14ac:dyDescent="0.2">
      <c r="AX1208" s="204"/>
      <c r="AY1208" s="204"/>
      <c r="AZ1208" s="204"/>
      <c r="BA1208" s="204"/>
      <c r="BB1208" s="204"/>
      <c r="BC1208" s="204"/>
      <c r="BD1208" s="204"/>
      <c r="BE1208" s="132"/>
    </row>
    <row r="1209" spans="50:57" x14ac:dyDescent="0.2">
      <c r="AX1209" s="204"/>
      <c r="AY1209" s="204"/>
      <c r="AZ1209" s="204"/>
      <c r="BA1209" s="204"/>
      <c r="BB1209" s="204"/>
      <c r="BC1209" s="204"/>
      <c r="BD1209" s="204"/>
      <c r="BE1209" s="132"/>
    </row>
    <row r="1210" spans="50:57" x14ac:dyDescent="0.2">
      <c r="AX1210" s="204"/>
      <c r="AY1210" s="204"/>
      <c r="AZ1210" s="204"/>
      <c r="BA1210" s="204"/>
      <c r="BB1210" s="204"/>
      <c r="BC1210" s="204"/>
      <c r="BD1210" s="204"/>
      <c r="BE1210" s="132"/>
    </row>
    <row r="1211" spans="50:57" x14ac:dyDescent="0.2">
      <c r="AX1211" s="204"/>
      <c r="AY1211" s="204"/>
      <c r="AZ1211" s="204"/>
      <c r="BA1211" s="204"/>
      <c r="BB1211" s="204"/>
      <c r="BC1211" s="204"/>
      <c r="BD1211" s="204"/>
      <c r="BE1211" s="132"/>
    </row>
    <row r="1212" spans="50:57" x14ac:dyDescent="0.2">
      <c r="AX1212" s="204"/>
      <c r="AY1212" s="204"/>
      <c r="AZ1212" s="204"/>
      <c r="BA1212" s="204"/>
      <c r="BB1212" s="204"/>
      <c r="BC1212" s="204"/>
      <c r="BD1212" s="204"/>
      <c r="BE1212" s="132"/>
    </row>
    <row r="1213" spans="50:57" x14ac:dyDescent="0.2">
      <c r="AX1213" s="204"/>
      <c r="AY1213" s="204"/>
      <c r="AZ1213" s="204"/>
      <c r="BA1213" s="204"/>
      <c r="BB1213" s="204"/>
      <c r="BC1213" s="204"/>
      <c r="BD1213" s="204"/>
      <c r="BE1213" s="132"/>
    </row>
    <row r="1214" spans="50:57" x14ac:dyDescent="0.2">
      <c r="AX1214" s="204"/>
      <c r="AY1214" s="204"/>
      <c r="AZ1214" s="204"/>
      <c r="BA1214" s="204"/>
      <c r="BB1214" s="204"/>
      <c r="BC1214" s="204"/>
      <c r="BD1214" s="204"/>
      <c r="BE1214" s="132"/>
    </row>
    <row r="1215" spans="50:57" x14ac:dyDescent="0.2">
      <c r="AX1215" s="204"/>
      <c r="AY1215" s="204"/>
      <c r="AZ1215" s="204"/>
      <c r="BA1215" s="204"/>
      <c r="BB1215" s="204"/>
      <c r="BC1215" s="204"/>
      <c r="BD1215" s="204"/>
      <c r="BE1215" s="132"/>
    </row>
    <row r="1216" spans="50:57" x14ac:dyDescent="0.2">
      <c r="AX1216" s="204"/>
      <c r="AY1216" s="204"/>
      <c r="AZ1216" s="204"/>
      <c r="BA1216" s="204"/>
      <c r="BB1216" s="204"/>
      <c r="BC1216" s="204"/>
      <c r="BD1216" s="204"/>
      <c r="BE1216" s="132"/>
    </row>
    <row r="1217" spans="50:57" x14ac:dyDescent="0.2">
      <c r="AX1217" s="204"/>
      <c r="AY1217" s="204"/>
      <c r="AZ1217" s="204"/>
      <c r="BA1217" s="204"/>
      <c r="BB1217" s="204"/>
      <c r="BC1217" s="204"/>
      <c r="BD1217" s="204"/>
      <c r="BE1217" s="132"/>
    </row>
    <row r="1218" spans="50:57" x14ac:dyDescent="0.2">
      <c r="AX1218" s="204"/>
      <c r="AY1218" s="204"/>
      <c r="AZ1218" s="204"/>
      <c r="BA1218" s="204"/>
      <c r="BB1218" s="204"/>
      <c r="BC1218" s="204"/>
      <c r="BD1218" s="204"/>
      <c r="BE1218" s="132"/>
    </row>
    <row r="1219" spans="50:57" x14ac:dyDescent="0.2">
      <c r="AX1219" s="204"/>
      <c r="AY1219" s="204"/>
      <c r="AZ1219" s="204"/>
      <c r="BA1219" s="204"/>
      <c r="BB1219" s="204"/>
      <c r="BC1219" s="204"/>
      <c r="BD1219" s="204"/>
      <c r="BE1219" s="132"/>
    </row>
    <row r="1220" spans="50:57" x14ac:dyDescent="0.2">
      <c r="AX1220" s="204"/>
      <c r="AY1220" s="204"/>
      <c r="AZ1220" s="204"/>
      <c r="BA1220" s="204"/>
      <c r="BB1220" s="204"/>
      <c r="BC1220" s="204"/>
      <c r="BD1220" s="204"/>
      <c r="BE1220" s="132"/>
    </row>
    <row r="1221" spans="50:57" x14ac:dyDescent="0.2">
      <c r="AX1221" s="204"/>
      <c r="AY1221" s="204"/>
      <c r="AZ1221" s="204"/>
      <c r="BA1221" s="204"/>
      <c r="BB1221" s="204"/>
      <c r="BC1221" s="204"/>
      <c r="BD1221" s="204"/>
      <c r="BE1221" s="132"/>
    </row>
    <row r="1222" spans="50:57" x14ac:dyDescent="0.2">
      <c r="AX1222" s="204"/>
      <c r="AY1222" s="204"/>
      <c r="AZ1222" s="204"/>
      <c r="BA1222" s="204"/>
      <c r="BB1222" s="204"/>
      <c r="BC1222" s="204"/>
      <c r="BD1222" s="204"/>
      <c r="BE1222" s="132"/>
    </row>
    <row r="1223" spans="50:57" x14ac:dyDescent="0.2">
      <c r="AX1223" s="204"/>
      <c r="AY1223" s="204"/>
      <c r="AZ1223" s="204"/>
      <c r="BA1223" s="204"/>
      <c r="BB1223" s="204"/>
      <c r="BC1223" s="204"/>
      <c r="BD1223" s="204"/>
      <c r="BE1223" s="132"/>
    </row>
    <row r="1224" spans="50:57" x14ac:dyDescent="0.2">
      <c r="AX1224" s="204"/>
      <c r="AY1224" s="204"/>
      <c r="AZ1224" s="204"/>
      <c r="BA1224" s="204"/>
      <c r="BB1224" s="204"/>
      <c r="BC1224" s="204"/>
      <c r="BD1224" s="204"/>
      <c r="BE1224" s="132"/>
    </row>
    <row r="1225" spans="50:57" x14ac:dyDescent="0.2">
      <c r="AX1225" s="204"/>
      <c r="AY1225" s="204"/>
      <c r="AZ1225" s="204"/>
      <c r="BA1225" s="204"/>
      <c r="BB1225" s="204"/>
      <c r="BC1225" s="204"/>
      <c r="BD1225" s="204"/>
      <c r="BE1225" s="132"/>
    </row>
    <row r="1226" spans="50:57" x14ac:dyDescent="0.2">
      <c r="AX1226" s="204"/>
      <c r="AY1226" s="204"/>
      <c r="AZ1226" s="204"/>
      <c r="BA1226" s="204"/>
      <c r="BB1226" s="204"/>
      <c r="BC1226" s="204"/>
      <c r="BD1226" s="204"/>
      <c r="BE1226" s="132"/>
    </row>
    <row r="1227" spans="50:57" x14ac:dyDescent="0.2">
      <c r="AX1227" s="204"/>
      <c r="AY1227" s="204"/>
      <c r="AZ1227" s="204"/>
      <c r="BA1227" s="204"/>
      <c r="BB1227" s="204"/>
      <c r="BC1227" s="204"/>
      <c r="BD1227" s="204"/>
      <c r="BE1227" s="132"/>
    </row>
    <row r="1228" spans="50:57" x14ac:dyDescent="0.2">
      <c r="AX1228" s="204"/>
      <c r="AY1228" s="204"/>
      <c r="AZ1228" s="204"/>
      <c r="BA1228" s="204"/>
      <c r="BB1228" s="204"/>
      <c r="BC1228" s="204"/>
      <c r="BD1228" s="204"/>
      <c r="BE1228" s="132"/>
    </row>
    <row r="1229" spans="50:57" x14ac:dyDescent="0.2">
      <c r="AX1229" s="204"/>
      <c r="AY1229" s="204"/>
      <c r="AZ1229" s="204"/>
      <c r="BA1229" s="204"/>
      <c r="BB1229" s="204"/>
      <c r="BC1229" s="204"/>
      <c r="BD1229" s="204"/>
      <c r="BE1229" s="132"/>
    </row>
    <row r="1230" spans="50:57" x14ac:dyDescent="0.2">
      <c r="AX1230" s="204"/>
      <c r="AY1230" s="204"/>
      <c r="AZ1230" s="204"/>
      <c r="BA1230" s="204"/>
      <c r="BB1230" s="204"/>
      <c r="BC1230" s="204"/>
      <c r="BD1230" s="204"/>
      <c r="BE1230" s="132"/>
    </row>
    <row r="1231" spans="50:57" x14ac:dyDescent="0.2">
      <c r="AX1231" s="204"/>
      <c r="AY1231" s="204"/>
      <c r="AZ1231" s="204"/>
      <c r="BA1231" s="204"/>
      <c r="BB1231" s="204"/>
      <c r="BC1231" s="204"/>
      <c r="BD1231" s="204"/>
      <c r="BE1231" s="132"/>
    </row>
    <row r="1232" spans="50:57" x14ac:dyDescent="0.2">
      <c r="AX1232" s="204"/>
      <c r="AY1232" s="204"/>
      <c r="AZ1232" s="204"/>
      <c r="BA1232" s="204"/>
      <c r="BB1232" s="204"/>
      <c r="BC1232" s="204"/>
      <c r="BD1232" s="204"/>
      <c r="BE1232" s="132"/>
    </row>
    <row r="1233" spans="50:57" x14ac:dyDescent="0.2">
      <c r="AX1233" s="204"/>
      <c r="AY1233" s="204"/>
      <c r="AZ1233" s="204"/>
      <c r="BA1233" s="204"/>
      <c r="BB1233" s="204"/>
      <c r="BC1233" s="204"/>
      <c r="BD1233" s="204"/>
      <c r="BE1233" s="132"/>
    </row>
    <row r="1234" spans="50:57" x14ac:dyDescent="0.2">
      <c r="AX1234" s="204"/>
      <c r="AY1234" s="204"/>
      <c r="AZ1234" s="204"/>
      <c r="BA1234" s="204"/>
      <c r="BB1234" s="204"/>
      <c r="BC1234" s="204"/>
      <c r="BD1234" s="204"/>
      <c r="BE1234" s="132"/>
    </row>
    <row r="1235" spans="50:57" x14ac:dyDescent="0.2">
      <c r="AX1235" s="204"/>
      <c r="AY1235" s="204"/>
      <c r="AZ1235" s="204"/>
      <c r="BA1235" s="204"/>
      <c r="BB1235" s="204"/>
      <c r="BC1235" s="204"/>
      <c r="BD1235" s="204"/>
      <c r="BE1235" s="132"/>
    </row>
    <row r="1236" spans="50:57" x14ac:dyDescent="0.2">
      <c r="AX1236" s="204"/>
      <c r="AY1236" s="204"/>
      <c r="AZ1236" s="204"/>
      <c r="BA1236" s="204"/>
      <c r="BB1236" s="204"/>
      <c r="BC1236" s="204"/>
      <c r="BD1236" s="204"/>
      <c r="BE1236" s="132"/>
    </row>
    <row r="1237" spans="50:57" x14ac:dyDescent="0.2">
      <c r="AX1237" s="204"/>
      <c r="AY1237" s="204"/>
      <c r="AZ1237" s="204"/>
      <c r="BA1237" s="204"/>
      <c r="BB1237" s="204"/>
      <c r="BC1237" s="204"/>
      <c r="BD1237" s="204"/>
      <c r="BE1237" s="132"/>
    </row>
    <row r="1238" spans="50:57" x14ac:dyDescent="0.2">
      <c r="AX1238" s="204"/>
      <c r="AY1238" s="204"/>
      <c r="AZ1238" s="204"/>
      <c r="BA1238" s="204"/>
      <c r="BB1238" s="204"/>
      <c r="BC1238" s="204"/>
      <c r="BD1238" s="204"/>
      <c r="BE1238" s="132"/>
    </row>
    <row r="1239" spans="50:57" x14ac:dyDescent="0.2">
      <c r="AX1239" s="204"/>
      <c r="AY1239" s="204"/>
      <c r="AZ1239" s="204"/>
      <c r="BA1239" s="204"/>
      <c r="BB1239" s="204"/>
      <c r="BC1239" s="204"/>
      <c r="BD1239" s="204"/>
      <c r="BE1239" s="132"/>
    </row>
    <row r="1240" spans="50:57" x14ac:dyDescent="0.2">
      <c r="AX1240" s="204"/>
      <c r="AY1240" s="204"/>
      <c r="AZ1240" s="204"/>
      <c r="BA1240" s="204"/>
      <c r="BB1240" s="204"/>
      <c r="BC1240" s="204"/>
      <c r="BD1240" s="204"/>
      <c r="BE1240" s="132"/>
    </row>
    <row r="1241" spans="50:57" x14ac:dyDescent="0.2">
      <c r="AX1241" s="204"/>
      <c r="AY1241" s="204"/>
      <c r="AZ1241" s="204"/>
      <c r="BA1241" s="204"/>
      <c r="BB1241" s="204"/>
      <c r="BC1241" s="204"/>
      <c r="BD1241" s="204"/>
      <c r="BE1241" s="132"/>
    </row>
    <row r="1242" spans="50:57" x14ac:dyDescent="0.2">
      <c r="AX1242" s="204"/>
      <c r="AY1242" s="204"/>
      <c r="AZ1242" s="204"/>
      <c r="BA1242" s="204"/>
      <c r="BB1242" s="204"/>
      <c r="BC1242" s="204"/>
      <c r="BD1242" s="204"/>
      <c r="BE1242" s="132"/>
    </row>
    <row r="1243" spans="50:57" x14ac:dyDescent="0.2">
      <c r="AX1243" s="204"/>
      <c r="AY1243" s="204"/>
      <c r="AZ1243" s="204"/>
      <c r="BA1243" s="204"/>
      <c r="BB1243" s="204"/>
      <c r="BC1243" s="204"/>
      <c r="BD1243" s="204"/>
      <c r="BE1243" s="132"/>
    </row>
    <row r="1244" spans="50:57" x14ac:dyDescent="0.2">
      <c r="AX1244" s="204"/>
      <c r="AY1244" s="204"/>
      <c r="AZ1244" s="204"/>
      <c r="BA1244" s="204"/>
      <c r="BB1244" s="204"/>
      <c r="BC1244" s="204"/>
      <c r="BD1244" s="204"/>
      <c r="BE1244" s="132"/>
    </row>
    <row r="1245" spans="50:57" x14ac:dyDescent="0.2">
      <c r="AX1245" s="204"/>
      <c r="AY1245" s="204"/>
      <c r="AZ1245" s="204"/>
      <c r="BA1245" s="204"/>
      <c r="BB1245" s="204"/>
      <c r="BC1245" s="204"/>
      <c r="BD1245" s="204"/>
      <c r="BE1245" s="132"/>
    </row>
    <row r="1246" spans="50:57" x14ac:dyDescent="0.2">
      <c r="AX1246" s="204"/>
      <c r="AY1246" s="204"/>
      <c r="AZ1246" s="204"/>
      <c r="BA1246" s="204"/>
      <c r="BB1246" s="204"/>
      <c r="BC1246" s="204"/>
      <c r="BD1246" s="204"/>
      <c r="BE1246" s="132"/>
    </row>
    <row r="1247" spans="50:57" x14ac:dyDescent="0.2">
      <c r="AX1247" s="204"/>
      <c r="AY1247" s="204"/>
      <c r="AZ1247" s="204"/>
      <c r="BA1247" s="204"/>
      <c r="BB1247" s="204"/>
      <c r="BC1247" s="204"/>
      <c r="BD1247" s="204"/>
      <c r="BE1247" s="132"/>
    </row>
    <row r="1248" spans="50:57" x14ac:dyDescent="0.2">
      <c r="AX1248" s="204"/>
      <c r="AY1248" s="204"/>
      <c r="AZ1248" s="204"/>
      <c r="BA1248" s="204"/>
      <c r="BB1248" s="204"/>
      <c r="BC1248" s="204"/>
      <c r="BD1248" s="204"/>
      <c r="BE1248" s="132"/>
    </row>
    <row r="1249" spans="50:57" x14ac:dyDescent="0.2">
      <c r="AX1249" s="204"/>
      <c r="AY1249" s="204"/>
      <c r="AZ1249" s="204"/>
      <c r="BA1249" s="204"/>
      <c r="BB1249" s="204"/>
      <c r="BC1249" s="204"/>
      <c r="BD1249" s="204"/>
      <c r="BE1249" s="132"/>
    </row>
    <row r="1250" spans="50:57" x14ac:dyDescent="0.2">
      <c r="AX1250" s="204"/>
      <c r="AY1250" s="204"/>
      <c r="AZ1250" s="204"/>
      <c r="BA1250" s="204"/>
      <c r="BB1250" s="204"/>
      <c r="BC1250" s="204"/>
      <c r="BD1250" s="204"/>
      <c r="BE1250" s="132"/>
    </row>
    <row r="1251" spans="50:57" x14ac:dyDescent="0.2">
      <c r="AX1251" s="204"/>
      <c r="AY1251" s="204"/>
      <c r="AZ1251" s="204"/>
      <c r="BA1251" s="204"/>
      <c r="BB1251" s="204"/>
      <c r="BC1251" s="204"/>
      <c r="BD1251" s="204"/>
      <c r="BE1251" s="132"/>
    </row>
    <row r="1252" spans="50:57" x14ac:dyDescent="0.2">
      <c r="AX1252" s="204"/>
      <c r="AY1252" s="204"/>
      <c r="AZ1252" s="204"/>
      <c r="BA1252" s="204"/>
      <c r="BB1252" s="204"/>
      <c r="BC1252" s="204"/>
      <c r="BD1252" s="204"/>
      <c r="BE1252" s="132"/>
    </row>
    <row r="1253" spans="50:57" x14ac:dyDescent="0.2">
      <c r="AX1253" s="204"/>
      <c r="AY1253" s="204"/>
      <c r="AZ1253" s="204"/>
      <c r="BA1253" s="204"/>
      <c r="BB1253" s="204"/>
      <c r="BC1253" s="204"/>
      <c r="BD1253" s="204"/>
      <c r="BE1253" s="132"/>
    </row>
    <row r="1254" spans="50:57" x14ac:dyDescent="0.2">
      <c r="AX1254" s="204"/>
      <c r="AY1254" s="204"/>
      <c r="AZ1254" s="204"/>
      <c r="BA1254" s="204"/>
      <c r="BB1254" s="204"/>
      <c r="BC1254" s="204"/>
      <c r="BD1254" s="204"/>
      <c r="BE1254" s="132"/>
    </row>
    <row r="1255" spans="50:57" x14ac:dyDescent="0.2">
      <c r="AX1255" s="204"/>
      <c r="AY1255" s="204"/>
      <c r="AZ1255" s="204"/>
      <c r="BA1255" s="204"/>
      <c r="BB1255" s="204"/>
      <c r="BC1255" s="204"/>
      <c r="BD1255" s="204"/>
      <c r="BE1255" s="132"/>
    </row>
    <row r="1256" spans="50:57" x14ac:dyDescent="0.2">
      <c r="AX1256" s="204"/>
      <c r="AY1256" s="204"/>
      <c r="AZ1256" s="204"/>
      <c r="BA1256" s="204"/>
      <c r="BB1256" s="204"/>
      <c r="BC1256" s="204"/>
      <c r="BD1256" s="204"/>
      <c r="BE1256" s="132"/>
    </row>
    <row r="1257" spans="50:57" x14ac:dyDescent="0.2">
      <c r="AX1257" s="204"/>
      <c r="AY1257" s="204"/>
      <c r="AZ1257" s="204"/>
      <c r="BA1257" s="204"/>
      <c r="BB1257" s="204"/>
      <c r="BC1257" s="204"/>
      <c r="BD1257" s="204"/>
      <c r="BE1257" s="132"/>
    </row>
    <row r="1258" spans="50:57" x14ac:dyDescent="0.2">
      <c r="AX1258" s="204"/>
      <c r="AY1258" s="204"/>
      <c r="AZ1258" s="204"/>
      <c r="BA1258" s="204"/>
      <c r="BB1258" s="204"/>
      <c r="BC1258" s="204"/>
      <c r="BD1258" s="204"/>
      <c r="BE1258" s="132"/>
    </row>
    <row r="1259" spans="50:57" x14ac:dyDescent="0.2">
      <c r="AX1259" s="204"/>
      <c r="AY1259" s="204"/>
      <c r="AZ1259" s="204"/>
      <c r="BA1259" s="204"/>
      <c r="BB1259" s="204"/>
      <c r="BC1259" s="204"/>
      <c r="BD1259" s="204"/>
      <c r="BE1259" s="132"/>
    </row>
    <row r="1260" spans="50:57" x14ac:dyDescent="0.2">
      <c r="AX1260" s="204"/>
      <c r="AY1260" s="204"/>
      <c r="AZ1260" s="204"/>
      <c r="BA1260" s="204"/>
      <c r="BB1260" s="204"/>
      <c r="BC1260" s="204"/>
      <c r="BD1260" s="204"/>
      <c r="BE1260" s="132"/>
    </row>
    <row r="1261" spans="50:57" x14ac:dyDescent="0.2">
      <c r="AX1261" s="204"/>
      <c r="AY1261" s="204"/>
      <c r="AZ1261" s="204"/>
      <c r="BA1261" s="204"/>
      <c r="BB1261" s="204"/>
      <c r="BC1261" s="204"/>
      <c r="BD1261" s="204"/>
      <c r="BE1261" s="132"/>
    </row>
    <row r="1262" spans="50:57" x14ac:dyDescent="0.2">
      <c r="AX1262" s="204"/>
      <c r="AY1262" s="204"/>
      <c r="AZ1262" s="204"/>
      <c r="BA1262" s="204"/>
      <c r="BB1262" s="204"/>
      <c r="BC1262" s="204"/>
      <c r="BD1262" s="204"/>
      <c r="BE1262" s="132"/>
    </row>
    <row r="1263" spans="50:57" x14ac:dyDescent="0.2">
      <c r="AX1263" s="204"/>
      <c r="AY1263" s="204"/>
      <c r="AZ1263" s="204"/>
      <c r="BA1263" s="204"/>
      <c r="BB1263" s="204"/>
      <c r="BC1263" s="204"/>
      <c r="BD1263" s="204"/>
      <c r="BE1263" s="132"/>
    </row>
    <row r="1264" spans="50:57" x14ac:dyDescent="0.2">
      <c r="AX1264" s="204"/>
      <c r="AY1264" s="204"/>
      <c r="AZ1264" s="204"/>
      <c r="BA1264" s="204"/>
      <c r="BB1264" s="204"/>
      <c r="BC1264" s="204"/>
      <c r="BD1264" s="204"/>
      <c r="BE1264" s="132"/>
    </row>
    <row r="1265" spans="50:57" x14ac:dyDescent="0.2">
      <c r="AX1265" s="204"/>
      <c r="AY1265" s="204"/>
      <c r="AZ1265" s="204"/>
      <c r="BA1265" s="204"/>
      <c r="BB1265" s="204"/>
      <c r="BC1265" s="204"/>
      <c r="BD1265" s="204"/>
      <c r="BE1265" s="132"/>
    </row>
    <row r="1266" spans="50:57" x14ac:dyDescent="0.2">
      <c r="AX1266" s="204"/>
      <c r="AY1266" s="204"/>
      <c r="AZ1266" s="204"/>
      <c r="BA1266" s="204"/>
      <c r="BB1266" s="204"/>
      <c r="BC1266" s="204"/>
      <c r="BD1266" s="204"/>
      <c r="BE1266" s="132"/>
    </row>
    <row r="1267" spans="50:57" x14ac:dyDescent="0.2">
      <c r="AX1267" s="204"/>
      <c r="AY1267" s="204"/>
      <c r="AZ1267" s="204"/>
      <c r="BA1267" s="204"/>
      <c r="BB1267" s="204"/>
      <c r="BC1267" s="204"/>
      <c r="BD1267" s="204"/>
      <c r="BE1267" s="132"/>
    </row>
    <row r="1268" spans="50:57" x14ac:dyDescent="0.2">
      <c r="AX1268" s="204"/>
      <c r="AY1268" s="204"/>
      <c r="AZ1268" s="204"/>
      <c r="BA1268" s="204"/>
      <c r="BB1268" s="204"/>
      <c r="BC1268" s="204"/>
      <c r="BD1268" s="204"/>
      <c r="BE1268" s="132"/>
    </row>
    <row r="1269" spans="50:57" x14ac:dyDescent="0.2">
      <c r="AX1269" s="204"/>
      <c r="AY1269" s="204"/>
      <c r="AZ1269" s="204"/>
      <c r="BA1269" s="204"/>
      <c r="BB1269" s="204"/>
      <c r="BC1269" s="204"/>
      <c r="BD1269" s="204"/>
      <c r="BE1269" s="132"/>
    </row>
    <row r="1270" spans="50:57" x14ac:dyDescent="0.2">
      <c r="AX1270" s="204"/>
      <c r="AY1270" s="204"/>
      <c r="AZ1270" s="204"/>
      <c r="BA1270" s="204"/>
      <c r="BB1270" s="204"/>
      <c r="BC1270" s="204"/>
      <c r="BD1270" s="204"/>
      <c r="BE1270" s="132"/>
    </row>
    <row r="1271" spans="50:57" x14ac:dyDescent="0.2">
      <c r="AX1271" s="204"/>
      <c r="AY1271" s="204"/>
      <c r="AZ1271" s="204"/>
      <c r="BA1271" s="204"/>
      <c r="BB1271" s="204"/>
      <c r="BC1271" s="204"/>
      <c r="BD1271" s="204"/>
      <c r="BE1271" s="132"/>
    </row>
    <row r="1272" spans="50:57" x14ac:dyDescent="0.2">
      <c r="AX1272" s="204"/>
      <c r="AY1272" s="204"/>
      <c r="AZ1272" s="204"/>
      <c r="BA1272" s="204"/>
      <c r="BB1272" s="204"/>
      <c r="BC1272" s="204"/>
      <c r="BD1272" s="204"/>
      <c r="BE1272" s="132"/>
    </row>
    <row r="1273" spans="50:57" x14ac:dyDescent="0.2">
      <c r="AX1273" s="204"/>
      <c r="AY1273" s="204"/>
      <c r="AZ1273" s="204"/>
      <c r="BA1273" s="204"/>
      <c r="BB1273" s="204"/>
      <c r="BC1273" s="204"/>
      <c r="BD1273" s="204"/>
      <c r="BE1273" s="132"/>
    </row>
    <row r="1274" spans="50:57" x14ac:dyDescent="0.2">
      <c r="AX1274" s="204"/>
      <c r="AY1274" s="204"/>
      <c r="AZ1274" s="204"/>
      <c r="BA1274" s="204"/>
      <c r="BB1274" s="204"/>
      <c r="BC1274" s="204"/>
      <c r="BD1274" s="204"/>
      <c r="BE1274" s="132"/>
    </row>
    <row r="1275" spans="50:57" x14ac:dyDescent="0.2">
      <c r="AX1275" s="204"/>
      <c r="AY1275" s="204"/>
      <c r="AZ1275" s="204"/>
      <c r="BA1275" s="204"/>
      <c r="BB1275" s="204"/>
      <c r="BC1275" s="204"/>
      <c r="BD1275" s="204"/>
      <c r="BE1275" s="132"/>
    </row>
    <row r="1276" spans="50:57" x14ac:dyDescent="0.2">
      <c r="AX1276" s="204"/>
      <c r="AY1276" s="204"/>
      <c r="AZ1276" s="204"/>
      <c r="BA1276" s="204"/>
      <c r="BB1276" s="204"/>
      <c r="BC1276" s="204"/>
      <c r="BD1276" s="204"/>
      <c r="BE1276" s="132"/>
    </row>
    <row r="1277" spans="50:57" x14ac:dyDescent="0.2">
      <c r="AX1277" s="204"/>
      <c r="AY1277" s="204"/>
      <c r="AZ1277" s="204"/>
      <c r="BA1277" s="204"/>
      <c r="BB1277" s="204"/>
      <c r="BC1277" s="204"/>
      <c r="BD1277" s="204"/>
      <c r="BE1277" s="132"/>
    </row>
    <row r="1278" spans="50:57" x14ac:dyDescent="0.2">
      <c r="AX1278" s="204"/>
      <c r="AY1278" s="204"/>
      <c r="AZ1278" s="204"/>
      <c r="BA1278" s="204"/>
      <c r="BB1278" s="204"/>
      <c r="BC1278" s="204"/>
      <c r="BD1278" s="204"/>
      <c r="BE1278" s="132"/>
    </row>
    <row r="1279" spans="50:57" x14ac:dyDescent="0.2">
      <c r="AX1279" s="204"/>
      <c r="AY1279" s="204"/>
      <c r="AZ1279" s="204"/>
      <c r="BA1279" s="204"/>
      <c r="BB1279" s="204"/>
      <c r="BC1279" s="204"/>
      <c r="BD1279" s="204"/>
      <c r="BE1279" s="132"/>
    </row>
    <row r="1280" spans="50:57" x14ac:dyDescent="0.2">
      <c r="AX1280" s="204"/>
      <c r="AY1280" s="204"/>
      <c r="AZ1280" s="204"/>
      <c r="BA1280" s="204"/>
      <c r="BB1280" s="204"/>
      <c r="BC1280" s="204"/>
      <c r="BD1280" s="204"/>
      <c r="BE1280" s="132"/>
    </row>
    <row r="1281" spans="50:57" x14ac:dyDescent="0.2">
      <c r="AX1281" s="204"/>
      <c r="AY1281" s="204"/>
      <c r="AZ1281" s="204"/>
      <c r="BA1281" s="204"/>
      <c r="BB1281" s="204"/>
      <c r="BC1281" s="204"/>
      <c r="BD1281" s="204"/>
      <c r="BE1281" s="132"/>
    </row>
    <row r="1282" spans="50:57" x14ac:dyDescent="0.2">
      <c r="AX1282" s="204"/>
      <c r="AY1282" s="204"/>
      <c r="AZ1282" s="204"/>
      <c r="BA1282" s="204"/>
      <c r="BB1282" s="204"/>
      <c r="BC1282" s="204"/>
      <c r="BD1282" s="204"/>
      <c r="BE1282" s="132"/>
    </row>
    <row r="1283" spans="50:57" x14ac:dyDescent="0.2">
      <c r="AX1283" s="204"/>
      <c r="AY1283" s="204"/>
      <c r="AZ1283" s="204"/>
      <c r="BA1283" s="204"/>
      <c r="BB1283" s="204"/>
      <c r="BC1283" s="204"/>
      <c r="BD1283" s="204"/>
      <c r="BE1283" s="132"/>
    </row>
    <row r="1284" spans="50:57" x14ac:dyDescent="0.2">
      <c r="AX1284" s="204"/>
      <c r="AY1284" s="204"/>
      <c r="AZ1284" s="204"/>
      <c r="BA1284" s="204"/>
      <c r="BB1284" s="204"/>
      <c r="BC1284" s="204"/>
      <c r="BD1284" s="204"/>
      <c r="BE1284" s="132"/>
    </row>
    <row r="1285" spans="50:57" x14ac:dyDescent="0.2">
      <c r="AX1285" s="204"/>
      <c r="AY1285" s="204"/>
      <c r="AZ1285" s="204"/>
      <c r="BA1285" s="204"/>
      <c r="BB1285" s="204"/>
      <c r="BC1285" s="204"/>
      <c r="BD1285" s="204"/>
      <c r="BE1285" s="132"/>
    </row>
    <row r="1286" spans="50:57" x14ac:dyDescent="0.2">
      <c r="AX1286" s="204"/>
      <c r="AY1286" s="204"/>
      <c r="AZ1286" s="204"/>
      <c r="BA1286" s="204"/>
      <c r="BB1286" s="204"/>
      <c r="BC1286" s="204"/>
      <c r="BD1286" s="204"/>
      <c r="BE1286" s="132"/>
    </row>
    <row r="1287" spans="50:57" x14ac:dyDescent="0.2">
      <c r="AX1287" s="204"/>
      <c r="AY1287" s="204"/>
      <c r="AZ1287" s="204"/>
      <c r="BA1287" s="204"/>
      <c r="BB1287" s="204"/>
      <c r="BC1287" s="204"/>
      <c r="BD1287" s="204"/>
      <c r="BE1287" s="132"/>
    </row>
    <row r="1288" spans="50:57" x14ac:dyDescent="0.2">
      <c r="AX1288" s="204"/>
      <c r="AY1288" s="204"/>
      <c r="AZ1288" s="204"/>
      <c r="BA1288" s="204"/>
      <c r="BB1288" s="204"/>
      <c r="BC1288" s="204"/>
      <c r="BD1288" s="204"/>
      <c r="BE1288" s="132"/>
    </row>
    <row r="1289" spans="50:57" x14ac:dyDescent="0.2">
      <c r="AX1289" s="204"/>
      <c r="AY1289" s="204"/>
      <c r="AZ1289" s="204"/>
      <c r="BA1289" s="204"/>
      <c r="BB1289" s="204"/>
      <c r="BC1289" s="204"/>
      <c r="BD1289" s="204"/>
      <c r="BE1289" s="132"/>
    </row>
    <row r="1290" spans="50:57" x14ac:dyDescent="0.2">
      <c r="AX1290" s="204"/>
      <c r="AY1290" s="204"/>
      <c r="AZ1290" s="204"/>
      <c r="BA1290" s="204"/>
      <c r="BB1290" s="204"/>
      <c r="BC1290" s="204"/>
      <c r="BD1290" s="204"/>
      <c r="BE1290" s="132"/>
    </row>
    <row r="1291" spans="50:57" x14ac:dyDescent="0.2">
      <c r="AX1291" s="204"/>
      <c r="AY1291" s="204"/>
      <c r="AZ1291" s="204"/>
      <c r="BA1291" s="204"/>
      <c r="BB1291" s="204"/>
      <c r="BC1291" s="204"/>
      <c r="BD1291" s="204"/>
      <c r="BE1291" s="132"/>
    </row>
    <row r="1292" spans="50:57" x14ac:dyDescent="0.2">
      <c r="AX1292" s="204"/>
      <c r="AY1292" s="204"/>
      <c r="AZ1292" s="204"/>
      <c r="BA1292" s="204"/>
      <c r="BB1292" s="204"/>
      <c r="BC1292" s="204"/>
      <c r="BD1292" s="204"/>
      <c r="BE1292" s="132"/>
    </row>
    <row r="1293" spans="50:57" x14ac:dyDescent="0.2">
      <c r="AX1293" s="204"/>
      <c r="AY1293" s="204"/>
      <c r="AZ1293" s="204"/>
      <c r="BA1293" s="204"/>
      <c r="BB1293" s="204"/>
      <c r="BC1293" s="204"/>
      <c r="BD1293" s="204"/>
      <c r="BE1293" s="132"/>
    </row>
    <row r="1294" spans="50:57" x14ac:dyDescent="0.2">
      <c r="AX1294" s="204"/>
      <c r="AY1294" s="204"/>
      <c r="AZ1294" s="204"/>
      <c r="BA1294" s="204"/>
      <c r="BB1294" s="204"/>
      <c r="BC1294" s="204"/>
      <c r="BD1294" s="204"/>
      <c r="BE1294" s="132"/>
    </row>
    <row r="1295" spans="50:57" x14ac:dyDescent="0.2">
      <c r="AX1295" s="204"/>
      <c r="AY1295" s="204"/>
      <c r="AZ1295" s="204"/>
      <c r="BA1295" s="204"/>
      <c r="BB1295" s="204"/>
      <c r="BC1295" s="204"/>
      <c r="BD1295" s="204"/>
      <c r="BE1295" s="132"/>
    </row>
    <row r="1296" spans="50:57" x14ac:dyDescent="0.2">
      <c r="AX1296" s="204"/>
      <c r="AY1296" s="204"/>
      <c r="AZ1296" s="204"/>
      <c r="BA1296" s="204"/>
      <c r="BB1296" s="204"/>
      <c r="BC1296" s="204"/>
      <c r="BD1296" s="204"/>
      <c r="BE1296" s="132"/>
    </row>
    <row r="1297" spans="50:57" x14ac:dyDescent="0.2">
      <c r="AX1297" s="204"/>
      <c r="AY1297" s="204"/>
      <c r="AZ1297" s="204"/>
      <c r="BA1297" s="204"/>
      <c r="BB1297" s="204"/>
      <c r="BC1297" s="204"/>
      <c r="BD1297" s="204"/>
      <c r="BE1297" s="132"/>
    </row>
    <row r="1298" spans="50:57" x14ac:dyDescent="0.2">
      <c r="AX1298" s="204"/>
      <c r="AY1298" s="204"/>
      <c r="AZ1298" s="204"/>
      <c r="BA1298" s="204"/>
      <c r="BB1298" s="204"/>
      <c r="BC1298" s="204"/>
      <c r="BD1298" s="204"/>
      <c r="BE1298" s="132"/>
    </row>
    <row r="1299" spans="50:57" x14ac:dyDescent="0.2">
      <c r="AX1299" s="204"/>
      <c r="AY1299" s="204"/>
      <c r="AZ1299" s="204"/>
      <c r="BA1299" s="204"/>
      <c r="BB1299" s="204"/>
      <c r="BC1299" s="204"/>
      <c r="BD1299" s="204"/>
      <c r="BE1299" s="132"/>
    </row>
    <row r="1300" spans="50:57" x14ac:dyDescent="0.2">
      <c r="AX1300" s="204"/>
      <c r="AY1300" s="204"/>
      <c r="AZ1300" s="204"/>
      <c r="BA1300" s="204"/>
      <c r="BB1300" s="204"/>
      <c r="BC1300" s="204"/>
      <c r="BD1300" s="204"/>
      <c r="BE1300" s="132"/>
    </row>
    <row r="1301" spans="50:57" x14ac:dyDescent="0.2">
      <c r="AX1301" s="204"/>
      <c r="AY1301" s="204"/>
      <c r="AZ1301" s="204"/>
      <c r="BA1301" s="204"/>
      <c r="BB1301" s="204"/>
      <c r="BC1301" s="204"/>
      <c r="BD1301" s="204"/>
      <c r="BE1301" s="132"/>
    </row>
    <row r="1302" spans="50:57" x14ac:dyDescent="0.2">
      <c r="AX1302" s="204"/>
      <c r="AY1302" s="204"/>
      <c r="AZ1302" s="204"/>
      <c r="BA1302" s="204"/>
      <c r="BB1302" s="204"/>
      <c r="BC1302" s="204"/>
      <c r="BD1302" s="204"/>
      <c r="BE1302" s="132"/>
    </row>
    <row r="1303" spans="50:57" x14ac:dyDescent="0.2">
      <c r="AX1303" s="204"/>
      <c r="AY1303" s="204"/>
      <c r="AZ1303" s="204"/>
      <c r="BA1303" s="204"/>
      <c r="BB1303" s="204"/>
      <c r="BC1303" s="204"/>
      <c r="BD1303" s="204"/>
      <c r="BE1303" s="132"/>
    </row>
    <row r="1304" spans="50:57" x14ac:dyDescent="0.2">
      <c r="AX1304" s="204"/>
      <c r="AY1304" s="204"/>
      <c r="AZ1304" s="204"/>
      <c r="BA1304" s="204"/>
      <c r="BB1304" s="204"/>
      <c r="BC1304" s="204"/>
      <c r="BD1304" s="204"/>
      <c r="BE1304" s="132"/>
    </row>
    <row r="1305" spans="50:57" x14ac:dyDescent="0.2">
      <c r="AX1305" s="204"/>
      <c r="AY1305" s="204"/>
      <c r="AZ1305" s="204"/>
      <c r="BA1305" s="204"/>
      <c r="BB1305" s="204"/>
      <c r="BC1305" s="204"/>
      <c r="BD1305" s="204"/>
      <c r="BE1305" s="132"/>
    </row>
    <row r="1306" spans="50:57" x14ac:dyDescent="0.2">
      <c r="AX1306" s="204"/>
      <c r="AY1306" s="204"/>
      <c r="AZ1306" s="204"/>
      <c r="BA1306" s="204"/>
      <c r="BB1306" s="204"/>
      <c r="BC1306" s="204"/>
      <c r="BD1306" s="204"/>
      <c r="BE1306" s="132"/>
    </row>
    <row r="1307" spans="50:57" x14ac:dyDescent="0.2">
      <c r="AX1307" s="204"/>
      <c r="AY1307" s="204"/>
      <c r="AZ1307" s="204"/>
      <c r="BA1307" s="204"/>
      <c r="BB1307" s="204"/>
      <c r="BC1307" s="204"/>
      <c r="BD1307" s="204"/>
      <c r="BE1307" s="132"/>
    </row>
    <row r="1308" spans="50:57" x14ac:dyDescent="0.2">
      <c r="AX1308" s="204"/>
      <c r="AY1308" s="204"/>
      <c r="AZ1308" s="204"/>
      <c r="BA1308" s="204"/>
      <c r="BB1308" s="204"/>
      <c r="BC1308" s="204"/>
      <c r="BD1308" s="204"/>
      <c r="BE1308" s="132"/>
    </row>
    <row r="1309" spans="50:57" x14ac:dyDescent="0.2">
      <c r="AX1309" s="204"/>
      <c r="AY1309" s="204"/>
      <c r="AZ1309" s="204"/>
      <c r="BA1309" s="204"/>
      <c r="BB1309" s="204"/>
      <c r="BC1309" s="204"/>
      <c r="BD1309" s="204"/>
      <c r="BE1309" s="132"/>
    </row>
    <row r="1310" spans="50:57" x14ac:dyDescent="0.2">
      <c r="AX1310" s="204"/>
      <c r="AY1310" s="204"/>
      <c r="AZ1310" s="204"/>
      <c r="BA1310" s="204"/>
      <c r="BB1310" s="204"/>
      <c r="BC1310" s="204"/>
      <c r="BD1310" s="204"/>
      <c r="BE1310" s="132"/>
    </row>
    <row r="1311" spans="50:57" x14ac:dyDescent="0.2">
      <c r="AX1311" s="204"/>
      <c r="AY1311" s="204"/>
      <c r="AZ1311" s="204"/>
      <c r="BA1311" s="204"/>
      <c r="BB1311" s="204"/>
      <c r="BC1311" s="204"/>
      <c r="BD1311" s="204"/>
      <c r="BE1311" s="132"/>
    </row>
    <row r="1312" spans="50:57" x14ac:dyDescent="0.2">
      <c r="AX1312" s="204"/>
      <c r="AY1312" s="204"/>
      <c r="AZ1312" s="204"/>
      <c r="BA1312" s="204"/>
      <c r="BB1312" s="204"/>
      <c r="BC1312" s="204"/>
      <c r="BD1312" s="204"/>
      <c r="BE1312" s="132"/>
    </row>
    <row r="1313" spans="50:57" x14ac:dyDescent="0.2">
      <c r="AX1313" s="204"/>
      <c r="AY1313" s="204"/>
      <c r="AZ1313" s="204"/>
      <c r="BA1313" s="204"/>
      <c r="BB1313" s="204"/>
      <c r="BC1313" s="204"/>
      <c r="BD1313" s="204"/>
      <c r="BE1313" s="132"/>
    </row>
    <row r="1314" spans="50:57" x14ac:dyDescent="0.2">
      <c r="AX1314" s="204"/>
      <c r="AY1314" s="204"/>
      <c r="AZ1314" s="204"/>
      <c r="BA1314" s="204"/>
      <c r="BB1314" s="204"/>
      <c r="BC1314" s="204"/>
      <c r="BD1314" s="204"/>
      <c r="BE1314" s="132"/>
    </row>
    <row r="1315" spans="50:57" x14ac:dyDescent="0.2">
      <c r="AX1315" s="204"/>
      <c r="AY1315" s="204"/>
      <c r="AZ1315" s="204"/>
      <c r="BA1315" s="204"/>
      <c r="BB1315" s="204"/>
      <c r="BC1315" s="204"/>
      <c r="BD1315" s="204"/>
      <c r="BE1315" s="132"/>
    </row>
    <row r="1316" spans="50:57" x14ac:dyDescent="0.2">
      <c r="AX1316" s="204"/>
      <c r="AY1316" s="204"/>
      <c r="AZ1316" s="204"/>
      <c r="BA1316" s="204"/>
      <c r="BB1316" s="204"/>
      <c r="BC1316" s="204"/>
      <c r="BD1316" s="204"/>
      <c r="BE1316" s="132"/>
    </row>
    <row r="1317" spans="50:57" x14ac:dyDescent="0.2">
      <c r="AX1317" s="204"/>
      <c r="AY1317" s="204"/>
      <c r="AZ1317" s="204"/>
      <c r="BA1317" s="204"/>
      <c r="BB1317" s="204"/>
      <c r="BC1317" s="204"/>
      <c r="BD1317" s="204"/>
      <c r="BE1317" s="132"/>
    </row>
    <row r="1318" spans="50:57" x14ac:dyDescent="0.2">
      <c r="AX1318" s="204"/>
      <c r="AY1318" s="204"/>
      <c r="AZ1318" s="204"/>
      <c r="BA1318" s="204"/>
      <c r="BB1318" s="204"/>
      <c r="BC1318" s="204"/>
      <c r="BD1318" s="204"/>
      <c r="BE1318" s="132"/>
    </row>
    <row r="1319" spans="50:57" x14ac:dyDescent="0.2">
      <c r="AX1319" s="204"/>
      <c r="AY1319" s="204"/>
      <c r="AZ1319" s="204"/>
      <c r="BA1319" s="204"/>
      <c r="BB1319" s="204"/>
      <c r="BC1319" s="204"/>
      <c r="BD1319" s="204"/>
      <c r="BE1319" s="132"/>
    </row>
    <row r="1320" spans="50:57" x14ac:dyDescent="0.2">
      <c r="AX1320" s="204"/>
      <c r="AY1320" s="204"/>
      <c r="AZ1320" s="204"/>
      <c r="BA1320" s="204"/>
      <c r="BB1320" s="204"/>
      <c r="BC1320" s="204"/>
      <c r="BD1320" s="204"/>
      <c r="BE1320" s="132"/>
    </row>
    <row r="1321" spans="50:57" x14ac:dyDescent="0.2">
      <c r="AX1321" s="204"/>
      <c r="AY1321" s="204"/>
      <c r="AZ1321" s="204"/>
      <c r="BA1321" s="204"/>
      <c r="BB1321" s="204"/>
      <c r="BC1321" s="204"/>
      <c r="BD1321" s="204"/>
      <c r="BE1321" s="132"/>
    </row>
    <row r="1322" spans="50:57" x14ac:dyDescent="0.2">
      <c r="AX1322" s="204"/>
      <c r="AY1322" s="204"/>
      <c r="AZ1322" s="204"/>
      <c r="BA1322" s="204"/>
      <c r="BB1322" s="204"/>
      <c r="BC1322" s="204"/>
      <c r="BD1322" s="204"/>
      <c r="BE1322" s="132"/>
    </row>
    <row r="1323" spans="50:57" x14ac:dyDescent="0.2">
      <c r="AX1323" s="204"/>
      <c r="AY1323" s="204"/>
      <c r="AZ1323" s="204"/>
      <c r="BA1323" s="204"/>
      <c r="BB1323" s="204"/>
      <c r="BC1323" s="204"/>
      <c r="BD1323" s="204"/>
      <c r="BE1323" s="132"/>
    </row>
    <row r="1324" spans="50:57" x14ac:dyDescent="0.2">
      <c r="AX1324" s="204"/>
      <c r="AY1324" s="204"/>
      <c r="AZ1324" s="204"/>
      <c r="BA1324" s="204"/>
      <c r="BB1324" s="204"/>
      <c r="BC1324" s="204"/>
      <c r="BD1324" s="204"/>
      <c r="BE1324" s="132"/>
    </row>
    <row r="1325" spans="50:57" x14ac:dyDescent="0.2">
      <c r="AX1325" s="204"/>
      <c r="AY1325" s="204"/>
      <c r="AZ1325" s="204"/>
      <c r="BA1325" s="204"/>
      <c r="BB1325" s="204"/>
      <c r="BC1325" s="204"/>
      <c r="BD1325" s="204"/>
      <c r="BE1325" s="132"/>
    </row>
    <row r="1326" spans="50:57" x14ac:dyDescent="0.2">
      <c r="AX1326" s="204"/>
      <c r="AY1326" s="204"/>
      <c r="AZ1326" s="204"/>
      <c r="BA1326" s="204"/>
      <c r="BB1326" s="204"/>
      <c r="BC1326" s="204"/>
      <c r="BD1326" s="204"/>
      <c r="BE1326" s="132"/>
    </row>
    <row r="1327" spans="50:57" x14ac:dyDescent="0.2">
      <c r="AX1327" s="204"/>
      <c r="AY1327" s="204"/>
      <c r="AZ1327" s="204"/>
      <c r="BA1327" s="204"/>
      <c r="BB1327" s="204"/>
      <c r="BC1327" s="204"/>
      <c r="BD1327" s="204"/>
      <c r="BE1327" s="132"/>
    </row>
    <row r="1328" spans="50:57" x14ac:dyDescent="0.2">
      <c r="AX1328" s="204"/>
      <c r="AY1328" s="204"/>
      <c r="AZ1328" s="204"/>
      <c r="BA1328" s="204"/>
      <c r="BB1328" s="204"/>
      <c r="BC1328" s="204"/>
      <c r="BD1328" s="204"/>
      <c r="BE1328" s="132"/>
    </row>
    <row r="1329" spans="50:57" x14ac:dyDescent="0.2">
      <c r="AX1329" s="204"/>
      <c r="AY1329" s="204"/>
      <c r="AZ1329" s="204"/>
      <c r="BA1329" s="204"/>
      <c r="BB1329" s="204"/>
      <c r="BC1329" s="204"/>
      <c r="BD1329" s="204"/>
      <c r="BE1329" s="132"/>
    </row>
    <row r="1330" spans="50:57" x14ac:dyDescent="0.2">
      <c r="AX1330" s="204"/>
      <c r="AY1330" s="204"/>
      <c r="AZ1330" s="204"/>
      <c r="BA1330" s="204"/>
      <c r="BB1330" s="204"/>
      <c r="BC1330" s="204"/>
      <c r="BD1330" s="204"/>
      <c r="BE1330" s="132"/>
    </row>
    <row r="1331" spans="50:57" x14ac:dyDescent="0.2">
      <c r="AX1331" s="204"/>
      <c r="AY1331" s="204"/>
      <c r="AZ1331" s="204"/>
      <c r="BA1331" s="204"/>
      <c r="BB1331" s="204"/>
      <c r="BC1331" s="204"/>
      <c r="BD1331" s="204"/>
      <c r="BE1331" s="132"/>
    </row>
    <row r="1332" spans="50:57" x14ac:dyDescent="0.2">
      <c r="AX1332" s="204"/>
      <c r="AY1332" s="204"/>
      <c r="AZ1332" s="204"/>
      <c r="BA1332" s="204"/>
      <c r="BB1332" s="204"/>
      <c r="BC1332" s="204"/>
      <c r="BD1332" s="204"/>
      <c r="BE1332" s="132"/>
    </row>
    <row r="1333" spans="50:57" x14ac:dyDescent="0.2">
      <c r="AX1333" s="204"/>
      <c r="AY1333" s="204"/>
      <c r="AZ1333" s="204"/>
      <c r="BA1333" s="204"/>
      <c r="BB1333" s="204"/>
      <c r="BC1333" s="204"/>
      <c r="BD1333" s="204"/>
      <c r="BE1333" s="132"/>
    </row>
    <row r="1334" spans="50:57" x14ac:dyDescent="0.2">
      <c r="AX1334" s="204"/>
      <c r="AY1334" s="204"/>
      <c r="AZ1334" s="204"/>
      <c r="BA1334" s="204"/>
      <c r="BB1334" s="204"/>
      <c r="BC1334" s="204"/>
      <c r="BD1334" s="204"/>
      <c r="BE1334" s="132"/>
    </row>
    <row r="1335" spans="50:57" x14ac:dyDescent="0.2">
      <c r="AX1335" s="204"/>
      <c r="AY1335" s="204"/>
      <c r="AZ1335" s="204"/>
      <c r="BA1335" s="204"/>
      <c r="BB1335" s="204"/>
      <c r="BC1335" s="204"/>
      <c r="BD1335" s="204"/>
      <c r="BE1335" s="132"/>
    </row>
    <row r="1336" spans="50:57" x14ac:dyDescent="0.2">
      <c r="AX1336" s="204"/>
      <c r="AY1336" s="204"/>
      <c r="AZ1336" s="204"/>
      <c r="BA1336" s="204"/>
      <c r="BB1336" s="204"/>
      <c r="BC1336" s="204"/>
      <c r="BD1336" s="204"/>
      <c r="BE1336" s="132"/>
    </row>
    <row r="1337" spans="50:57" x14ac:dyDescent="0.2">
      <c r="AX1337" s="204"/>
      <c r="AY1337" s="204"/>
      <c r="AZ1337" s="204"/>
      <c r="BA1337" s="204"/>
      <c r="BB1337" s="204"/>
      <c r="BC1337" s="204"/>
      <c r="BD1337" s="204"/>
      <c r="BE1337" s="132"/>
    </row>
    <row r="1338" spans="50:57" x14ac:dyDescent="0.2">
      <c r="AX1338" s="204"/>
      <c r="AY1338" s="204"/>
      <c r="AZ1338" s="204"/>
      <c r="BA1338" s="204"/>
      <c r="BB1338" s="204"/>
      <c r="BC1338" s="204"/>
      <c r="BD1338" s="204"/>
      <c r="BE1338" s="132"/>
    </row>
    <row r="1339" spans="50:57" x14ac:dyDescent="0.2">
      <c r="AX1339" s="204"/>
      <c r="AY1339" s="204"/>
      <c r="AZ1339" s="204"/>
      <c r="BA1339" s="204"/>
      <c r="BB1339" s="204"/>
      <c r="BC1339" s="204"/>
      <c r="BD1339" s="204"/>
      <c r="BE1339" s="132"/>
    </row>
    <row r="1340" spans="50:57" x14ac:dyDescent="0.2">
      <c r="AX1340" s="204"/>
      <c r="AY1340" s="204"/>
      <c r="AZ1340" s="204"/>
      <c r="BA1340" s="204"/>
      <c r="BB1340" s="204"/>
      <c r="BC1340" s="204"/>
      <c r="BD1340" s="204"/>
      <c r="BE1340" s="132"/>
    </row>
    <row r="1341" spans="50:57" x14ac:dyDescent="0.2">
      <c r="AX1341" s="204"/>
      <c r="AY1341" s="204"/>
      <c r="AZ1341" s="204"/>
      <c r="BA1341" s="204"/>
      <c r="BB1341" s="204"/>
      <c r="BC1341" s="204"/>
      <c r="BD1341" s="204"/>
      <c r="BE1341" s="132"/>
    </row>
    <row r="1342" spans="50:57" x14ac:dyDescent="0.2">
      <c r="AX1342" s="204"/>
      <c r="AY1342" s="204"/>
      <c r="AZ1342" s="204"/>
      <c r="BA1342" s="204"/>
      <c r="BB1342" s="204"/>
      <c r="BC1342" s="204"/>
      <c r="BD1342" s="204"/>
      <c r="BE1342" s="132"/>
    </row>
    <row r="1343" spans="50:57" x14ac:dyDescent="0.2">
      <c r="AX1343" s="204"/>
      <c r="AY1343" s="204"/>
      <c r="AZ1343" s="204"/>
      <c r="BA1343" s="204"/>
      <c r="BB1343" s="204"/>
      <c r="BC1343" s="204"/>
      <c r="BD1343" s="204"/>
      <c r="BE1343" s="132"/>
    </row>
    <row r="1344" spans="50:57" x14ac:dyDescent="0.2">
      <c r="AX1344" s="204"/>
      <c r="AY1344" s="204"/>
      <c r="AZ1344" s="204"/>
      <c r="BA1344" s="204"/>
      <c r="BB1344" s="204"/>
      <c r="BC1344" s="204"/>
      <c r="BD1344" s="204"/>
      <c r="BE1344" s="132"/>
    </row>
    <row r="1345" spans="50:57" x14ac:dyDescent="0.2">
      <c r="AX1345" s="204"/>
      <c r="AY1345" s="204"/>
      <c r="AZ1345" s="204"/>
      <c r="BA1345" s="204"/>
      <c r="BB1345" s="204"/>
      <c r="BC1345" s="204"/>
      <c r="BD1345" s="204"/>
      <c r="BE1345" s="132"/>
    </row>
    <row r="1346" spans="50:57" x14ac:dyDescent="0.2">
      <c r="AX1346" s="204"/>
      <c r="AY1346" s="204"/>
      <c r="AZ1346" s="204"/>
      <c r="BA1346" s="204"/>
      <c r="BB1346" s="204"/>
      <c r="BC1346" s="204"/>
      <c r="BD1346" s="204"/>
      <c r="BE1346" s="132"/>
    </row>
    <row r="1347" spans="50:57" x14ac:dyDescent="0.2">
      <c r="AX1347" s="204"/>
      <c r="AY1347" s="204"/>
      <c r="AZ1347" s="204"/>
      <c r="BA1347" s="204"/>
      <c r="BB1347" s="204"/>
      <c r="BC1347" s="204"/>
      <c r="BD1347" s="204"/>
      <c r="BE1347" s="132"/>
    </row>
    <row r="1348" spans="50:57" x14ac:dyDescent="0.2">
      <c r="AX1348" s="204"/>
      <c r="AY1348" s="204"/>
      <c r="AZ1348" s="204"/>
      <c r="BA1348" s="204"/>
      <c r="BB1348" s="204"/>
      <c r="BC1348" s="204"/>
      <c r="BD1348" s="204"/>
      <c r="BE1348" s="132"/>
    </row>
    <row r="1349" spans="50:57" x14ac:dyDescent="0.2">
      <c r="AX1349" s="204"/>
      <c r="AY1349" s="204"/>
      <c r="AZ1349" s="204"/>
      <c r="BA1349" s="204"/>
      <c r="BB1349" s="204"/>
      <c r="BC1349" s="204"/>
      <c r="BD1349" s="204"/>
      <c r="BE1349" s="132"/>
    </row>
    <row r="1350" spans="50:57" x14ac:dyDescent="0.2">
      <c r="AX1350" s="204"/>
      <c r="AY1350" s="204"/>
      <c r="AZ1350" s="204"/>
      <c r="BA1350" s="204"/>
      <c r="BB1350" s="204"/>
      <c r="BC1350" s="204"/>
      <c r="BD1350" s="204"/>
      <c r="BE1350" s="132"/>
    </row>
    <row r="1351" spans="50:57" x14ac:dyDescent="0.2">
      <c r="AX1351" s="204"/>
      <c r="AY1351" s="204"/>
      <c r="AZ1351" s="204"/>
      <c r="BA1351" s="204"/>
      <c r="BB1351" s="204"/>
      <c r="BC1351" s="204"/>
      <c r="BD1351" s="204"/>
      <c r="BE1351" s="132"/>
    </row>
    <row r="1352" spans="50:57" x14ac:dyDescent="0.2">
      <c r="AX1352" s="204"/>
      <c r="AY1352" s="204"/>
      <c r="AZ1352" s="204"/>
      <c r="BA1352" s="204"/>
      <c r="BB1352" s="204"/>
      <c r="BC1352" s="204"/>
      <c r="BD1352" s="204"/>
      <c r="BE1352" s="132"/>
    </row>
    <row r="1353" spans="50:57" x14ac:dyDescent="0.2">
      <c r="AX1353" s="204"/>
      <c r="AY1353" s="204"/>
      <c r="AZ1353" s="204"/>
      <c r="BA1353" s="204"/>
      <c r="BB1353" s="204"/>
      <c r="BC1353" s="204"/>
      <c r="BD1353" s="204"/>
      <c r="BE1353" s="132"/>
    </row>
    <row r="1354" spans="50:57" x14ac:dyDescent="0.2">
      <c r="AX1354" s="204"/>
      <c r="AY1354" s="204"/>
      <c r="AZ1354" s="204"/>
      <c r="BA1354" s="204"/>
      <c r="BB1354" s="204"/>
      <c r="BC1354" s="204"/>
      <c r="BD1354" s="204"/>
      <c r="BE1354" s="132"/>
    </row>
    <row r="1355" spans="50:57" x14ac:dyDescent="0.2">
      <c r="AX1355" s="204"/>
      <c r="AY1355" s="204"/>
      <c r="AZ1355" s="204"/>
      <c r="BA1355" s="204"/>
      <c r="BB1355" s="204"/>
      <c r="BC1355" s="204"/>
      <c r="BD1355" s="204"/>
      <c r="BE1355" s="132"/>
    </row>
    <row r="1356" spans="50:57" x14ac:dyDescent="0.2">
      <c r="AX1356" s="204"/>
      <c r="AY1356" s="204"/>
      <c r="AZ1356" s="204"/>
      <c r="BA1356" s="204"/>
      <c r="BB1356" s="204"/>
      <c r="BC1356" s="204"/>
      <c r="BD1356" s="204"/>
      <c r="BE1356" s="132"/>
    </row>
    <row r="1357" spans="50:57" x14ac:dyDescent="0.2">
      <c r="AX1357" s="204"/>
      <c r="AY1357" s="204"/>
      <c r="AZ1357" s="204"/>
      <c r="BA1357" s="204"/>
      <c r="BB1357" s="204"/>
      <c r="BC1357" s="204"/>
      <c r="BD1357" s="204"/>
      <c r="BE1357" s="132"/>
    </row>
    <row r="1358" spans="50:57" x14ac:dyDescent="0.2">
      <c r="AX1358" s="204"/>
      <c r="AY1358" s="204"/>
      <c r="AZ1358" s="204"/>
      <c r="BA1358" s="204"/>
      <c r="BB1358" s="204"/>
      <c r="BC1358" s="204"/>
      <c r="BD1358" s="204"/>
      <c r="BE1358" s="132"/>
    </row>
    <row r="1359" spans="50:57" x14ac:dyDescent="0.2">
      <c r="AX1359" s="204"/>
      <c r="AY1359" s="204"/>
      <c r="AZ1359" s="204"/>
      <c r="BA1359" s="204"/>
      <c r="BB1359" s="204"/>
      <c r="BC1359" s="204"/>
      <c r="BD1359" s="204"/>
      <c r="BE1359" s="132"/>
    </row>
    <row r="1360" spans="50:57" x14ac:dyDescent="0.2">
      <c r="AX1360" s="204"/>
      <c r="AY1360" s="204"/>
      <c r="AZ1360" s="204"/>
      <c r="BA1360" s="204"/>
      <c r="BB1360" s="204"/>
      <c r="BC1360" s="204"/>
      <c r="BD1360" s="204"/>
      <c r="BE1360" s="132"/>
    </row>
    <row r="1361" spans="50:57" x14ac:dyDescent="0.2">
      <c r="AX1361" s="204"/>
      <c r="AY1361" s="204"/>
      <c r="AZ1361" s="204"/>
      <c r="BA1361" s="204"/>
      <c r="BB1361" s="204"/>
      <c r="BC1361" s="204"/>
      <c r="BD1361" s="204"/>
      <c r="BE1361" s="132"/>
    </row>
    <row r="1362" spans="50:57" x14ac:dyDescent="0.2">
      <c r="AX1362" s="204"/>
      <c r="AY1362" s="204"/>
      <c r="AZ1362" s="204"/>
      <c r="BA1362" s="204"/>
      <c r="BB1362" s="204"/>
      <c r="BC1362" s="204"/>
      <c r="BD1362" s="204"/>
      <c r="BE1362" s="132"/>
    </row>
    <row r="1363" spans="50:57" x14ac:dyDescent="0.2">
      <c r="AX1363" s="204"/>
      <c r="AY1363" s="204"/>
      <c r="AZ1363" s="204"/>
      <c r="BA1363" s="204"/>
      <c r="BB1363" s="204"/>
      <c r="BC1363" s="204"/>
      <c r="BD1363" s="204"/>
      <c r="BE1363" s="132"/>
    </row>
    <row r="1364" spans="50:57" x14ac:dyDescent="0.2">
      <c r="AX1364" s="204"/>
      <c r="AY1364" s="204"/>
      <c r="AZ1364" s="204"/>
      <c r="BA1364" s="204"/>
      <c r="BB1364" s="204"/>
      <c r="BC1364" s="204"/>
      <c r="BD1364" s="204"/>
      <c r="BE1364" s="132"/>
    </row>
    <row r="1365" spans="50:57" x14ac:dyDescent="0.2">
      <c r="AX1365" s="204"/>
      <c r="AY1365" s="204"/>
      <c r="AZ1365" s="204"/>
      <c r="BA1365" s="204"/>
      <c r="BB1365" s="204"/>
      <c r="BC1365" s="204"/>
      <c r="BD1365" s="204"/>
      <c r="BE1365" s="132"/>
    </row>
    <row r="1366" spans="50:57" x14ac:dyDescent="0.2">
      <c r="AX1366" s="204"/>
      <c r="AY1366" s="204"/>
      <c r="AZ1366" s="204"/>
      <c r="BA1366" s="204"/>
      <c r="BB1366" s="204"/>
      <c r="BC1366" s="204"/>
      <c r="BD1366" s="204"/>
      <c r="BE1366" s="132"/>
    </row>
    <row r="1367" spans="50:57" x14ac:dyDescent="0.2">
      <c r="AX1367" s="204"/>
      <c r="AY1367" s="204"/>
      <c r="AZ1367" s="204"/>
      <c r="BA1367" s="204"/>
      <c r="BB1367" s="204"/>
      <c r="BC1367" s="204"/>
      <c r="BD1367" s="204"/>
      <c r="BE1367" s="132"/>
    </row>
    <row r="1368" spans="50:57" x14ac:dyDescent="0.2">
      <c r="AX1368" s="204"/>
      <c r="AY1368" s="204"/>
      <c r="AZ1368" s="204"/>
      <c r="BA1368" s="204"/>
      <c r="BB1368" s="204"/>
      <c r="BC1368" s="204"/>
      <c r="BD1368" s="204"/>
      <c r="BE1368" s="132"/>
    </row>
    <row r="1369" spans="50:57" x14ac:dyDescent="0.2">
      <c r="AX1369" s="204"/>
      <c r="AY1369" s="204"/>
      <c r="AZ1369" s="204"/>
      <c r="BA1369" s="204"/>
      <c r="BB1369" s="204"/>
      <c r="BC1369" s="204"/>
      <c r="BD1369" s="204"/>
      <c r="BE1369" s="132"/>
    </row>
    <row r="1370" spans="50:57" x14ac:dyDescent="0.2">
      <c r="AX1370" s="204"/>
      <c r="AY1370" s="204"/>
      <c r="AZ1370" s="204"/>
      <c r="BA1370" s="204"/>
      <c r="BB1370" s="204"/>
      <c r="BC1370" s="204"/>
      <c r="BD1370" s="204"/>
      <c r="BE1370" s="132"/>
    </row>
    <row r="1371" spans="50:57" x14ac:dyDescent="0.2">
      <c r="AX1371" s="204"/>
      <c r="AY1371" s="204"/>
      <c r="AZ1371" s="204"/>
      <c r="BA1371" s="204"/>
      <c r="BB1371" s="204"/>
      <c r="BC1371" s="204"/>
      <c r="BD1371" s="204"/>
      <c r="BE1371" s="132"/>
    </row>
    <row r="1372" spans="50:57" x14ac:dyDescent="0.2">
      <c r="AX1372" s="204"/>
      <c r="AY1372" s="204"/>
      <c r="AZ1372" s="204"/>
      <c r="BA1372" s="204"/>
      <c r="BB1372" s="204"/>
      <c r="BC1372" s="204"/>
      <c r="BD1372" s="204"/>
      <c r="BE1372" s="132"/>
    </row>
    <row r="1373" spans="50:57" x14ac:dyDescent="0.2">
      <c r="AX1373" s="204"/>
      <c r="AY1373" s="204"/>
      <c r="AZ1373" s="204"/>
      <c r="BA1373" s="204"/>
      <c r="BB1373" s="204"/>
      <c r="BC1373" s="204"/>
      <c r="BD1373" s="204"/>
      <c r="BE1373" s="132"/>
    </row>
    <row r="1374" spans="50:57" x14ac:dyDescent="0.2">
      <c r="AX1374" s="204"/>
      <c r="AY1374" s="204"/>
      <c r="AZ1374" s="204"/>
      <c r="BA1374" s="204"/>
      <c r="BB1374" s="204"/>
      <c r="BC1374" s="204"/>
      <c r="BD1374" s="204"/>
      <c r="BE1374" s="132"/>
    </row>
    <row r="1375" spans="50:57" x14ac:dyDescent="0.2">
      <c r="AX1375" s="204"/>
      <c r="AY1375" s="204"/>
      <c r="AZ1375" s="204"/>
      <c r="BA1375" s="204"/>
      <c r="BB1375" s="204"/>
      <c r="BC1375" s="204"/>
      <c r="BD1375" s="204"/>
      <c r="BE1375" s="132"/>
    </row>
    <row r="1376" spans="50:57" x14ac:dyDescent="0.2">
      <c r="AX1376" s="204"/>
      <c r="AY1376" s="204"/>
      <c r="AZ1376" s="204"/>
      <c r="BA1376" s="204"/>
      <c r="BB1376" s="204"/>
      <c r="BC1376" s="204"/>
      <c r="BD1376" s="204"/>
      <c r="BE1376" s="132"/>
    </row>
    <row r="1377" spans="50:57" x14ac:dyDescent="0.2">
      <c r="AX1377" s="204"/>
      <c r="AY1377" s="204"/>
      <c r="AZ1377" s="204"/>
      <c r="BA1377" s="204"/>
      <c r="BB1377" s="204"/>
      <c r="BC1377" s="204"/>
      <c r="BD1377" s="204"/>
      <c r="BE1377" s="132"/>
    </row>
    <row r="1378" spans="50:57" x14ac:dyDescent="0.2">
      <c r="AX1378" s="204"/>
      <c r="AY1378" s="204"/>
      <c r="AZ1378" s="204"/>
      <c r="BA1378" s="204"/>
      <c r="BB1378" s="204"/>
      <c r="BC1378" s="204"/>
      <c r="BD1378" s="204"/>
      <c r="BE1378" s="132"/>
    </row>
    <row r="1379" spans="50:57" x14ac:dyDescent="0.2">
      <c r="AX1379" s="204"/>
      <c r="AY1379" s="204"/>
      <c r="AZ1379" s="204"/>
      <c r="BA1379" s="204"/>
      <c r="BB1379" s="204"/>
      <c r="BC1379" s="204"/>
      <c r="BD1379" s="204"/>
      <c r="BE1379" s="132"/>
    </row>
    <row r="1380" spans="50:57" x14ac:dyDescent="0.2">
      <c r="AX1380" s="204"/>
      <c r="AY1380" s="204"/>
      <c r="AZ1380" s="204"/>
      <c r="BA1380" s="204"/>
      <c r="BB1380" s="204"/>
      <c r="BC1380" s="204"/>
      <c r="BD1380" s="204"/>
      <c r="BE1380" s="132"/>
    </row>
    <row r="1381" spans="50:57" x14ac:dyDescent="0.2">
      <c r="AX1381" s="204"/>
      <c r="AY1381" s="204"/>
      <c r="AZ1381" s="204"/>
      <c r="BA1381" s="204"/>
      <c r="BB1381" s="204"/>
      <c r="BC1381" s="204"/>
      <c r="BD1381" s="204"/>
      <c r="BE1381" s="132"/>
    </row>
    <row r="1382" spans="50:57" x14ac:dyDescent="0.2">
      <c r="AX1382" s="204"/>
      <c r="AY1382" s="204"/>
      <c r="AZ1382" s="204"/>
      <c r="BA1382" s="204"/>
      <c r="BB1382" s="204"/>
      <c r="BC1382" s="204"/>
      <c r="BD1382" s="204"/>
      <c r="BE1382" s="132"/>
    </row>
    <row r="1383" spans="50:57" x14ac:dyDescent="0.2">
      <c r="AX1383" s="204"/>
      <c r="AY1383" s="204"/>
      <c r="AZ1383" s="204"/>
      <c r="BA1383" s="204"/>
      <c r="BB1383" s="204"/>
      <c r="BC1383" s="204"/>
      <c r="BD1383" s="204"/>
      <c r="BE1383" s="132"/>
    </row>
    <row r="1384" spans="50:57" x14ac:dyDescent="0.2">
      <c r="AX1384" s="204"/>
      <c r="AY1384" s="204"/>
      <c r="AZ1384" s="204"/>
      <c r="BA1384" s="204"/>
      <c r="BB1384" s="204"/>
      <c r="BC1384" s="204"/>
      <c r="BD1384" s="204"/>
      <c r="BE1384" s="132"/>
    </row>
    <row r="1385" spans="50:57" x14ac:dyDescent="0.2">
      <c r="AX1385" s="204"/>
      <c r="AY1385" s="204"/>
      <c r="AZ1385" s="204"/>
      <c r="BA1385" s="204"/>
      <c r="BB1385" s="204"/>
      <c r="BC1385" s="204"/>
      <c r="BD1385" s="204"/>
      <c r="BE1385" s="132"/>
    </row>
    <row r="1386" spans="50:57" x14ac:dyDescent="0.2">
      <c r="AX1386" s="204"/>
      <c r="AY1386" s="204"/>
      <c r="AZ1386" s="204"/>
      <c r="BA1386" s="204"/>
      <c r="BB1386" s="204"/>
      <c r="BC1386" s="204"/>
      <c r="BD1386" s="204"/>
      <c r="BE1386" s="132"/>
    </row>
    <row r="1387" spans="50:57" x14ac:dyDescent="0.2">
      <c r="AX1387" s="204"/>
      <c r="AY1387" s="204"/>
      <c r="AZ1387" s="204"/>
      <c r="BA1387" s="204"/>
      <c r="BB1387" s="204"/>
      <c r="BC1387" s="204"/>
      <c r="BD1387" s="204"/>
      <c r="BE1387" s="132"/>
    </row>
    <row r="1388" spans="50:57" x14ac:dyDescent="0.2">
      <c r="AX1388" s="204"/>
      <c r="AY1388" s="204"/>
      <c r="AZ1388" s="204"/>
      <c r="BA1388" s="204"/>
      <c r="BB1388" s="204"/>
      <c r="BC1388" s="204"/>
      <c r="BD1388" s="204"/>
      <c r="BE1388" s="132"/>
    </row>
    <row r="1389" spans="50:57" x14ac:dyDescent="0.2">
      <c r="AX1389" s="204"/>
      <c r="AY1389" s="204"/>
      <c r="AZ1389" s="204"/>
      <c r="BA1389" s="204"/>
      <c r="BB1389" s="204"/>
      <c r="BC1389" s="204"/>
      <c r="BD1389" s="204"/>
      <c r="BE1389" s="132"/>
    </row>
    <row r="1390" spans="50:57" x14ac:dyDescent="0.2">
      <c r="AX1390" s="204"/>
      <c r="AY1390" s="204"/>
      <c r="AZ1390" s="204"/>
      <c r="BA1390" s="204"/>
      <c r="BB1390" s="204"/>
      <c r="BC1390" s="204"/>
      <c r="BD1390" s="204"/>
      <c r="BE1390" s="132"/>
    </row>
    <row r="1391" spans="50:57" x14ac:dyDescent="0.2">
      <c r="AX1391" s="204"/>
      <c r="AY1391" s="204"/>
      <c r="AZ1391" s="204"/>
      <c r="BA1391" s="204"/>
      <c r="BB1391" s="204"/>
      <c r="BC1391" s="204"/>
      <c r="BD1391" s="204"/>
      <c r="BE1391" s="132"/>
    </row>
    <row r="1392" spans="50:57" x14ac:dyDescent="0.2">
      <c r="AX1392" s="204"/>
      <c r="AY1392" s="204"/>
      <c r="AZ1392" s="204"/>
      <c r="BA1392" s="204"/>
      <c r="BB1392" s="204"/>
      <c r="BC1392" s="204"/>
      <c r="BD1392" s="204"/>
      <c r="BE1392" s="132"/>
    </row>
    <row r="1393" spans="50:57" x14ac:dyDescent="0.2">
      <c r="AX1393" s="204"/>
      <c r="AY1393" s="204"/>
      <c r="AZ1393" s="204"/>
      <c r="BA1393" s="204"/>
      <c r="BB1393" s="204"/>
      <c r="BC1393" s="204"/>
      <c r="BD1393" s="204"/>
      <c r="BE1393" s="132"/>
    </row>
    <row r="1394" spans="50:57" x14ac:dyDescent="0.2">
      <c r="AX1394" s="204"/>
      <c r="AY1394" s="204"/>
      <c r="AZ1394" s="204"/>
      <c r="BA1394" s="204"/>
      <c r="BB1394" s="204"/>
      <c r="BC1394" s="204"/>
      <c r="BD1394" s="204"/>
      <c r="BE1394" s="132"/>
    </row>
    <row r="1395" spans="50:57" x14ac:dyDescent="0.2">
      <c r="AX1395" s="204"/>
      <c r="AY1395" s="204"/>
      <c r="AZ1395" s="204"/>
      <c r="BA1395" s="204"/>
      <c r="BB1395" s="204"/>
      <c r="BC1395" s="204"/>
      <c r="BD1395" s="204"/>
      <c r="BE1395" s="132"/>
    </row>
    <row r="1396" spans="50:57" x14ac:dyDescent="0.2">
      <c r="AX1396" s="204"/>
      <c r="AY1396" s="204"/>
      <c r="AZ1396" s="204"/>
      <c r="BA1396" s="204"/>
      <c r="BB1396" s="204"/>
      <c r="BC1396" s="204"/>
      <c r="BD1396" s="204"/>
      <c r="BE1396" s="132"/>
    </row>
    <row r="1397" spans="50:57" x14ac:dyDescent="0.2">
      <c r="AX1397" s="204"/>
      <c r="AY1397" s="204"/>
      <c r="AZ1397" s="204"/>
      <c r="BA1397" s="204"/>
      <c r="BB1397" s="204"/>
      <c r="BC1397" s="204"/>
      <c r="BD1397" s="204"/>
      <c r="BE1397" s="132"/>
    </row>
    <row r="1398" spans="50:57" x14ac:dyDescent="0.2">
      <c r="AX1398" s="204"/>
      <c r="AY1398" s="204"/>
      <c r="AZ1398" s="204"/>
      <c r="BA1398" s="204"/>
      <c r="BB1398" s="204"/>
      <c r="BC1398" s="204"/>
      <c r="BD1398" s="204"/>
      <c r="BE1398" s="132"/>
    </row>
    <row r="1399" spans="50:57" x14ac:dyDescent="0.2">
      <c r="AX1399" s="204"/>
      <c r="AY1399" s="204"/>
      <c r="AZ1399" s="204"/>
      <c r="BA1399" s="204"/>
      <c r="BB1399" s="204"/>
      <c r="BC1399" s="204"/>
      <c r="BD1399" s="204"/>
      <c r="BE1399" s="132"/>
    </row>
    <row r="1400" spans="50:57" x14ac:dyDescent="0.2">
      <c r="AX1400" s="204"/>
      <c r="AY1400" s="204"/>
      <c r="AZ1400" s="204"/>
      <c r="BA1400" s="204"/>
      <c r="BB1400" s="204"/>
      <c r="BC1400" s="204"/>
      <c r="BD1400" s="204"/>
      <c r="BE1400" s="132"/>
    </row>
    <row r="1401" spans="50:57" x14ac:dyDescent="0.2">
      <c r="AX1401" s="204"/>
      <c r="AY1401" s="204"/>
      <c r="AZ1401" s="204"/>
      <c r="BA1401" s="204"/>
      <c r="BB1401" s="204"/>
      <c r="BC1401" s="204"/>
      <c r="BD1401" s="204"/>
      <c r="BE1401" s="132"/>
    </row>
    <row r="1402" spans="50:57" x14ac:dyDescent="0.2">
      <c r="AX1402" s="204"/>
      <c r="AY1402" s="204"/>
      <c r="AZ1402" s="204"/>
      <c r="BA1402" s="204"/>
      <c r="BB1402" s="204"/>
      <c r="BC1402" s="204"/>
      <c r="BD1402" s="204"/>
      <c r="BE1402" s="132"/>
    </row>
    <row r="1403" spans="50:57" x14ac:dyDescent="0.2">
      <c r="AX1403" s="204"/>
      <c r="AY1403" s="204"/>
      <c r="AZ1403" s="204"/>
      <c r="BA1403" s="204"/>
      <c r="BB1403" s="204"/>
      <c r="BC1403" s="204"/>
      <c r="BD1403" s="204"/>
      <c r="BE1403" s="132"/>
    </row>
    <row r="1404" spans="50:57" x14ac:dyDescent="0.2">
      <c r="AX1404" s="204"/>
      <c r="AY1404" s="204"/>
      <c r="AZ1404" s="204"/>
      <c r="BA1404" s="204"/>
      <c r="BB1404" s="204"/>
      <c r="BC1404" s="204"/>
      <c r="BD1404" s="204"/>
      <c r="BE1404" s="132"/>
    </row>
    <row r="1405" spans="50:57" x14ac:dyDescent="0.2">
      <c r="AX1405" s="204"/>
      <c r="AY1405" s="204"/>
      <c r="AZ1405" s="204"/>
      <c r="BA1405" s="204"/>
      <c r="BB1405" s="204"/>
      <c r="BC1405" s="204"/>
      <c r="BD1405" s="204"/>
      <c r="BE1405" s="132"/>
    </row>
    <row r="1406" spans="50:57" x14ac:dyDescent="0.2">
      <c r="AX1406" s="204"/>
      <c r="AY1406" s="204"/>
      <c r="AZ1406" s="204"/>
      <c r="BA1406" s="204"/>
      <c r="BB1406" s="204"/>
      <c r="BC1406" s="204"/>
      <c r="BD1406" s="204"/>
      <c r="BE1406" s="132"/>
    </row>
    <row r="1407" spans="50:57" x14ac:dyDescent="0.2">
      <c r="AX1407" s="204"/>
      <c r="AY1407" s="204"/>
      <c r="AZ1407" s="204"/>
      <c r="BA1407" s="204"/>
      <c r="BB1407" s="204"/>
      <c r="BC1407" s="204"/>
      <c r="BD1407" s="204"/>
      <c r="BE1407" s="132"/>
    </row>
    <row r="1408" spans="50:57" x14ac:dyDescent="0.2">
      <c r="AX1408" s="204"/>
      <c r="AY1408" s="204"/>
      <c r="AZ1408" s="204"/>
      <c r="BA1408" s="204"/>
      <c r="BB1408" s="204"/>
      <c r="BC1408" s="204"/>
      <c r="BD1408" s="204"/>
      <c r="BE1408" s="132"/>
    </row>
    <row r="1409" spans="50:57" x14ac:dyDescent="0.2">
      <c r="AX1409" s="204"/>
      <c r="AY1409" s="204"/>
      <c r="AZ1409" s="204"/>
      <c r="BA1409" s="204"/>
      <c r="BB1409" s="204"/>
      <c r="BC1409" s="204"/>
      <c r="BD1409" s="204"/>
      <c r="BE1409" s="132"/>
    </row>
    <row r="1410" spans="50:57" x14ac:dyDescent="0.2">
      <c r="AX1410" s="204"/>
      <c r="AY1410" s="204"/>
      <c r="AZ1410" s="204"/>
      <c r="BA1410" s="204"/>
      <c r="BB1410" s="204"/>
      <c r="BC1410" s="204"/>
      <c r="BD1410" s="204"/>
      <c r="BE1410" s="132"/>
    </row>
    <row r="1411" spans="50:57" x14ac:dyDescent="0.2">
      <c r="AX1411" s="204"/>
      <c r="AY1411" s="204"/>
      <c r="AZ1411" s="204"/>
      <c r="BA1411" s="204"/>
      <c r="BB1411" s="204"/>
      <c r="BC1411" s="204"/>
      <c r="BD1411" s="204"/>
      <c r="BE1411" s="132"/>
    </row>
    <row r="1412" spans="50:57" x14ac:dyDescent="0.2">
      <c r="AX1412" s="204"/>
      <c r="AY1412" s="204"/>
      <c r="AZ1412" s="204"/>
      <c r="BA1412" s="204"/>
      <c r="BB1412" s="204"/>
      <c r="BC1412" s="204"/>
      <c r="BD1412" s="204"/>
      <c r="BE1412" s="132"/>
    </row>
    <row r="1413" spans="50:57" x14ac:dyDescent="0.2">
      <c r="AX1413" s="204"/>
      <c r="AY1413" s="204"/>
      <c r="AZ1413" s="204"/>
      <c r="BA1413" s="204"/>
      <c r="BB1413" s="204"/>
      <c r="BC1413" s="204"/>
      <c r="BD1413" s="204"/>
      <c r="BE1413" s="132"/>
    </row>
    <row r="1414" spans="50:57" x14ac:dyDescent="0.2">
      <c r="AX1414" s="204"/>
      <c r="AY1414" s="204"/>
      <c r="AZ1414" s="204"/>
      <c r="BA1414" s="204"/>
      <c r="BB1414" s="204"/>
      <c r="BC1414" s="204"/>
      <c r="BD1414" s="204"/>
      <c r="BE1414" s="132"/>
    </row>
    <row r="1415" spans="50:57" x14ac:dyDescent="0.2">
      <c r="AX1415" s="204"/>
      <c r="AY1415" s="204"/>
      <c r="AZ1415" s="204"/>
      <c r="BA1415" s="204"/>
      <c r="BB1415" s="204"/>
      <c r="BC1415" s="204"/>
      <c r="BD1415" s="204"/>
      <c r="BE1415" s="132"/>
    </row>
    <row r="1416" spans="50:57" x14ac:dyDescent="0.2">
      <c r="AX1416" s="204"/>
      <c r="AY1416" s="204"/>
      <c r="AZ1416" s="204"/>
      <c r="BA1416" s="204"/>
      <c r="BB1416" s="204"/>
      <c r="BC1416" s="204"/>
      <c r="BD1416" s="204"/>
      <c r="BE1416" s="132"/>
    </row>
    <row r="1417" spans="50:57" x14ac:dyDescent="0.2">
      <c r="AX1417" s="204"/>
      <c r="AY1417" s="204"/>
      <c r="AZ1417" s="204"/>
      <c r="BA1417" s="204"/>
      <c r="BB1417" s="204"/>
      <c r="BC1417" s="204"/>
      <c r="BD1417" s="204"/>
      <c r="BE1417" s="132"/>
    </row>
    <row r="1418" spans="50:57" x14ac:dyDescent="0.2">
      <c r="AX1418" s="204"/>
      <c r="AY1418" s="204"/>
      <c r="AZ1418" s="204"/>
      <c r="BA1418" s="204"/>
      <c r="BB1418" s="204"/>
      <c r="BC1418" s="204"/>
      <c r="BD1418" s="204"/>
      <c r="BE1418" s="132"/>
    </row>
    <row r="1419" spans="50:57" x14ac:dyDescent="0.2">
      <c r="AX1419" s="204"/>
      <c r="AY1419" s="204"/>
      <c r="AZ1419" s="204"/>
      <c r="BA1419" s="204"/>
      <c r="BB1419" s="204"/>
      <c r="BC1419" s="204"/>
      <c r="BD1419" s="204"/>
      <c r="BE1419" s="132"/>
    </row>
    <row r="1420" spans="50:57" x14ac:dyDescent="0.2">
      <c r="AX1420" s="204"/>
      <c r="AY1420" s="204"/>
      <c r="AZ1420" s="204"/>
      <c r="BA1420" s="204"/>
      <c r="BB1420" s="204"/>
      <c r="BC1420" s="204"/>
      <c r="BD1420" s="204"/>
      <c r="BE1420" s="132"/>
    </row>
    <row r="1421" spans="50:57" x14ac:dyDescent="0.2">
      <c r="AX1421" s="204"/>
      <c r="AY1421" s="204"/>
      <c r="AZ1421" s="204"/>
      <c r="BA1421" s="204"/>
      <c r="BB1421" s="204"/>
      <c r="BC1421" s="204"/>
      <c r="BD1421" s="204"/>
      <c r="BE1421" s="132"/>
    </row>
    <row r="1422" spans="50:57" x14ac:dyDescent="0.2">
      <c r="AX1422" s="204"/>
      <c r="AY1422" s="204"/>
      <c r="AZ1422" s="204"/>
      <c r="BA1422" s="204"/>
      <c r="BB1422" s="204"/>
      <c r="BC1422" s="204"/>
      <c r="BD1422" s="204"/>
      <c r="BE1422" s="132"/>
    </row>
    <row r="1423" spans="50:57" x14ac:dyDescent="0.2">
      <c r="AX1423" s="204"/>
      <c r="AY1423" s="204"/>
      <c r="AZ1423" s="204"/>
      <c r="BA1423" s="204"/>
      <c r="BB1423" s="204"/>
      <c r="BC1423" s="204"/>
      <c r="BD1423" s="204"/>
      <c r="BE1423" s="132"/>
    </row>
    <row r="1424" spans="50:57" x14ac:dyDescent="0.2">
      <c r="AX1424" s="204"/>
      <c r="AY1424" s="204"/>
      <c r="AZ1424" s="204"/>
      <c r="BA1424" s="204"/>
      <c r="BB1424" s="204"/>
      <c r="BC1424" s="204"/>
      <c r="BD1424" s="204"/>
      <c r="BE1424" s="132"/>
    </row>
    <row r="1425" spans="50:57" x14ac:dyDescent="0.2">
      <c r="AX1425" s="204"/>
      <c r="AY1425" s="204"/>
      <c r="AZ1425" s="204"/>
      <c r="BA1425" s="204"/>
      <c r="BB1425" s="204"/>
      <c r="BC1425" s="204"/>
      <c r="BD1425" s="204"/>
      <c r="BE1425" s="132"/>
    </row>
    <row r="1426" spans="50:57" x14ac:dyDescent="0.2">
      <c r="AX1426" s="204"/>
      <c r="AY1426" s="204"/>
      <c r="AZ1426" s="204"/>
      <c r="BA1426" s="204"/>
      <c r="BB1426" s="204"/>
      <c r="BC1426" s="204"/>
      <c r="BD1426" s="204"/>
      <c r="BE1426" s="132"/>
    </row>
    <row r="1427" spans="50:57" x14ac:dyDescent="0.2">
      <c r="AX1427" s="204"/>
      <c r="AY1427" s="204"/>
      <c r="AZ1427" s="204"/>
      <c r="BA1427" s="204"/>
      <c r="BB1427" s="204"/>
      <c r="BC1427" s="204"/>
      <c r="BD1427" s="204"/>
      <c r="BE1427" s="132"/>
    </row>
    <row r="1428" spans="50:57" x14ac:dyDescent="0.2">
      <c r="AX1428" s="204"/>
      <c r="AY1428" s="204"/>
      <c r="AZ1428" s="204"/>
      <c r="BA1428" s="204"/>
      <c r="BB1428" s="204"/>
      <c r="BC1428" s="204"/>
      <c r="BD1428" s="204"/>
      <c r="BE1428" s="132"/>
    </row>
    <row r="1429" spans="50:57" x14ac:dyDescent="0.2">
      <c r="AX1429" s="204"/>
      <c r="AY1429" s="204"/>
      <c r="AZ1429" s="204"/>
      <c r="BA1429" s="204"/>
      <c r="BB1429" s="204"/>
      <c r="BC1429" s="204"/>
      <c r="BD1429" s="204"/>
      <c r="BE1429" s="132"/>
    </row>
    <row r="1430" spans="50:57" x14ac:dyDescent="0.2">
      <c r="AX1430" s="204"/>
      <c r="AY1430" s="204"/>
      <c r="AZ1430" s="204"/>
      <c r="BA1430" s="204"/>
      <c r="BB1430" s="204"/>
      <c r="BC1430" s="204"/>
      <c r="BD1430" s="204"/>
      <c r="BE1430" s="132"/>
    </row>
    <row r="1431" spans="50:57" x14ac:dyDescent="0.2">
      <c r="AX1431" s="204"/>
      <c r="AY1431" s="204"/>
      <c r="AZ1431" s="204"/>
      <c r="BA1431" s="204"/>
      <c r="BB1431" s="204"/>
      <c r="BC1431" s="204"/>
      <c r="BD1431" s="204"/>
      <c r="BE1431" s="132"/>
    </row>
    <row r="1432" spans="50:57" x14ac:dyDescent="0.2">
      <c r="AX1432" s="204"/>
      <c r="AY1432" s="204"/>
      <c r="AZ1432" s="204"/>
      <c r="BA1432" s="204"/>
      <c r="BB1432" s="204"/>
      <c r="BC1432" s="204"/>
      <c r="BD1432" s="204"/>
      <c r="BE1432" s="132"/>
    </row>
    <row r="1433" spans="50:57" x14ac:dyDescent="0.2">
      <c r="AX1433" s="204"/>
      <c r="AY1433" s="204"/>
      <c r="AZ1433" s="204"/>
      <c r="BA1433" s="204"/>
      <c r="BB1433" s="204"/>
      <c r="BC1433" s="204"/>
      <c r="BD1433" s="204"/>
      <c r="BE1433" s="132"/>
    </row>
    <row r="1434" spans="50:57" x14ac:dyDescent="0.2">
      <c r="AX1434" s="204"/>
      <c r="AY1434" s="204"/>
      <c r="AZ1434" s="204"/>
      <c r="BA1434" s="204"/>
      <c r="BB1434" s="204"/>
      <c r="BC1434" s="204"/>
      <c r="BD1434" s="204"/>
      <c r="BE1434" s="132"/>
    </row>
    <row r="1435" spans="50:57" x14ac:dyDescent="0.2">
      <c r="AX1435" s="204"/>
      <c r="AY1435" s="204"/>
      <c r="AZ1435" s="204"/>
      <c r="BA1435" s="204"/>
      <c r="BB1435" s="204"/>
      <c r="BC1435" s="204"/>
      <c r="BD1435" s="204"/>
      <c r="BE1435" s="132"/>
    </row>
    <row r="1436" spans="50:57" x14ac:dyDescent="0.2">
      <c r="AX1436" s="204"/>
      <c r="AY1436" s="204"/>
      <c r="AZ1436" s="204"/>
      <c r="BA1436" s="204"/>
      <c r="BB1436" s="204"/>
      <c r="BC1436" s="204"/>
      <c r="BD1436" s="204"/>
      <c r="BE1436" s="132"/>
    </row>
    <row r="1437" spans="50:57" x14ac:dyDescent="0.2">
      <c r="AX1437" s="204"/>
      <c r="AY1437" s="204"/>
      <c r="AZ1437" s="204"/>
      <c r="BA1437" s="204"/>
      <c r="BB1437" s="204"/>
      <c r="BC1437" s="204"/>
      <c r="BD1437" s="204"/>
      <c r="BE1437" s="132"/>
    </row>
    <row r="1438" spans="50:57" x14ac:dyDescent="0.2">
      <c r="AX1438" s="204"/>
      <c r="AY1438" s="204"/>
      <c r="AZ1438" s="204"/>
      <c r="BA1438" s="204"/>
      <c r="BB1438" s="204"/>
      <c r="BC1438" s="204"/>
      <c r="BD1438" s="204"/>
      <c r="BE1438" s="132"/>
    </row>
    <row r="1439" spans="50:57" x14ac:dyDescent="0.2">
      <c r="AX1439" s="204"/>
      <c r="AY1439" s="204"/>
      <c r="AZ1439" s="204"/>
      <c r="BA1439" s="204"/>
      <c r="BB1439" s="204"/>
      <c r="BC1439" s="204"/>
      <c r="BD1439" s="204"/>
      <c r="BE1439" s="132"/>
    </row>
    <row r="1440" spans="50:57" x14ac:dyDescent="0.2">
      <c r="AX1440" s="204"/>
      <c r="AY1440" s="204"/>
      <c r="AZ1440" s="204"/>
      <c r="BA1440" s="204"/>
      <c r="BB1440" s="204"/>
      <c r="BC1440" s="204"/>
      <c r="BD1440" s="204"/>
      <c r="BE1440" s="132"/>
    </row>
    <row r="1441" spans="50:57" x14ac:dyDescent="0.2">
      <c r="AX1441" s="204"/>
      <c r="AY1441" s="204"/>
      <c r="AZ1441" s="204"/>
      <c r="BA1441" s="204"/>
      <c r="BB1441" s="204"/>
      <c r="BC1441" s="204"/>
      <c r="BD1441" s="204"/>
      <c r="BE1441" s="132"/>
    </row>
    <row r="1442" spans="50:57" x14ac:dyDescent="0.2">
      <c r="AX1442" s="204"/>
      <c r="AY1442" s="204"/>
      <c r="AZ1442" s="204"/>
      <c r="BA1442" s="204"/>
      <c r="BB1442" s="204"/>
      <c r="BC1442" s="204"/>
      <c r="BD1442" s="204"/>
      <c r="BE1442" s="132"/>
    </row>
    <row r="1443" spans="50:57" x14ac:dyDescent="0.2">
      <c r="AX1443" s="204"/>
      <c r="AY1443" s="204"/>
      <c r="AZ1443" s="204"/>
      <c r="BA1443" s="204"/>
      <c r="BB1443" s="204"/>
      <c r="BC1443" s="204"/>
      <c r="BD1443" s="204"/>
      <c r="BE1443" s="132"/>
    </row>
    <row r="1444" spans="50:57" x14ac:dyDescent="0.2">
      <c r="AX1444" s="204"/>
      <c r="AY1444" s="204"/>
      <c r="AZ1444" s="204"/>
      <c r="BA1444" s="204"/>
      <c r="BB1444" s="204"/>
      <c r="BC1444" s="204"/>
      <c r="BD1444" s="204"/>
      <c r="BE1444" s="132"/>
    </row>
    <row r="1445" spans="50:57" x14ac:dyDescent="0.2">
      <c r="AX1445" s="204"/>
      <c r="AY1445" s="204"/>
      <c r="AZ1445" s="204"/>
      <c r="BA1445" s="204"/>
      <c r="BB1445" s="204"/>
      <c r="BC1445" s="204"/>
      <c r="BD1445" s="204"/>
      <c r="BE1445" s="132"/>
    </row>
    <row r="1446" spans="50:57" x14ac:dyDescent="0.2">
      <c r="AX1446" s="204"/>
      <c r="AY1446" s="204"/>
      <c r="AZ1446" s="204"/>
      <c r="BA1446" s="204"/>
      <c r="BB1446" s="204"/>
      <c r="BC1446" s="204"/>
      <c r="BD1446" s="204"/>
      <c r="BE1446" s="132"/>
    </row>
    <row r="1447" spans="50:57" x14ac:dyDescent="0.2">
      <c r="AX1447" s="204"/>
      <c r="AY1447" s="204"/>
      <c r="AZ1447" s="204"/>
      <c r="BA1447" s="204"/>
      <c r="BB1447" s="204"/>
      <c r="BC1447" s="204"/>
      <c r="BD1447" s="204"/>
      <c r="BE1447" s="132"/>
    </row>
    <row r="1448" spans="50:57" x14ac:dyDescent="0.2">
      <c r="AX1448" s="204"/>
      <c r="AY1448" s="204"/>
      <c r="AZ1448" s="204"/>
      <c r="BA1448" s="204"/>
      <c r="BB1448" s="204"/>
      <c r="BC1448" s="204"/>
      <c r="BD1448" s="204"/>
      <c r="BE1448" s="132"/>
    </row>
    <row r="1449" spans="50:57" x14ac:dyDescent="0.2">
      <c r="AX1449" s="204"/>
      <c r="AY1449" s="204"/>
      <c r="AZ1449" s="204"/>
      <c r="BA1449" s="204"/>
      <c r="BB1449" s="204"/>
      <c r="BC1449" s="204"/>
      <c r="BD1449" s="204"/>
      <c r="BE1449" s="132"/>
    </row>
    <row r="1450" spans="50:57" x14ac:dyDescent="0.2">
      <c r="AX1450" s="204"/>
      <c r="AY1450" s="204"/>
      <c r="AZ1450" s="204"/>
      <c r="BA1450" s="204"/>
      <c r="BB1450" s="204"/>
      <c r="BC1450" s="204"/>
      <c r="BD1450" s="204"/>
      <c r="BE1450" s="132"/>
    </row>
    <row r="1451" spans="50:57" x14ac:dyDescent="0.2">
      <c r="AX1451" s="204"/>
      <c r="AY1451" s="204"/>
      <c r="AZ1451" s="204"/>
      <c r="BA1451" s="204"/>
      <c r="BB1451" s="204"/>
      <c r="BC1451" s="204"/>
      <c r="BD1451" s="204"/>
      <c r="BE1451" s="132"/>
    </row>
    <row r="1452" spans="50:57" x14ac:dyDescent="0.2">
      <c r="AX1452" s="204"/>
      <c r="AY1452" s="204"/>
      <c r="AZ1452" s="204"/>
      <c r="BA1452" s="204"/>
      <c r="BB1452" s="204"/>
      <c r="BC1452" s="204"/>
      <c r="BD1452" s="204"/>
      <c r="BE1452" s="132"/>
    </row>
    <row r="1453" spans="50:57" x14ac:dyDescent="0.2">
      <c r="AX1453" s="204"/>
      <c r="AY1453" s="204"/>
      <c r="AZ1453" s="204"/>
      <c r="BA1453" s="204"/>
      <c r="BB1453" s="204"/>
      <c r="BC1453" s="204"/>
      <c r="BD1453" s="204"/>
      <c r="BE1453" s="132"/>
    </row>
    <row r="1454" spans="50:57" x14ac:dyDescent="0.2">
      <c r="AX1454" s="204"/>
      <c r="AY1454" s="204"/>
      <c r="AZ1454" s="204"/>
      <c r="BA1454" s="204"/>
      <c r="BB1454" s="204"/>
      <c r="BC1454" s="204"/>
      <c r="BD1454" s="204"/>
      <c r="BE1454" s="132"/>
    </row>
    <row r="1455" spans="50:57" x14ac:dyDescent="0.2">
      <c r="AX1455" s="204"/>
      <c r="AY1455" s="204"/>
      <c r="AZ1455" s="204"/>
      <c r="BA1455" s="204"/>
      <c r="BB1455" s="204"/>
      <c r="BC1455" s="204"/>
      <c r="BD1455" s="204"/>
      <c r="BE1455" s="132"/>
    </row>
    <row r="1456" spans="50:57" x14ac:dyDescent="0.2">
      <c r="AX1456" s="204"/>
      <c r="AY1456" s="204"/>
      <c r="AZ1456" s="204"/>
      <c r="BA1456" s="204"/>
      <c r="BB1456" s="204"/>
      <c r="BC1456" s="204"/>
      <c r="BD1456" s="204"/>
      <c r="BE1456" s="132"/>
    </row>
    <row r="1457" spans="50:57" x14ac:dyDescent="0.2">
      <c r="AX1457" s="204"/>
      <c r="AY1457" s="204"/>
      <c r="AZ1457" s="204"/>
      <c r="BA1457" s="204"/>
      <c r="BB1457" s="204"/>
      <c r="BC1457" s="204"/>
      <c r="BD1457" s="204"/>
      <c r="BE1457" s="132"/>
    </row>
    <row r="1458" spans="50:57" x14ac:dyDescent="0.2">
      <c r="AX1458" s="204"/>
      <c r="AY1458" s="204"/>
      <c r="AZ1458" s="204"/>
      <c r="BA1458" s="204"/>
      <c r="BB1458" s="204"/>
      <c r="BC1458" s="204"/>
      <c r="BD1458" s="204"/>
      <c r="BE1458" s="132"/>
    </row>
    <row r="1459" spans="50:57" x14ac:dyDescent="0.2">
      <c r="AX1459" s="204"/>
      <c r="AY1459" s="204"/>
      <c r="AZ1459" s="204"/>
      <c r="BA1459" s="204"/>
      <c r="BB1459" s="204"/>
      <c r="BC1459" s="204"/>
      <c r="BD1459" s="204"/>
      <c r="BE1459" s="132"/>
    </row>
    <row r="1460" spans="50:57" x14ac:dyDescent="0.2">
      <c r="AX1460" s="204"/>
      <c r="AY1460" s="204"/>
      <c r="AZ1460" s="204"/>
      <c r="BA1460" s="204"/>
      <c r="BB1460" s="204"/>
      <c r="BC1460" s="204"/>
      <c r="BD1460" s="204"/>
      <c r="BE1460" s="132"/>
    </row>
    <row r="1461" spans="50:57" x14ac:dyDescent="0.2">
      <c r="AX1461" s="204"/>
      <c r="AY1461" s="204"/>
      <c r="AZ1461" s="204"/>
      <c r="BA1461" s="204"/>
      <c r="BB1461" s="204"/>
      <c r="BC1461" s="204"/>
      <c r="BD1461" s="204"/>
      <c r="BE1461" s="132"/>
    </row>
    <row r="1462" spans="50:57" x14ac:dyDescent="0.2">
      <c r="AX1462" s="204"/>
      <c r="AY1462" s="204"/>
      <c r="AZ1462" s="204"/>
      <c r="BA1462" s="204"/>
      <c r="BB1462" s="204"/>
      <c r="BC1462" s="204"/>
      <c r="BD1462" s="204"/>
      <c r="BE1462" s="132"/>
    </row>
    <row r="1463" spans="50:57" x14ac:dyDescent="0.2">
      <c r="AX1463" s="204"/>
      <c r="AY1463" s="204"/>
      <c r="AZ1463" s="204"/>
      <c r="BA1463" s="204"/>
      <c r="BB1463" s="204"/>
      <c r="BC1463" s="204"/>
      <c r="BD1463" s="204"/>
      <c r="BE1463" s="132"/>
    </row>
    <row r="1464" spans="50:57" x14ac:dyDescent="0.2">
      <c r="AX1464" s="204"/>
      <c r="AY1464" s="204"/>
      <c r="AZ1464" s="204"/>
      <c r="BA1464" s="204"/>
      <c r="BB1464" s="204"/>
      <c r="BC1464" s="204"/>
      <c r="BD1464" s="204"/>
      <c r="BE1464" s="132"/>
    </row>
    <row r="1465" spans="50:57" x14ac:dyDescent="0.2">
      <c r="AX1465" s="204"/>
      <c r="AY1465" s="204"/>
      <c r="AZ1465" s="204"/>
      <c r="BA1465" s="204"/>
      <c r="BB1465" s="204"/>
      <c r="BC1465" s="204"/>
      <c r="BD1465" s="204"/>
      <c r="BE1465" s="132"/>
    </row>
    <row r="1466" spans="50:57" x14ac:dyDescent="0.2">
      <c r="AX1466" s="204"/>
      <c r="AY1466" s="204"/>
      <c r="AZ1466" s="204"/>
      <c r="BA1466" s="204"/>
      <c r="BB1466" s="204"/>
      <c r="BC1466" s="204"/>
      <c r="BD1466" s="204"/>
      <c r="BE1466" s="132"/>
    </row>
    <row r="1467" spans="50:57" x14ac:dyDescent="0.2">
      <c r="AX1467" s="204"/>
      <c r="AY1467" s="204"/>
      <c r="AZ1467" s="204"/>
      <c r="BA1467" s="204"/>
      <c r="BB1467" s="204"/>
      <c r="BC1467" s="204"/>
      <c r="BD1467" s="204"/>
      <c r="BE1467" s="132"/>
    </row>
    <row r="1468" spans="50:57" x14ac:dyDescent="0.2">
      <c r="AX1468" s="204"/>
      <c r="AY1468" s="204"/>
      <c r="AZ1468" s="204"/>
      <c r="BA1468" s="204"/>
      <c r="BB1468" s="204"/>
      <c r="BC1468" s="204"/>
      <c r="BD1468" s="204"/>
      <c r="BE1468" s="132"/>
    </row>
    <row r="1469" spans="50:57" x14ac:dyDescent="0.2">
      <c r="AX1469" s="204"/>
      <c r="AY1469" s="204"/>
      <c r="AZ1469" s="204"/>
      <c r="BA1469" s="204"/>
      <c r="BB1469" s="204"/>
      <c r="BC1469" s="204"/>
      <c r="BD1469" s="204"/>
      <c r="BE1469" s="132"/>
    </row>
    <row r="1470" spans="50:57" x14ac:dyDescent="0.2">
      <c r="AX1470" s="204"/>
      <c r="AY1470" s="204"/>
      <c r="AZ1470" s="204"/>
      <c r="BA1470" s="204"/>
      <c r="BB1470" s="204"/>
      <c r="BC1470" s="204"/>
      <c r="BD1470" s="204"/>
      <c r="BE1470" s="132"/>
    </row>
    <row r="1471" spans="50:57" x14ac:dyDescent="0.2">
      <c r="AX1471" s="204"/>
      <c r="AY1471" s="204"/>
      <c r="AZ1471" s="204"/>
      <c r="BA1471" s="204"/>
      <c r="BB1471" s="204"/>
      <c r="BC1471" s="204"/>
      <c r="BD1471" s="204"/>
      <c r="BE1471" s="132"/>
    </row>
    <row r="1472" spans="50:57" x14ac:dyDescent="0.2">
      <c r="AX1472" s="204"/>
      <c r="AY1472" s="204"/>
      <c r="AZ1472" s="204"/>
      <c r="BA1472" s="204"/>
      <c r="BB1472" s="204"/>
      <c r="BC1472" s="204"/>
      <c r="BD1472" s="204"/>
      <c r="BE1472" s="132"/>
    </row>
    <row r="1473" spans="50:57" x14ac:dyDescent="0.2">
      <c r="AX1473" s="204"/>
      <c r="AY1473" s="204"/>
      <c r="AZ1473" s="204"/>
      <c r="BA1473" s="204"/>
      <c r="BB1473" s="204"/>
      <c r="BC1473" s="204"/>
      <c r="BD1473" s="204"/>
      <c r="BE1473" s="132"/>
    </row>
    <row r="1474" spans="50:57" x14ac:dyDescent="0.2">
      <c r="AX1474" s="204"/>
      <c r="AY1474" s="204"/>
      <c r="AZ1474" s="204"/>
      <c r="BA1474" s="204"/>
      <c r="BB1474" s="204"/>
      <c r="BC1474" s="204"/>
      <c r="BD1474" s="204"/>
      <c r="BE1474" s="132"/>
    </row>
    <row r="1475" spans="50:57" x14ac:dyDescent="0.2">
      <c r="AX1475" s="204"/>
      <c r="AY1475" s="204"/>
      <c r="AZ1475" s="204"/>
      <c r="BA1475" s="204"/>
      <c r="BB1475" s="204"/>
      <c r="BC1475" s="204"/>
      <c r="BD1475" s="204"/>
      <c r="BE1475" s="132"/>
    </row>
    <row r="1476" spans="50:57" x14ac:dyDescent="0.2">
      <c r="AX1476" s="204"/>
      <c r="AY1476" s="204"/>
      <c r="AZ1476" s="204"/>
      <c r="BA1476" s="204"/>
      <c r="BB1476" s="204"/>
      <c r="BC1476" s="204"/>
      <c r="BD1476" s="204"/>
      <c r="BE1476" s="132"/>
    </row>
    <row r="1477" spans="50:57" x14ac:dyDescent="0.2">
      <c r="AX1477" s="204"/>
      <c r="AY1477" s="204"/>
      <c r="AZ1477" s="204"/>
      <c r="BA1477" s="204"/>
      <c r="BB1477" s="204"/>
      <c r="BC1477" s="204"/>
      <c r="BD1477" s="204"/>
      <c r="BE1477" s="132"/>
    </row>
    <row r="1478" spans="50:57" x14ac:dyDescent="0.2">
      <c r="AX1478" s="204"/>
      <c r="AY1478" s="204"/>
      <c r="AZ1478" s="204"/>
      <c r="BA1478" s="204"/>
      <c r="BB1478" s="204"/>
      <c r="BC1478" s="204"/>
      <c r="BD1478" s="204"/>
      <c r="BE1478" s="132"/>
    </row>
    <row r="1479" spans="50:57" x14ac:dyDescent="0.2">
      <c r="AX1479" s="204"/>
      <c r="AY1479" s="204"/>
      <c r="AZ1479" s="204"/>
      <c r="BA1479" s="204"/>
      <c r="BB1479" s="204"/>
      <c r="BC1479" s="204"/>
      <c r="BD1479" s="204"/>
      <c r="BE1479" s="132"/>
    </row>
    <row r="1480" spans="50:57" x14ac:dyDescent="0.2">
      <c r="AX1480" s="204"/>
      <c r="AY1480" s="204"/>
      <c r="AZ1480" s="204"/>
      <c r="BA1480" s="204"/>
      <c r="BB1480" s="204"/>
      <c r="BC1480" s="204"/>
      <c r="BD1480" s="204"/>
      <c r="BE1480" s="132"/>
    </row>
    <row r="1481" spans="50:57" x14ac:dyDescent="0.2">
      <c r="AX1481" s="204"/>
      <c r="AY1481" s="204"/>
      <c r="AZ1481" s="204"/>
      <c r="BA1481" s="204"/>
      <c r="BB1481" s="204"/>
      <c r="BC1481" s="204"/>
      <c r="BD1481" s="204"/>
      <c r="BE1481" s="132"/>
    </row>
    <row r="1482" spans="50:57" x14ac:dyDescent="0.2">
      <c r="AX1482" s="204"/>
      <c r="AY1482" s="204"/>
      <c r="AZ1482" s="204"/>
      <c r="BA1482" s="204"/>
      <c r="BB1482" s="204"/>
      <c r="BC1482" s="204"/>
      <c r="BD1482" s="204"/>
      <c r="BE1482" s="132"/>
    </row>
    <row r="1483" spans="50:57" x14ac:dyDescent="0.2">
      <c r="AX1483" s="204"/>
      <c r="AY1483" s="204"/>
      <c r="AZ1483" s="204"/>
      <c r="BA1483" s="204"/>
      <c r="BB1483" s="204"/>
      <c r="BC1483" s="204"/>
      <c r="BD1483" s="204"/>
      <c r="BE1483" s="132"/>
    </row>
    <row r="1484" spans="50:57" x14ac:dyDescent="0.2">
      <c r="AX1484" s="204"/>
      <c r="AY1484" s="204"/>
      <c r="AZ1484" s="204"/>
      <c r="BA1484" s="204"/>
      <c r="BB1484" s="204"/>
      <c r="BC1484" s="204"/>
      <c r="BD1484" s="204"/>
      <c r="BE1484" s="132"/>
    </row>
    <row r="1485" spans="50:57" x14ac:dyDescent="0.2">
      <c r="AX1485" s="204"/>
      <c r="AY1485" s="204"/>
      <c r="AZ1485" s="204"/>
      <c r="BA1485" s="204"/>
      <c r="BB1485" s="204"/>
      <c r="BC1485" s="204"/>
      <c r="BD1485" s="204"/>
      <c r="BE1485" s="132"/>
    </row>
    <row r="1486" spans="50:57" x14ac:dyDescent="0.2">
      <c r="AX1486" s="204"/>
      <c r="AY1486" s="204"/>
      <c r="AZ1486" s="204"/>
      <c r="BA1486" s="204"/>
      <c r="BB1486" s="204"/>
      <c r="BC1486" s="204"/>
      <c r="BD1486" s="204"/>
      <c r="BE1486" s="132"/>
    </row>
    <row r="1487" spans="50:57" x14ac:dyDescent="0.2">
      <c r="AX1487" s="204"/>
      <c r="AY1487" s="204"/>
      <c r="AZ1487" s="204"/>
      <c r="BA1487" s="204"/>
      <c r="BB1487" s="204"/>
      <c r="BC1487" s="204"/>
      <c r="BD1487" s="204"/>
      <c r="BE1487" s="132"/>
    </row>
    <row r="1488" spans="50:57" x14ac:dyDescent="0.2">
      <c r="AX1488" s="204"/>
      <c r="AY1488" s="204"/>
      <c r="AZ1488" s="204"/>
      <c r="BA1488" s="204"/>
      <c r="BB1488" s="204"/>
      <c r="BC1488" s="204"/>
      <c r="BD1488" s="204"/>
      <c r="BE1488" s="132"/>
    </row>
    <row r="1489" spans="50:57" x14ac:dyDescent="0.2">
      <c r="AX1489" s="204"/>
      <c r="AY1489" s="204"/>
      <c r="AZ1489" s="204"/>
      <c r="BA1489" s="204"/>
      <c r="BB1489" s="204"/>
      <c r="BC1489" s="204"/>
      <c r="BD1489" s="204"/>
      <c r="BE1489" s="132"/>
    </row>
    <row r="1490" spans="50:57" x14ac:dyDescent="0.2">
      <c r="AX1490" s="204"/>
      <c r="AY1490" s="204"/>
      <c r="AZ1490" s="204"/>
      <c r="BA1490" s="204"/>
      <c r="BB1490" s="204"/>
      <c r="BC1490" s="204"/>
      <c r="BD1490" s="204"/>
      <c r="BE1490" s="132"/>
    </row>
    <row r="1491" spans="50:57" x14ac:dyDescent="0.2">
      <c r="AX1491" s="204"/>
      <c r="AY1491" s="204"/>
      <c r="AZ1491" s="204"/>
      <c r="BA1491" s="204"/>
      <c r="BB1491" s="204"/>
      <c r="BC1491" s="204"/>
      <c r="BD1491" s="204"/>
      <c r="BE1491" s="132"/>
    </row>
    <row r="1492" spans="50:57" x14ac:dyDescent="0.2">
      <c r="AX1492" s="204"/>
      <c r="AY1492" s="204"/>
      <c r="AZ1492" s="204"/>
      <c r="BA1492" s="204"/>
      <c r="BB1492" s="204"/>
      <c r="BC1492" s="204"/>
      <c r="BD1492" s="204"/>
      <c r="BE1492" s="132"/>
    </row>
    <row r="1493" spans="50:57" x14ac:dyDescent="0.2">
      <c r="AX1493" s="204"/>
      <c r="AY1493" s="204"/>
      <c r="AZ1493" s="204"/>
      <c r="BA1493" s="204"/>
      <c r="BB1493" s="204"/>
      <c r="BC1493" s="204"/>
      <c r="BD1493" s="204"/>
      <c r="BE1493" s="132"/>
    </row>
    <row r="1494" spans="50:57" x14ac:dyDescent="0.2">
      <c r="AX1494" s="204"/>
      <c r="AY1494" s="204"/>
      <c r="AZ1494" s="204"/>
      <c r="BA1494" s="204"/>
      <c r="BB1494" s="204"/>
      <c r="BC1494" s="204"/>
      <c r="BD1494" s="204"/>
      <c r="BE1494" s="132"/>
    </row>
    <row r="1495" spans="50:57" x14ac:dyDescent="0.2">
      <c r="AX1495" s="204"/>
      <c r="AY1495" s="204"/>
      <c r="AZ1495" s="204"/>
      <c r="BA1495" s="204"/>
      <c r="BB1495" s="204"/>
      <c r="BC1495" s="204"/>
      <c r="BD1495" s="204"/>
      <c r="BE1495" s="132"/>
    </row>
    <row r="1496" spans="50:57" x14ac:dyDescent="0.2">
      <c r="AX1496" s="204"/>
      <c r="AY1496" s="204"/>
      <c r="AZ1496" s="204"/>
      <c r="BA1496" s="204"/>
      <c r="BB1496" s="204"/>
      <c r="BC1496" s="204"/>
      <c r="BD1496" s="204"/>
      <c r="BE1496" s="132"/>
    </row>
    <row r="1497" spans="50:57" x14ac:dyDescent="0.2">
      <c r="AX1497" s="204"/>
      <c r="AY1497" s="204"/>
      <c r="AZ1497" s="204"/>
      <c r="BA1497" s="204"/>
      <c r="BB1497" s="204"/>
      <c r="BC1497" s="204"/>
      <c r="BD1497" s="204"/>
      <c r="BE1497" s="132"/>
    </row>
    <row r="1498" spans="50:57" x14ac:dyDescent="0.2">
      <c r="AX1498" s="204"/>
      <c r="AY1498" s="204"/>
      <c r="AZ1498" s="204"/>
      <c r="BA1498" s="204"/>
      <c r="BB1498" s="204"/>
      <c r="BC1498" s="204"/>
      <c r="BD1498" s="204"/>
      <c r="BE1498" s="132"/>
    </row>
    <row r="1499" spans="50:57" x14ac:dyDescent="0.2">
      <c r="AX1499" s="204"/>
      <c r="AY1499" s="204"/>
      <c r="AZ1499" s="204"/>
      <c r="BA1499" s="204"/>
      <c r="BB1499" s="204"/>
      <c r="BC1499" s="204"/>
      <c r="BD1499" s="204"/>
      <c r="BE1499" s="132"/>
    </row>
    <row r="1500" spans="50:57" x14ac:dyDescent="0.2">
      <c r="AX1500" s="204"/>
      <c r="AY1500" s="204"/>
      <c r="AZ1500" s="204"/>
      <c r="BA1500" s="204"/>
      <c r="BB1500" s="204"/>
      <c r="BC1500" s="204"/>
      <c r="BD1500" s="204"/>
      <c r="BE1500" s="132"/>
    </row>
    <row r="1501" spans="50:57" x14ac:dyDescent="0.2">
      <c r="AX1501" s="204"/>
      <c r="AY1501" s="204"/>
      <c r="AZ1501" s="204"/>
      <c r="BA1501" s="204"/>
      <c r="BB1501" s="204"/>
      <c r="BC1501" s="204"/>
      <c r="BD1501" s="204"/>
      <c r="BE1501" s="132"/>
    </row>
    <row r="1502" spans="50:57" x14ac:dyDescent="0.2">
      <c r="AX1502" s="204"/>
      <c r="AY1502" s="204"/>
      <c r="AZ1502" s="204"/>
      <c r="BA1502" s="204"/>
      <c r="BB1502" s="204"/>
      <c r="BC1502" s="204"/>
      <c r="BD1502" s="204"/>
      <c r="BE1502" s="132"/>
    </row>
    <row r="1503" spans="50:57" x14ac:dyDescent="0.2">
      <c r="AX1503" s="204"/>
      <c r="AY1503" s="204"/>
      <c r="AZ1503" s="204"/>
      <c r="BA1503" s="204"/>
      <c r="BB1503" s="204"/>
      <c r="BC1503" s="204"/>
      <c r="BD1503" s="204"/>
      <c r="BE1503" s="132"/>
    </row>
    <row r="1504" spans="50:57" x14ac:dyDescent="0.2">
      <c r="AX1504" s="204"/>
      <c r="AY1504" s="204"/>
      <c r="AZ1504" s="204"/>
      <c r="BA1504" s="204"/>
      <c r="BB1504" s="204"/>
      <c r="BC1504" s="204"/>
      <c r="BD1504" s="204"/>
      <c r="BE1504" s="132"/>
    </row>
    <row r="1505" spans="50:57" x14ac:dyDescent="0.2">
      <c r="AX1505" s="204"/>
      <c r="AY1505" s="204"/>
      <c r="AZ1505" s="204"/>
      <c r="BA1505" s="204"/>
      <c r="BB1505" s="204"/>
      <c r="BC1505" s="204"/>
      <c r="BD1505" s="204"/>
      <c r="BE1505" s="132"/>
    </row>
    <row r="1506" spans="50:57" x14ac:dyDescent="0.2">
      <c r="AX1506" s="204"/>
      <c r="AY1506" s="204"/>
      <c r="AZ1506" s="204"/>
      <c r="BA1506" s="204"/>
      <c r="BB1506" s="204"/>
      <c r="BC1506" s="204"/>
      <c r="BD1506" s="204"/>
      <c r="BE1506" s="132"/>
    </row>
    <row r="1507" spans="50:57" x14ac:dyDescent="0.2">
      <c r="AX1507" s="204"/>
      <c r="AY1507" s="204"/>
      <c r="AZ1507" s="204"/>
      <c r="BA1507" s="204"/>
      <c r="BB1507" s="204"/>
      <c r="BC1507" s="204"/>
      <c r="BD1507" s="204"/>
      <c r="BE1507" s="132"/>
    </row>
    <row r="1508" spans="50:57" x14ac:dyDescent="0.2">
      <c r="AX1508" s="204"/>
      <c r="AY1508" s="204"/>
      <c r="AZ1508" s="204"/>
      <c r="BA1508" s="204"/>
      <c r="BB1508" s="204"/>
      <c r="BC1508" s="204"/>
      <c r="BD1508" s="204"/>
      <c r="BE1508" s="132"/>
    </row>
    <row r="1509" spans="50:57" x14ac:dyDescent="0.2">
      <c r="AX1509" s="204"/>
      <c r="AY1509" s="204"/>
      <c r="AZ1509" s="204"/>
      <c r="BA1509" s="204"/>
      <c r="BB1509" s="204"/>
      <c r="BC1509" s="204"/>
      <c r="BD1509" s="204"/>
      <c r="BE1509" s="132"/>
    </row>
    <row r="1510" spans="50:57" x14ac:dyDescent="0.2">
      <c r="AX1510" s="204"/>
      <c r="AY1510" s="204"/>
      <c r="AZ1510" s="204"/>
      <c r="BA1510" s="204"/>
      <c r="BB1510" s="204"/>
      <c r="BC1510" s="204"/>
      <c r="BD1510" s="204"/>
      <c r="BE1510" s="132"/>
    </row>
    <row r="1511" spans="50:57" x14ac:dyDescent="0.2">
      <c r="AX1511" s="204"/>
      <c r="AY1511" s="204"/>
      <c r="AZ1511" s="204"/>
      <c r="BA1511" s="204"/>
      <c r="BB1511" s="204"/>
      <c r="BC1511" s="204"/>
      <c r="BD1511" s="204"/>
      <c r="BE1511" s="132"/>
    </row>
    <row r="1512" spans="50:57" x14ac:dyDescent="0.2">
      <c r="AX1512" s="204"/>
      <c r="AY1512" s="204"/>
      <c r="AZ1512" s="204"/>
      <c r="BA1512" s="204"/>
      <c r="BB1512" s="204"/>
      <c r="BC1512" s="204"/>
      <c r="BD1512" s="204"/>
      <c r="BE1512" s="132"/>
    </row>
    <row r="1513" spans="50:57" x14ac:dyDescent="0.2">
      <c r="AX1513" s="204"/>
      <c r="AY1513" s="204"/>
      <c r="AZ1513" s="204"/>
      <c r="BA1513" s="204"/>
      <c r="BB1513" s="204"/>
      <c r="BC1513" s="204"/>
      <c r="BD1513" s="204"/>
      <c r="BE1513" s="132"/>
    </row>
    <row r="1514" spans="50:57" x14ac:dyDescent="0.2">
      <c r="AX1514" s="204"/>
      <c r="AY1514" s="204"/>
      <c r="AZ1514" s="204"/>
      <c r="BA1514" s="204"/>
      <c r="BB1514" s="204"/>
      <c r="BC1514" s="204"/>
      <c r="BD1514" s="204"/>
      <c r="BE1514" s="132"/>
    </row>
    <row r="1515" spans="50:57" x14ac:dyDescent="0.2">
      <c r="AX1515" s="204"/>
      <c r="AY1515" s="204"/>
      <c r="AZ1515" s="204"/>
      <c r="BA1515" s="204"/>
      <c r="BB1515" s="204"/>
      <c r="BC1515" s="204"/>
      <c r="BD1515" s="204"/>
      <c r="BE1515" s="132"/>
    </row>
    <row r="1516" spans="50:57" x14ac:dyDescent="0.2">
      <c r="AX1516" s="204"/>
      <c r="AY1516" s="204"/>
      <c r="AZ1516" s="204"/>
      <c r="BA1516" s="204"/>
      <c r="BB1516" s="204"/>
      <c r="BC1516" s="204"/>
      <c r="BD1516" s="204"/>
      <c r="BE1516" s="132"/>
    </row>
    <row r="1517" spans="50:57" x14ac:dyDescent="0.2">
      <c r="AX1517" s="204"/>
      <c r="AY1517" s="204"/>
      <c r="AZ1517" s="204"/>
      <c r="BA1517" s="204"/>
      <c r="BB1517" s="204"/>
      <c r="BC1517" s="204"/>
      <c r="BD1517" s="204"/>
      <c r="BE1517" s="132"/>
    </row>
    <row r="1518" spans="50:57" x14ac:dyDescent="0.2">
      <c r="AX1518" s="204"/>
      <c r="AY1518" s="204"/>
      <c r="AZ1518" s="204"/>
      <c r="BA1518" s="204"/>
      <c r="BB1518" s="204"/>
      <c r="BC1518" s="204"/>
      <c r="BD1518" s="204"/>
      <c r="BE1518" s="132"/>
    </row>
    <row r="1519" spans="50:57" x14ac:dyDescent="0.2">
      <c r="AX1519" s="204"/>
      <c r="AY1519" s="204"/>
      <c r="AZ1519" s="204"/>
      <c r="BA1519" s="204"/>
      <c r="BB1519" s="204"/>
      <c r="BC1519" s="204"/>
      <c r="BD1519" s="204"/>
      <c r="BE1519" s="132"/>
    </row>
    <row r="1520" spans="50:57" x14ac:dyDescent="0.2">
      <c r="AX1520" s="204"/>
      <c r="AY1520" s="204"/>
      <c r="AZ1520" s="204"/>
      <c r="BA1520" s="204"/>
      <c r="BB1520" s="204"/>
      <c r="BC1520" s="204"/>
      <c r="BD1520" s="204"/>
      <c r="BE1520" s="132"/>
    </row>
    <row r="1521" spans="50:57" x14ac:dyDescent="0.2">
      <c r="AX1521" s="204"/>
      <c r="AY1521" s="204"/>
      <c r="AZ1521" s="204"/>
      <c r="BA1521" s="204"/>
      <c r="BB1521" s="204"/>
      <c r="BC1521" s="204"/>
      <c r="BD1521" s="204"/>
      <c r="BE1521" s="132"/>
    </row>
    <row r="1522" spans="50:57" x14ac:dyDescent="0.2">
      <c r="AX1522" s="204"/>
      <c r="AY1522" s="204"/>
      <c r="AZ1522" s="204"/>
      <c r="BA1522" s="204"/>
      <c r="BB1522" s="204"/>
      <c r="BC1522" s="204"/>
      <c r="BD1522" s="204"/>
      <c r="BE1522" s="132"/>
    </row>
    <row r="1523" spans="50:57" x14ac:dyDescent="0.2">
      <c r="AX1523" s="204"/>
      <c r="AY1523" s="204"/>
      <c r="AZ1523" s="204"/>
      <c r="BA1523" s="204"/>
      <c r="BB1523" s="204"/>
      <c r="BC1523" s="204"/>
      <c r="BD1523" s="204"/>
      <c r="BE1523" s="132"/>
    </row>
    <row r="1524" spans="50:57" x14ac:dyDescent="0.2">
      <c r="AX1524" s="204"/>
      <c r="AY1524" s="204"/>
      <c r="AZ1524" s="204"/>
      <c r="BA1524" s="204"/>
      <c r="BB1524" s="204"/>
      <c r="BC1524" s="204"/>
      <c r="BD1524" s="204"/>
      <c r="BE1524" s="132"/>
    </row>
    <row r="1525" spans="50:57" x14ac:dyDescent="0.2">
      <c r="AX1525" s="204"/>
      <c r="AY1525" s="204"/>
      <c r="AZ1525" s="204"/>
      <c r="BA1525" s="204"/>
      <c r="BB1525" s="204"/>
      <c r="BC1525" s="204"/>
      <c r="BD1525" s="204"/>
      <c r="BE1525" s="132"/>
    </row>
    <row r="1526" spans="50:57" x14ac:dyDescent="0.2">
      <c r="AX1526" s="204"/>
      <c r="AY1526" s="204"/>
      <c r="AZ1526" s="204"/>
      <c r="BA1526" s="204"/>
      <c r="BB1526" s="204"/>
      <c r="BC1526" s="204"/>
      <c r="BD1526" s="204"/>
      <c r="BE1526" s="132"/>
    </row>
    <row r="1527" spans="50:57" x14ac:dyDescent="0.2">
      <c r="AX1527" s="204"/>
      <c r="AY1527" s="204"/>
      <c r="AZ1527" s="204"/>
      <c r="BA1527" s="204"/>
      <c r="BB1527" s="204"/>
      <c r="BC1527" s="204"/>
      <c r="BD1527" s="204"/>
      <c r="BE1527" s="132"/>
    </row>
    <row r="1528" spans="50:57" x14ac:dyDescent="0.2">
      <c r="AX1528" s="204"/>
      <c r="AY1528" s="204"/>
      <c r="AZ1528" s="204"/>
      <c r="BA1528" s="204"/>
      <c r="BB1528" s="204"/>
      <c r="BC1528" s="204"/>
      <c r="BD1528" s="204"/>
      <c r="BE1528" s="132"/>
    </row>
    <row r="1529" spans="50:57" x14ac:dyDescent="0.2">
      <c r="AX1529" s="204"/>
      <c r="AY1529" s="204"/>
      <c r="AZ1529" s="204"/>
      <c r="BA1529" s="204"/>
      <c r="BB1529" s="204"/>
      <c r="BC1529" s="204"/>
      <c r="BD1529" s="204"/>
      <c r="BE1529" s="132"/>
    </row>
    <row r="1530" spans="50:57" x14ac:dyDescent="0.2">
      <c r="AX1530" s="204"/>
      <c r="AY1530" s="204"/>
      <c r="AZ1530" s="204"/>
      <c r="BA1530" s="204"/>
      <c r="BB1530" s="204"/>
      <c r="BC1530" s="204"/>
      <c r="BD1530" s="204"/>
      <c r="BE1530" s="132"/>
    </row>
    <row r="1531" spans="50:57" x14ac:dyDescent="0.2">
      <c r="AX1531" s="204"/>
      <c r="AY1531" s="204"/>
      <c r="AZ1531" s="204"/>
      <c r="BA1531" s="204"/>
      <c r="BB1531" s="204"/>
      <c r="BC1531" s="204"/>
      <c r="BD1531" s="204"/>
      <c r="BE1531" s="132"/>
    </row>
    <row r="1532" spans="50:57" x14ac:dyDescent="0.2">
      <c r="AX1532" s="204"/>
      <c r="AY1532" s="204"/>
      <c r="AZ1532" s="204"/>
      <c r="BA1532" s="204"/>
      <c r="BB1532" s="204"/>
      <c r="BC1532" s="204"/>
      <c r="BD1532" s="204"/>
      <c r="BE1532" s="132"/>
    </row>
    <row r="1533" spans="50:57" x14ac:dyDescent="0.2">
      <c r="AX1533" s="204"/>
      <c r="AY1533" s="204"/>
      <c r="AZ1533" s="204"/>
      <c r="BA1533" s="204"/>
      <c r="BB1533" s="204"/>
      <c r="BC1533" s="204"/>
      <c r="BD1533" s="204"/>
      <c r="BE1533" s="132"/>
    </row>
    <row r="1534" spans="50:57" x14ac:dyDescent="0.2">
      <c r="AX1534" s="204"/>
      <c r="AY1534" s="204"/>
      <c r="AZ1534" s="204"/>
      <c r="BA1534" s="204"/>
      <c r="BB1534" s="204"/>
      <c r="BC1534" s="204"/>
      <c r="BD1534" s="204"/>
      <c r="BE1534" s="132"/>
    </row>
    <row r="1535" spans="50:57" x14ac:dyDescent="0.2">
      <c r="AX1535" s="204"/>
      <c r="AY1535" s="204"/>
      <c r="AZ1535" s="204"/>
      <c r="BA1535" s="204"/>
      <c r="BB1535" s="204"/>
      <c r="BC1535" s="204"/>
      <c r="BD1535" s="204"/>
      <c r="BE1535" s="132"/>
    </row>
    <row r="1536" spans="50:57" x14ac:dyDescent="0.2">
      <c r="AX1536" s="204"/>
      <c r="AY1536" s="204"/>
      <c r="AZ1536" s="204"/>
      <c r="BA1536" s="204"/>
      <c r="BB1536" s="204"/>
      <c r="BC1536" s="204"/>
      <c r="BD1536" s="204"/>
      <c r="BE1536" s="132"/>
    </row>
    <row r="1537" spans="50:57" x14ac:dyDescent="0.2">
      <c r="AX1537" s="204"/>
      <c r="AY1537" s="204"/>
      <c r="AZ1537" s="204"/>
      <c r="BA1537" s="204"/>
      <c r="BB1537" s="204"/>
      <c r="BC1537" s="204"/>
      <c r="BD1537" s="204"/>
      <c r="BE1537" s="132"/>
    </row>
    <row r="1538" spans="50:57" x14ac:dyDescent="0.2">
      <c r="AX1538" s="204"/>
      <c r="AY1538" s="204"/>
      <c r="AZ1538" s="204"/>
      <c r="BA1538" s="204"/>
      <c r="BB1538" s="204"/>
      <c r="BC1538" s="204"/>
      <c r="BD1538" s="204"/>
      <c r="BE1538" s="132"/>
    </row>
    <row r="1539" spans="50:57" x14ac:dyDescent="0.2">
      <c r="AX1539" s="204"/>
      <c r="AY1539" s="204"/>
      <c r="AZ1539" s="204"/>
      <c r="BA1539" s="204"/>
      <c r="BB1539" s="204"/>
      <c r="BC1539" s="204"/>
      <c r="BD1539" s="204"/>
      <c r="BE1539" s="132"/>
    </row>
    <row r="1540" spans="50:57" x14ac:dyDescent="0.2">
      <c r="AX1540" s="204"/>
      <c r="AY1540" s="204"/>
      <c r="AZ1540" s="204"/>
      <c r="BA1540" s="204"/>
      <c r="BB1540" s="204"/>
      <c r="BC1540" s="204"/>
      <c r="BD1540" s="204"/>
      <c r="BE1540" s="132"/>
    </row>
    <row r="1541" spans="50:57" x14ac:dyDescent="0.2">
      <c r="AX1541" s="204"/>
      <c r="AY1541" s="204"/>
      <c r="AZ1541" s="204"/>
      <c r="BA1541" s="204"/>
      <c r="BB1541" s="204"/>
      <c r="BC1541" s="204"/>
      <c r="BD1541" s="204"/>
      <c r="BE1541" s="132"/>
    </row>
    <row r="1542" spans="50:57" x14ac:dyDescent="0.2">
      <c r="AX1542" s="204"/>
      <c r="AY1542" s="204"/>
      <c r="AZ1542" s="204"/>
      <c r="BA1542" s="204"/>
      <c r="BB1542" s="204"/>
      <c r="BC1542" s="204"/>
      <c r="BD1542" s="204"/>
      <c r="BE1542" s="132"/>
    </row>
    <row r="1543" spans="50:57" x14ac:dyDescent="0.2">
      <c r="AX1543" s="204"/>
      <c r="AY1543" s="204"/>
      <c r="AZ1543" s="204"/>
      <c r="BA1543" s="204"/>
      <c r="BB1543" s="204"/>
      <c r="BC1543" s="204"/>
      <c r="BD1543" s="204"/>
      <c r="BE1543" s="132"/>
    </row>
    <row r="1544" spans="50:57" x14ac:dyDescent="0.2">
      <c r="AX1544" s="204"/>
      <c r="AY1544" s="204"/>
      <c r="AZ1544" s="204"/>
      <c r="BA1544" s="204"/>
      <c r="BB1544" s="204"/>
      <c r="BC1544" s="204"/>
      <c r="BD1544" s="204"/>
      <c r="BE1544" s="132"/>
    </row>
    <row r="1545" spans="50:57" x14ac:dyDescent="0.2">
      <c r="AX1545" s="204"/>
      <c r="AY1545" s="204"/>
      <c r="AZ1545" s="204"/>
      <c r="BA1545" s="204"/>
      <c r="BB1545" s="204"/>
      <c r="BC1545" s="204"/>
      <c r="BD1545" s="204"/>
      <c r="BE1545" s="132"/>
    </row>
    <row r="1546" spans="50:57" x14ac:dyDescent="0.2">
      <c r="AX1546" s="204"/>
      <c r="AY1546" s="204"/>
      <c r="AZ1546" s="204"/>
      <c r="BA1546" s="204"/>
      <c r="BB1546" s="204"/>
      <c r="BC1546" s="204"/>
      <c r="BD1546" s="204"/>
      <c r="BE1546" s="132"/>
    </row>
    <row r="1547" spans="50:57" x14ac:dyDescent="0.2">
      <c r="AX1547" s="204"/>
      <c r="AY1547" s="204"/>
      <c r="AZ1547" s="204"/>
      <c r="BA1547" s="204"/>
      <c r="BB1547" s="204"/>
      <c r="BC1547" s="204"/>
      <c r="BD1547" s="204"/>
      <c r="BE1547" s="132"/>
    </row>
    <row r="1548" spans="50:57" x14ac:dyDescent="0.2">
      <c r="AX1548" s="204"/>
      <c r="AY1548" s="204"/>
      <c r="AZ1548" s="204"/>
      <c r="BA1548" s="204"/>
      <c r="BB1548" s="204"/>
      <c r="BC1548" s="204"/>
      <c r="BD1548" s="204"/>
      <c r="BE1548" s="132"/>
    </row>
    <row r="1549" spans="50:57" x14ac:dyDescent="0.2">
      <c r="AX1549" s="204"/>
      <c r="AY1549" s="204"/>
      <c r="AZ1549" s="204"/>
      <c r="BA1549" s="204"/>
      <c r="BB1549" s="204"/>
      <c r="BC1549" s="204"/>
      <c r="BD1549" s="204"/>
      <c r="BE1549" s="132"/>
    </row>
    <row r="1550" spans="50:57" x14ac:dyDescent="0.2">
      <c r="AX1550" s="204"/>
      <c r="AY1550" s="204"/>
      <c r="AZ1550" s="204"/>
      <c r="BA1550" s="204"/>
      <c r="BB1550" s="204"/>
      <c r="BC1550" s="204"/>
      <c r="BD1550" s="204"/>
      <c r="BE1550" s="132"/>
    </row>
    <row r="1551" spans="50:57" x14ac:dyDescent="0.2">
      <c r="AX1551" s="204"/>
      <c r="AY1551" s="204"/>
      <c r="AZ1551" s="204"/>
      <c r="BA1551" s="204"/>
      <c r="BB1551" s="204"/>
      <c r="BC1551" s="204"/>
      <c r="BD1551" s="204"/>
      <c r="BE1551" s="132"/>
    </row>
    <row r="1552" spans="50:57" x14ac:dyDescent="0.2">
      <c r="AX1552" s="204"/>
      <c r="AY1552" s="204"/>
      <c r="AZ1552" s="204"/>
      <c r="BA1552" s="204"/>
      <c r="BB1552" s="204"/>
      <c r="BC1552" s="204"/>
      <c r="BD1552" s="204"/>
      <c r="BE1552" s="132"/>
    </row>
    <row r="1553" spans="50:57" x14ac:dyDescent="0.2">
      <c r="AX1553" s="204"/>
      <c r="AY1553" s="204"/>
      <c r="AZ1553" s="204"/>
      <c r="BA1553" s="204"/>
      <c r="BB1553" s="204"/>
      <c r="BC1553" s="204"/>
      <c r="BD1553" s="204"/>
      <c r="BE1553" s="132"/>
    </row>
    <row r="1554" spans="50:57" x14ac:dyDescent="0.2">
      <c r="AX1554" s="204"/>
      <c r="AY1554" s="204"/>
      <c r="AZ1554" s="204"/>
      <c r="BA1554" s="204"/>
      <c r="BB1554" s="204"/>
      <c r="BC1554" s="204"/>
      <c r="BD1554" s="204"/>
      <c r="BE1554" s="132"/>
    </row>
    <row r="1555" spans="50:57" x14ac:dyDescent="0.2">
      <c r="AX1555" s="204"/>
      <c r="AY1555" s="204"/>
      <c r="AZ1555" s="204"/>
      <c r="BA1555" s="204"/>
      <c r="BB1555" s="204"/>
      <c r="BC1555" s="204"/>
      <c r="BD1555" s="204"/>
      <c r="BE1555" s="132"/>
    </row>
    <row r="1556" spans="50:57" x14ac:dyDescent="0.2">
      <c r="AX1556" s="204"/>
      <c r="AY1556" s="204"/>
      <c r="AZ1556" s="204"/>
      <c r="BA1556" s="204"/>
      <c r="BB1556" s="204"/>
      <c r="BC1556" s="204"/>
      <c r="BD1556" s="204"/>
      <c r="BE1556" s="132"/>
    </row>
    <row r="1557" spans="50:57" x14ac:dyDescent="0.2">
      <c r="AX1557" s="204"/>
      <c r="AY1557" s="204"/>
      <c r="AZ1557" s="204"/>
      <c r="BA1557" s="204"/>
      <c r="BB1557" s="204"/>
      <c r="BC1557" s="204"/>
      <c r="BD1557" s="204"/>
      <c r="BE1557" s="132"/>
    </row>
    <row r="1558" spans="50:57" x14ac:dyDescent="0.2">
      <c r="AX1558" s="204"/>
      <c r="AY1558" s="204"/>
      <c r="AZ1558" s="204"/>
      <c r="BA1558" s="204"/>
      <c r="BB1558" s="204"/>
      <c r="BC1558" s="204"/>
      <c r="BD1558" s="204"/>
      <c r="BE1558" s="132"/>
    </row>
    <row r="1559" spans="50:57" x14ac:dyDescent="0.2">
      <c r="AX1559" s="204"/>
      <c r="AY1559" s="204"/>
      <c r="AZ1559" s="204"/>
      <c r="BA1559" s="204"/>
      <c r="BB1559" s="204"/>
      <c r="BC1559" s="204"/>
      <c r="BD1559" s="204"/>
      <c r="BE1559" s="132"/>
    </row>
    <row r="1560" spans="50:57" x14ac:dyDescent="0.2">
      <c r="AX1560" s="204"/>
      <c r="AY1560" s="204"/>
      <c r="AZ1560" s="204"/>
      <c r="BA1560" s="204"/>
      <c r="BB1560" s="204"/>
      <c r="BC1560" s="204"/>
      <c r="BD1560" s="204"/>
      <c r="BE1560" s="132"/>
    </row>
    <row r="1561" spans="50:57" x14ac:dyDescent="0.2">
      <c r="AX1561" s="204"/>
      <c r="AY1561" s="204"/>
      <c r="AZ1561" s="204"/>
      <c r="BA1561" s="204"/>
      <c r="BB1561" s="204"/>
      <c r="BC1561" s="204"/>
      <c r="BD1561" s="204"/>
      <c r="BE1561" s="132"/>
    </row>
    <row r="1562" spans="50:57" x14ac:dyDescent="0.2">
      <c r="AX1562" s="204"/>
      <c r="AY1562" s="204"/>
      <c r="AZ1562" s="204"/>
      <c r="BA1562" s="204"/>
      <c r="BB1562" s="204"/>
      <c r="BC1562" s="204"/>
      <c r="BD1562" s="204"/>
      <c r="BE1562" s="132"/>
    </row>
    <row r="1563" spans="50:57" x14ac:dyDescent="0.2">
      <c r="AX1563" s="204"/>
      <c r="AY1563" s="204"/>
      <c r="AZ1563" s="204"/>
      <c r="BA1563" s="204"/>
      <c r="BB1563" s="204"/>
      <c r="BC1563" s="204"/>
      <c r="BD1563" s="204"/>
      <c r="BE1563" s="132"/>
    </row>
    <row r="1564" spans="50:57" x14ac:dyDescent="0.2">
      <c r="AX1564" s="204"/>
      <c r="AY1564" s="204"/>
      <c r="AZ1564" s="204"/>
      <c r="BA1564" s="204"/>
      <c r="BB1564" s="204"/>
      <c r="BC1564" s="204"/>
      <c r="BD1564" s="204"/>
      <c r="BE1564" s="132"/>
    </row>
    <row r="1565" spans="50:57" x14ac:dyDescent="0.2">
      <c r="AX1565" s="204"/>
      <c r="AY1565" s="204"/>
      <c r="AZ1565" s="204"/>
      <c r="BA1565" s="204"/>
      <c r="BB1565" s="204"/>
      <c r="BC1565" s="204"/>
      <c r="BD1565" s="204"/>
      <c r="BE1565" s="132"/>
    </row>
    <row r="1566" spans="50:57" x14ac:dyDescent="0.2">
      <c r="AX1566" s="204"/>
      <c r="AY1566" s="204"/>
      <c r="AZ1566" s="204"/>
      <c r="BA1566" s="204"/>
      <c r="BB1566" s="204"/>
      <c r="BC1566" s="204"/>
      <c r="BD1566" s="204"/>
      <c r="BE1566" s="132"/>
    </row>
    <row r="1567" spans="50:57" x14ac:dyDescent="0.2">
      <c r="AX1567" s="204"/>
      <c r="AY1567" s="204"/>
      <c r="AZ1567" s="204"/>
      <c r="BA1567" s="204"/>
      <c r="BB1567" s="204"/>
      <c r="BC1567" s="204"/>
      <c r="BD1567" s="204"/>
      <c r="BE1567" s="132"/>
    </row>
    <row r="1568" spans="50:57" x14ac:dyDescent="0.2">
      <c r="AX1568" s="204"/>
      <c r="AY1568" s="204"/>
      <c r="AZ1568" s="204"/>
      <c r="BA1568" s="204"/>
      <c r="BB1568" s="204"/>
      <c r="BC1568" s="204"/>
      <c r="BD1568" s="204"/>
      <c r="BE1568" s="132"/>
    </row>
    <row r="1569" spans="50:57" x14ac:dyDescent="0.2">
      <c r="AX1569" s="204"/>
      <c r="AY1569" s="204"/>
      <c r="AZ1569" s="204"/>
      <c r="BA1569" s="204"/>
      <c r="BB1569" s="204"/>
      <c r="BC1569" s="204"/>
      <c r="BD1569" s="204"/>
      <c r="BE1569" s="132"/>
    </row>
    <row r="1570" spans="50:57" x14ac:dyDescent="0.2">
      <c r="AX1570" s="204"/>
      <c r="AY1570" s="204"/>
      <c r="AZ1570" s="204"/>
      <c r="BA1570" s="204"/>
      <c r="BB1570" s="204"/>
      <c r="BC1570" s="204"/>
      <c r="BD1570" s="204"/>
      <c r="BE1570" s="132"/>
    </row>
    <row r="1571" spans="50:57" x14ac:dyDescent="0.2">
      <c r="AX1571" s="204"/>
      <c r="AY1571" s="204"/>
      <c r="AZ1571" s="204"/>
      <c r="BA1571" s="204"/>
      <c r="BB1571" s="204"/>
      <c r="BC1571" s="204"/>
      <c r="BD1571" s="204"/>
      <c r="BE1571" s="132"/>
    </row>
    <row r="1572" spans="50:57" x14ac:dyDescent="0.2">
      <c r="AX1572" s="204"/>
      <c r="AY1572" s="204"/>
      <c r="AZ1572" s="204"/>
      <c r="BA1572" s="204"/>
      <c r="BB1572" s="204"/>
      <c r="BC1572" s="204"/>
      <c r="BD1572" s="204"/>
      <c r="BE1572" s="132"/>
    </row>
    <row r="1573" spans="50:57" x14ac:dyDescent="0.2">
      <c r="AX1573" s="204"/>
      <c r="AY1573" s="204"/>
      <c r="AZ1573" s="204"/>
      <c r="BA1573" s="204"/>
      <c r="BB1573" s="204"/>
      <c r="BC1573" s="204"/>
      <c r="BD1573" s="204"/>
      <c r="BE1573" s="132"/>
    </row>
    <row r="1574" spans="50:57" x14ac:dyDescent="0.2">
      <c r="AX1574" s="204"/>
      <c r="AY1574" s="204"/>
      <c r="AZ1574" s="204"/>
      <c r="BA1574" s="204"/>
      <c r="BB1574" s="204"/>
      <c r="BC1574" s="204"/>
      <c r="BD1574" s="204"/>
      <c r="BE1574" s="132"/>
    </row>
    <row r="1575" spans="50:57" x14ac:dyDescent="0.2">
      <c r="AX1575" s="204"/>
      <c r="AY1575" s="204"/>
      <c r="AZ1575" s="204"/>
      <c r="BA1575" s="204"/>
      <c r="BB1575" s="204"/>
      <c r="BC1575" s="204"/>
      <c r="BD1575" s="204"/>
      <c r="BE1575" s="132"/>
    </row>
    <row r="1576" spans="50:57" x14ac:dyDescent="0.2">
      <c r="AX1576" s="204"/>
      <c r="AY1576" s="204"/>
      <c r="AZ1576" s="204"/>
      <c r="BA1576" s="204"/>
      <c r="BB1576" s="204"/>
      <c r="BC1576" s="204"/>
      <c r="BD1576" s="204"/>
      <c r="BE1576" s="132"/>
    </row>
    <row r="1577" spans="50:57" x14ac:dyDescent="0.2">
      <c r="AX1577" s="204"/>
      <c r="AY1577" s="204"/>
      <c r="AZ1577" s="204"/>
      <c r="BA1577" s="204"/>
      <c r="BB1577" s="204"/>
      <c r="BC1577" s="204"/>
      <c r="BD1577" s="204"/>
      <c r="BE1577" s="132"/>
    </row>
    <row r="1578" spans="50:57" x14ac:dyDescent="0.2">
      <c r="AX1578" s="204"/>
      <c r="AY1578" s="204"/>
      <c r="AZ1578" s="204"/>
      <c r="BA1578" s="204"/>
      <c r="BB1578" s="204"/>
      <c r="BC1578" s="204"/>
      <c r="BD1578" s="204"/>
      <c r="BE1578" s="132"/>
    </row>
    <row r="1579" spans="50:57" x14ac:dyDescent="0.2">
      <c r="AX1579" s="204"/>
      <c r="AY1579" s="204"/>
      <c r="AZ1579" s="204"/>
      <c r="BA1579" s="204"/>
      <c r="BB1579" s="204"/>
      <c r="BC1579" s="204"/>
      <c r="BD1579" s="204"/>
      <c r="BE1579" s="132"/>
    </row>
    <row r="1580" spans="50:57" x14ac:dyDescent="0.2">
      <c r="AX1580" s="204"/>
      <c r="AY1580" s="204"/>
      <c r="AZ1580" s="204"/>
      <c r="BA1580" s="204"/>
      <c r="BB1580" s="204"/>
      <c r="BC1580" s="204"/>
      <c r="BD1580" s="204"/>
      <c r="BE1580" s="132"/>
    </row>
    <row r="1581" spans="50:57" x14ac:dyDescent="0.2">
      <c r="AX1581" s="204"/>
      <c r="AY1581" s="204"/>
      <c r="AZ1581" s="204"/>
      <c r="BA1581" s="204"/>
      <c r="BB1581" s="204"/>
      <c r="BC1581" s="204"/>
      <c r="BD1581" s="204"/>
      <c r="BE1581" s="132"/>
    </row>
    <row r="1582" spans="50:57" x14ac:dyDescent="0.2">
      <c r="AX1582" s="204"/>
      <c r="AY1582" s="204"/>
      <c r="AZ1582" s="204"/>
      <c r="BA1582" s="204"/>
      <c r="BB1582" s="204"/>
      <c r="BC1582" s="204"/>
      <c r="BD1582" s="204"/>
      <c r="BE1582" s="132"/>
    </row>
    <row r="1583" spans="50:57" x14ac:dyDescent="0.2">
      <c r="AX1583" s="204"/>
      <c r="AY1583" s="204"/>
      <c r="AZ1583" s="204"/>
      <c r="BA1583" s="204"/>
      <c r="BB1583" s="204"/>
      <c r="BC1583" s="204"/>
      <c r="BD1583" s="204"/>
      <c r="BE1583" s="132"/>
    </row>
    <row r="1584" spans="50:57" x14ac:dyDescent="0.2">
      <c r="AX1584" s="204"/>
      <c r="AY1584" s="204"/>
      <c r="AZ1584" s="204"/>
      <c r="BA1584" s="204"/>
      <c r="BB1584" s="204"/>
      <c r="BC1584" s="204"/>
      <c r="BD1584" s="204"/>
      <c r="BE1584" s="132"/>
    </row>
    <row r="1585" spans="50:57" x14ac:dyDescent="0.2">
      <c r="AX1585" s="204"/>
      <c r="AY1585" s="204"/>
      <c r="AZ1585" s="204"/>
      <c r="BA1585" s="204"/>
      <c r="BB1585" s="204"/>
      <c r="BC1585" s="204"/>
      <c r="BD1585" s="204"/>
      <c r="BE1585" s="132"/>
    </row>
    <row r="1586" spans="50:57" x14ac:dyDescent="0.2">
      <c r="AX1586" s="204"/>
      <c r="AY1586" s="204"/>
      <c r="AZ1586" s="204"/>
      <c r="BA1586" s="204"/>
      <c r="BB1586" s="204"/>
      <c r="BC1586" s="204"/>
      <c r="BD1586" s="204"/>
      <c r="BE1586" s="132"/>
    </row>
    <row r="1587" spans="50:57" x14ac:dyDescent="0.2">
      <c r="AX1587" s="204"/>
      <c r="AY1587" s="204"/>
      <c r="AZ1587" s="204"/>
      <c r="BA1587" s="204"/>
      <c r="BB1587" s="204"/>
      <c r="BC1587" s="204"/>
      <c r="BD1587" s="204"/>
      <c r="BE1587" s="132"/>
    </row>
    <row r="1588" spans="50:57" x14ac:dyDescent="0.2">
      <c r="AX1588" s="204"/>
      <c r="AY1588" s="204"/>
      <c r="AZ1588" s="204"/>
      <c r="BA1588" s="204"/>
      <c r="BB1588" s="204"/>
      <c r="BC1588" s="204"/>
      <c r="BD1588" s="204"/>
      <c r="BE1588" s="132"/>
    </row>
    <row r="1589" spans="50:57" x14ac:dyDescent="0.2">
      <c r="AX1589" s="204"/>
      <c r="AY1589" s="204"/>
      <c r="AZ1589" s="204"/>
      <c r="BA1589" s="204"/>
      <c r="BB1589" s="204"/>
      <c r="BC1589" s="204"/>
      <c r="BD1589" s="204"/>
      <c r="BE1589" s="132"/>
    </row>
    <row r="1590" spans="50:57" x14ac:dyDescent="0.2">
      <c r="AX1590" s="204"/>
      <c r="AY1590" s="204"/>
      <c r="AZ1590" s="204"/>
      <c r="BA1590" s="204"/>
      <c r="BB1590" s="204"/>
      <c r="BC1590" s="204"/>
      <c r="BD1590" s="204"/>
      <c r="BE1590" s="132"/>
    </row>
    <row r="1591" spans="50:57" x14ac:dyDescent="0.2">
      <c r="AX1591" s="204"/>
      <c r="AY1591" s="204"/>
      <c r="AZ1591" s="204"/>
      <c r="BA1591" s="204"/>
      <c r="BB1591" s="204"/>
      <c r="BC1591" s="204"/>
      <c r="BD1591" s="204"/>
      <c r="BE1591" s="132"/>
    </row>
    <row r="1592" spans="50:57" x14ac:dyDescent="0.2">
      <c r="AX1592" s="204"/>
      <c r="AY1592" s="204"/>
      <c r="AZ1592" s="204"/>
      <c r="BA1592" s="204"/>
      <c r="BB1592" s="204"/>
      <c r="BC1592" s="204"/>
      <c r="BD1592" s="204"/>
      <c r="BE1592" s="132"/>
    </row>
    <row r="1593" spans="50:57" x14ac:dyDescent="0.2">
      <c r="AX1593" s="204"/>
      <c r="AY1593" s="204"/>
      <c r="AZ1593" s="204"/>
      <c r="BA1593" s="204"/>
      <c r="BB1593" s="204"/>
      <c r="BC1593" s="204"/>
      <c r="BD1593" s="204"/>
      <c r="BE1593" s="132"/>
    </row>
    <row r="1594" spans="50:57" x14ac:dyDescent="0.2">
      <c r="AX1594" s="204"/>
      <c r="AY1594" s="204"/>
      <c r="AZ1594" s="204"/>
      <c r="BA1594" s="204"/>
      <c r="BB1594" s="204"/>
      <c r="BC1594" s="204"/>
      <c r="BD1594" s="204"/>
      <c r="BE1594" s="132"/>
    </row>
    <row r="1595" spans="50:57" x14ac:dyDescent="0.2">
      <c r="AX1595" s="204"/>
      <c r="AY1595" s="204"/>
      <c r="AZ1595" s="204"/>
      <c r="BA1595" s="204"/>
      <c r="BB1595" s="204"/>
      <c r="BC1595" s="204"/>
      <c r="BD1595" s="204"/>
      <c r="BE1595" s="132"/>
    </row>
    <row r="1596" spans="50:57" x14ac:dyDescent="0.2">
      <c r="AX1596" s="204"/>
      <c r="AY1596" s="204"/>
      <c r="AZ1596" s="204"/>
      <c r="BA1596" s="204"/>
      <c r="BB1596" s="204"/>
      <c r="BC1596" s="204"/>
      <c r="BD1596" s="204"/>
      <c r="BE1596" s="132"/>
    </row>
    <row r="1597" spans="50:57" x14ac:dyDescent="0.2">
      <c r="AX1597" s="204"/>
      <c r="AY1597" s="204"/>
      <c r="AZ1597" s="204"/>
      <c r="BA1597" s="204"/>
      <c r="BB1597" s="204"/>
      <c r="BC1597" s="204"/>
      <c r="BD1597" s="204"/>
      <c r="BE1597" s="132"/>
    </row>
    <row r="1598" spans="50:57" x14ac:dyDescent="0.2">
      <c r="AX1598" s="204"/>
      <c r="AY1598" s="204"/>
      <c r="AZ1598" s="204"/>
      <c r="BA1598" s="204"/>
      <c r="BB1598" s="204"/>
      <c r="BC1598" s="204"/>
      <c r="BD1598" s="204"/>
      <c r="BE1598" s="132"/>
    </row>
    <row r="1599" spans="50:57" x14ac:dyDescent="0.2">
      <c r="AX1599" s="204"/>
      <c r="AY1599" s="204"/>
      <c r="AZ1599" s="204"/>
      <c r="BA1599" s="204"/>
      <c r="BB1599" s="204"/>
      <c r="BC1599" s="204"/>
      <c r="BD1599" s="204"/>
      <c r="BE1599" s="132"/>
    </row>
    <row r="1600" spans="50:57" x14ac:dyDescent="0.2">
      <c r="AX1600" s="204"/>
      <c r="AY1600" s="204"/>
      <c r="AZ1600" s="204"/>
      <c r="BA1600" s="204"/>
      <c r="BB1600" s="204"/>
      <c r="BC1600" s="204"/>
      <c r="BD1600" s="204"/>
      <c r="BE1600" s="132"/>
    </row>
    <row r="1601" spans="50:57" x14ac:dyDescent="0.2">
      <c r="AX1601" s="204"/>
      <c r="AY1601" s="204"/>
      <c r="AZ1601" s="204"/>
      <c r="BA1601" s="204"/>
      <c r="BB1601" s="204"/>
      <c r="BC1601" s="204"/>
      <c r="BD1601" s="204"/>
      <c r="BE1601" s="132"/>
    </row>
    <row r="1602" spans="50:57" x14ac:dyDescent="0.2">
      <c r="AX1602" s="204"/>
      <c r="AY1602" s="204"/>
      <c r="AZ1602" s="204"/>
      <c r="BA1602" s="204"/>
      <c r="BB1602" s="204"/>
      <c r="BC1602" s="204"/>
      <c r="BD1602" s="204"/>
      <c r="BE1602" s="132"/>
    </row>
    <row r="1603" spans="50:57" x14ac:dyDescent="0.2">
      <c r="AX1603" s="204"/>
      <c r="AY1603" s="204"/>
      <c r="AZ1603" s="204"/>
      <c r="BA1603" s="204"/>
      <c r="BB1603" s="204"/>
      <c r="BC1603" s="204"/>
      <c r="BD1603" s="204"/>
      <c r="BE1603" s="132"/>
    </row>
    <row r="1604" spans="50:57" x14ac:dyDescent="0.2">
      <c r="AX1604" s="204"/>
      <c r="AY1604" s="204"/>
      <c r="AZ1604" s="204"/>
      <c r="BA1604" s="204"/>
      <c r="BB1604" s="204"/>
      <c r="BC1604" s="204"/>
      <c r="BD1604" s="204"/>
      <c r="BE1604" s="132"/>
    </row>
    <row r="1605" spans="50:57" x14ac:dyDescent="0.2">
      <c r="AX1605" s="204"/>
      <c r="AY1605" s="204"/>
      <c r="AZ1605" s="204"/>
      <c r="BA1605" s="204"/>
      <c r="BB1605" s="204"/>
      <c r="BC1605" s="204"/>
      <c r="BD1605" s="204"/>
      <c r="BE1605" s="132"/>
    </row>
    <row r="1606" spans="50:57" x14ac:dyDescent="0.2">
      <c r="AX1606" s="204"/>
      <c r="AY1606" s="204"/>
      <c r="AZ1606" s="204"/>
      <c r="BA1606" s="204"/>
      <c r="BB1606" s="204"/>
      <c r="BC1606" s="204"/>
      <c r="BD1606" s="204"/>
      <c r="BE1606" s="132"/>
    </row>
    <row r="1607" spans="50:57" x14ac:dyDescent="0.2">
      <c r="AX1607" s="204"/>
      <c r="AY1607" s="204"/>
      <c r="AZ1607" s="204"/>
      <c r="BA1607" s="204"/>
      <c r="BB1607" s="204"/>
      <c r="BC1607" s="204"/>
      <c r="BD1607" s="204"/>
      <c r="BE1607" s="132"/>
    </row>
    <row r="1608" spans="50:57" x14ac:dyDescent="0.2">
      <c r="AX1608" s="204"/>
      <c r="AY1608" s="204"/>
      <c r="AZ1608" s="204"/>
      <c r="BA1608" s="204"/>
      <c r="BB1608" s="204"/>
      <c r="BC1608" s="204"/>
      <c r="BD1608" s="204"/>
      <c r="BE1608" s="132"/>
    </row>
    <row r="1609" spans="50:57" x14ac:dyDescent="0.2">
      <c r="AX1609" s="204"/>
      <c r="AY1609" s="204"/>
      <c r="AZ1609" s="204"/>
      <c r="BA1609" s="204"/>
      <c r="BB1609" s="204"/>
      <c r="BC1609" s="204"/>
      <c r="BD1609" s="204"/>
      <c r="BE1609" s="132"/>
    </row>
    <row r="1610" spans="50:57" x14ac:dyDescent="0.2">
      <c r="AX1610" s="204"/>
      <c r="AY1610" s="204"/>
      <c r="AZ1610" s="204"/>
      <c r="BA1610" s="204"/>
      <c r="BB1610" s="204"/>
      <c r="BC1610" s="204"/>
      <c r="BD1610" s="204"/>
      <c r="BE1610" s="132"/>
    </row>
    <row r="1611" spans="50:57" x14ac:dyDescent="0.2">
      <c r="AX1611" s="204"/>
      <c r="AY1611" s="204"/>
      <c r="AZ1611" s="204"/>
      <c r="BA1611" s="204"/>
      <c r="BB1611" s="204"/>
      <c r="BC1611" s="204"/>
      <c r="BD1611" s="204"/>
      <c r="BE1611" s="132"/>
    </row>
    <row r="1612" spans="50:57" x14ac:dyDescent="0.2">
      <c r="AX1612" s="204"/>
      <c r="AY1612" s="204"/>
      <c r="AZ1612" s="204"/>
      <c r="BA1612" s="204"/>
      <c r="BB1612" s="204"/>
      <c r="BC1612" s="204"/>
      <c r="BD1612" s="204"/>
      <c r="BE1612" s="132"/>
    </row>
    <row r="1613" spans="50:57" x14ac:dyDescent="0.2">
      <c r="AX1613" s="204"/>
      <c r="AY1613" s="204"/>
      <c r="AZ1613" s="204"/>
      <c r="BA1613" s="204"/>
      <c r="BB1613" s="204"/>
      <c r="BC1613" s="204"/>
      <c r="BD1613" s="204"/>
      <c r="BE1613" s="132"/>
    </row>
    <row r="1614" spans="50:57" x14ac:dyDescent="0.2">
      <c r="AX1614" s="204"/>
      <c r="AY1614" s="204"/>
      <c r="AZ1614" s="204"/>
      <c r="BA1614" s="204"/>
      <c r="BB1614" s="204"/>
      <c r="BC1614" s="204"/>
      <c r="BD1614" s="204"/>
      <c r="BE1614" s="132"/>
    </row>
    <row r="1615" spans="50:57" x14ac:dyDescent="0.2">
      <c r="AX1615" s="204"/>
      <c r="AY1615" s="204"/>
      <c r="AZ1615" s="204"/>
      <c r="BA1615" s="204"/>
      <c r="BB1615" s="204"/>
      <c r="BC1615" s="204"/>
      <c r="BD1615" s="204"/>
      <c r="BE1615" s="132"/>
    </row>
    <row r="1616" spans="50:57" x14ac:dyDescent="0.2">
      <c r="AX1616" s="204"/>
      <c r="AY1616" s="204"/>
      <c r="AZ1616" s="204"/>
      <c r="BA1616" s="204"/>
      <c r="BB1616" s="204"/>
      <c r="BC1616" s="204"/>
      <c r="BD1616" s="204"/>
      <c r="BE1616" s="132"/>
    </row>
    <row r="1617" spans="50:57" x14ac:dyDescent="0.2">
      <c r="AX1617" s="204"/>
      <c r="AY1617" s="204"/>
      <c r="AZ1617" s="204"/>
      <c r="BA1617" s="204"/>
      <c r="BB1617" s="204"/>
      <c r="BC1617" s="204"/>
      <c r="BD1617" s="204"/>
      <c r="BE1617" s="132"/>
    </row>
    <row r="1618" spans="50:57" x14ac:dyDescent="0.2">
      <c r="AX1618" s="204"/>
      <c r="AY1618" s="204"/>
      <c r="AZ1618" s="204"/>
      <c r="BA1618" s="204"/>
      <c r="BB1618" s="204"/>
      <c r="BC1618" s="204"/>
      <c r="BD1618" s="204"/>
      <c r="BE1618" s="132"/>
    </row>
    <row r="1619" spans="50:57" x14ac:dyDescent="0.2">
      <c r="AX1619" s="204"/>
      <c r="AY1619" s="204"/>
      <c r="AZ1619" s="204"/>
      <c r="BA1619" s="204"/>
      <c r="BB1619" s="204"/>
      <c r="BC1619" s="204"/>
      <c r="BD1619" s="204"/>
      <c r="BE1619" s="132"/>
    </row>
    <row r="1620" spans="50:57" x14ac:dyDescent="0.2">
      <c r="AX1620" s="204"/>
      <c r="AY1620" s="204"/>
      <c r="AZ1620" s="204"/>
      <c r="BA1620" s="204"/>
      <c r="BB1620" s="204"/>
      <c r="BC1620" s="204"/>
      <c r="BD1620" s="204"/>
      <c r="BE1620" s="132"/>
    </row>
    <row r="1621" spans="50:57" x14ac:dyDescent="0.2">
      <c r="AX1621" s="204"/>
      <c r="AY1621" s="204"/>
      <c r="AZ1621" s="204"/>
      <c r="BA1621" s="204"/>
      <c r="BB1621" s="204"/>
      <c r="BC1621" s="204"/>
      <c r="BD1621" s="204"/>
      <c r="BE1621" s="132"/>
    </row>
    <row r="1622" spans="50:57" x14ac:dyDescent="0.2">
      <c r="AX1622" s="204"/>
      <c r="AY1622" s="204"/>
      <c r="AZ1622" s="204"/>
      <c r="BA1622" s="204"/>
      <c r="BB1622" s="204"/>
      <c r="BC1622" s="204"/>
      <c r="BD1622" s="204"/>
      <c r="BE1622" s="132"/>
    </row>
    <row r="1623" spans="50:57" x14ac:dyDescent="0.2">
      <c r="AX1623" s="204"/>
      <c r="AY1623" s="204"/>
      <c r="AZ1623" s="204"/>
      <c r="BA1623" s="204"/>
      <c r="BB1623" s="204"/>
      <c r="BC1623" s="204"/>
      <c r="BD1623" s="204"/>
      <c r="BE1623" s="132"/>
    </row>
    <row r="1624" spans="50:57" x14ac:dyDescent="0.2">
      <c r="AX1624" s="204"/>
      <c r="AY1624" s="204"/>
      <c r="AZ1624" s="204"/>
      <c r="BA1624" s="204"/>
      <c r="BB1624" s="204"/>
      <c r="BC1624" s="204"/>
      <c r="BD1624" s="204"/>
      <c r="BE1624" s="132"/>
    </row>
    <row r="1625" spans="50:57" x14ac:dyDescent="0.2">
      <c r="AX1625" s="204"/>
      <c r="AY1625" s="204"/>
      <c r="AZ1625" s="204"/>
      <c r="BA1625" s="204"/>
      <c r="BB1625" s="204"/>
      <c r="BC1625" s="204"/>
      <c r="BD1625" s="204"/>
      <c r="BE1625" s="132"/>
    </row>
    <row r="1626" spans="50:57" x14ac:dyDescent="0.2">
      <c r="AX1626" s="204"/>
      <c r="AY1626" s="204"/>
      <c r="AZ1626" s="204"/>
      <c r="BA1626" s="204"/>
      <c r="BB1626" s="204"/>
      <c r="BC1626" s="204"/>
      <c r="BD1626" s="204"/>
      <c r="BE1626" s="132"/>
    </row>
    <row r="1627" spans="50:57" x14ac:dyDescent="0.2">
      <c r="AX1627" s="204"/>
      <c r="AY1627" s="204"/>
      <c r="AZ1627" s="204"/>
      <c r="BA1627" s="204"/>
      <c r="BB1627" s="204"/>
      <c r="BC1627" s="204"/>
      <c r="BD1627" s="204"/>
      <c r="BE1627" s="132"/>
    </row>
    <row r="1628" spans="50:57" x14ac:dyDescent="0.2">
      <c r="AX1628" s="204"/>
      <c r="AY1628" s="204"/>
      <c r="AZ1628" s="204"/>
      <c r="BA1628" s="204"/>
      <c r="BB1628" s="204"/>
      <c r="BC1628" s="204"/>
      <c r="BD1628" s="204"/>
      <c r="BE1628" s="132"/>
    </row>
    <row r="1629" spans="50:57" x14ac:dyDescent="0.2">
      <c r="AX1629" s="204"/>
      <c r="AY1629" s="204"/>
      <c r="AZ1629" s="204"/>
      <c r="BA1629" s="204"/>
      <c r="BB1629" s="204"/>
      <c r="BC1629" s="204"/>
      <c r="BD1629" s="204"/>
      <c r="BE1629" s="132"/>
    </row>
    <row r="1630" spans="50:57" x14ac:dyDescent="0.2">
      <c r="AX1630" s="204"/>
      <c r="AY1630" s="204"/>
      <c r="AZ1630" s="204"/>
      <c r="BA1630" s="204"/>
      <c r="BB1630" s="204"/>
      <c r="BC1630" s="204"/>
      <c r="BD1630" s="204"/>
      <c r="BE1630" s="132"/>
    </row>
    <row r="1631" spans="50:57" x14ac:dyDescent="0.2">
      <c r="AX1631" s="204"/>
      <c r="AY1631" s="204"/>
      <c r="AZ1631" s="204"/>
      <c r="BA1631" s="204"/>
      <c r="BB1631" s="204"/>
      <c r="BC1631" s="204"/>
      <c r="BD1631" s="204"/>
      <c r="BE1631" s="132"/>
    </row>
    <row r="1632" spans="50:57" x14ac:dyDescent="0.2">
      <c r="AX1632" s="204"/>
      <c r="AY1632" s="204"/>
      <c r="AZ1632" s="204"/>
      <c r="BA1632" s="204"/>
      <c r="BB1632" s="204"/>
      <c r="BC1632" s="204"/>
      <c r="BD1632" s="204"/>
      <c r="BE1632" s="132"/>
    </row>
    <row r="1633" spans="50:57" x14ac:dyDescent="0.2">
      <c r="AX1633" s="204"/>
      <c r="AY1633" s="204"/>
      <c r="AZ1633" s="204"/>
      <c r="BA1633" s="204"/>
      <c r="BB1633" s="204"/>
      <c r="BC1633" s="204"/>
      <c r="BD1633" s="204"/>
      <c r="BE1633" s="132"/>
    </row>
    <row r="1634" spans="50:57" x14ac:dyDescent="0.2">
      <c r="AX1634" s="204"/>
      <c r="AY1634" s="204"/>
      <c r="AZ1634" s="204"/>
      <c r="BA1634" s="204"/>
      <c r="BB1634" s="204"/>
      <c r="BC1634" s="204"/>
      <c r="BD1634" s="204"/>
      <c r="BE1634" s="132"/>
    </row>
    <row r="1635" spans="50:57" x14ac:dyDescent="0.2">
      <c r="AX1635" s="204"/>
      <c r="AY1635" s="204"/>
      <c r="AZ1635" s="204"/>
      <c r="BA1635" s="204"/>
      <c r="BB1635" s="204"/>
      <c r="BC1635" s="204"/>
      <c r="BD1635" s="204"/>
      <c r="BE1635" s="132"/>
    </row>
    <row r="1636" spans="50:57" x14ac:dyDescent="0.2">
      <c r="AX1636" s="204"/>
      <c r="AY1636" s="204"/>
      <c r="AZ1636" s="204"/>
      <c r="BA1636" s="204"/>
      <c r="BB1636" s="204"/>
      <c r="BC1636" s="204"/>
      <c r="BD1636" s="204"/>
      <c r="BE1636" s="132"/>
    </row>
    <row r="1637" spans="50:57" x14ac:dyDescent="0.2">
      <c r="AX1637" s="204"/>
      <c r="AY1637" s="204"/>
      <c r="AZ1637" s="204"/>
      <c r="BA1637" s="204"/>
      <c r="BB1637" s="204"/>
      <c r="BC1637" s="204"/>
      <c r="BD1637" s="204"/>
      <c r="BE1637" s="132"/>
    </row>
    <row r="1638" spans="50:57" x14ac:dyDescent="0.2">
      <c r="AX1638" s="204"/>
      <c r="AY1638" s="204"/>
      <c r="AZ1638" s="204"/>
      <c r="BA1638" s="204"/>
      <c r="BB1638" s="204"/>
      <c r="BC1638" s="204"/>
      <c r="BD1638" s="204"/>
      <c r="BE1638" s="132"/>
    </row>
    <row r="1639" spans="50:57" x14ac:dyDescent="0.2">
      <c r="AX1639" s="204"/>
      <c r="AY1639" s="204"/>
      <c r="AZ1639" s="204"/>
      <c r="BA1639" s="204"/>
      <c r="BB1639" s="204"/>
      <c r="BC1639" s="204"/>
      <c r="BD1639" s="204"/>
      <c r="BE1639" s="132"/>
    </row>
    <row r="1640" spans="50:57" x14ac:dyDescent="0.2">
      <c r="AX1640" s="204"/>
      <c r="AY1640" s="204"/>
      <c r="AZ1640" s="204"/>
      <c r="BA1640" s="204"/>
      <c r="BB1640" s="204"/>
      <c r="BC1640" s="204"/>
      <c r="BD1640" s="204"/>
      <c r="BE1640" s="132"/>
    </row>
    <row r="1641" spans="50:57" x14ac:dyDescent="0.2">
      <c r="AX1641" s="204"/>
      <c r="AY1641" s="204"/>
      <c r="AZ1641" s="204"/>
      <c r="BA1641" s="204"/>
      <c r="BB1641" s="204"/>
      <c r="BC1641" s="204"/>
      <c r="BD1641" s="204"/>
      <c r="BE1641" s="132"/>
    </row>
    <row r="1642" spans="50:57" x14ac:dyDescent="0.2">
      <c r="AX1642" s="204"/>
      <c r="AY1642" s="204"/>
      <c r="AZ1642" s="204"/>
      <c r="BA1642" s="204"/>
      <c r="BB1642" s="204"/>
      <c r="BC1642" s="204"/>
      <c r="BD1642" s="204"/>
      <c r="BE1642" s="132"/>
    </row>
    <row r="1643" spans="50:57" x14ac:dyDescent="0.2">
      <c r="AX1643" s="204"/>
      <c r="AY1643" s="204"/>
      <c r="AZ1643" s="204"/>
      <c r="BA1643" s="204"/>
      <c r="BB1643" s="204"/>
      <c r="BC1643" s="204"/>
      <c r="BD1643" s="204"/>
      <c r="BE1643" s="132"/>
    </row>
    <row r="1644" spans="50:57" x14ac:dyDescent="0.2">
      <c r="AX1644" s="204"/>
      <c r="AY1644" s="204"/>
      <c r="AZ1644" s="204"/>
      <c r="BA1644" s="204"/>
      <c r="BB1644" s="204"/>
      <c r="BC1644" s="204"/>
      <c r="BD1644" s="204"/>
      <c r="BE1644" s="132"/>
    </row>
    <row r="1645" spans="50:57" x14ac:dyDescent="0.2">
      <c r="AX1645" s="204"/>
      <c r="AY1645" s="204"/>
      <c r="AZ1645" s="204"/>
      <c r="BA1645" s="204"/>
      <c r="BB1645" s="204"/>
      <c r="BC1645" s="204"/>
      <c r="BD1645" s="204"/>
      <c r="BE1645" s="132"/>
    </row>
    <row r="1646" spans="50:57" x14ac:dyDescent="0.2">
      <c r="AX1646" s="204"/>
      <c r="AY1646" s="204"/>
      <c r="AZ1646" s="204"/>
      <c r="BA1646" s="204"/>
      <c r="BB1646" s="204"/>
      <c r="BC1646" s="204"/>
      <c r="BD1646" s="204"/>
      <c r="BE1646" s="132"/>
    </row>
    <row r="1647" spans="50:57" x14ac:dyDescent="0.2">
      <c r="AX1647" s="204"/>
      <c r="AY1647" s="204"/>
      <c r="AZ1647" s="204"/>
      <c r="BA1647" s="204"/>
      <c r="BB1647" s="204"/>
      <c r="BC1647" s="204"/>
      <c r="BD1647" s="204"/>
      <c r="BE1647" s="132"/>
    </row>
    <row r="1648" spans="50:57" x14ac:dyDescent="0.2">
      <c r="AX1648" s="204"/>
      <c r="AY1648" s="204"/>
      <c r="AZ1648" s="204"/>
      <c r="BA1648" s="204"/>
      <c r="BB1648" s="204"/>
      <c r="BC1648" s="204"/>
      <c r="BD1648" s="204"/>
      <c r="BE1648" s="132"/>
    </row>
    <row r="1649" spans="50:57" x14ac:dyDescent="0.2">
      <c r="AX1649" s="204"/>
      <c r="AY1649" s="204"/>
      <c r="AZ1649" s="204"/>
      <c r="BA1649" s="204"/>
      <c r="BB1649" s="204"/>
      <c r="BC1649" s="204"/>
      <c r="BD1649" s="204"/>
      <c r="BE1649" s="132"/>
    </row>
    <row r="1650" spans="50:57" x14ac:dyDescent="0.2">
      <c r="AX1650" s="204"/>
      <c r="AY1650" s="204"/>
      <c r="AZ1650" s="204"/>
      <c r="BA1650" s="204"/>
      <c r="BB1650" s="204"/>
      <c r="BC1650" s="204"/>
      <c r="BD1650" s="204"/>
      <c r="BE1650" s="132"/>
    </row>
    <row r="1651" spans="50:57" x14ac:dyDescent="0.2">
      <c r="AX1651" s="204"/>
      <c r="AY1651" s="204"/>
      <c r="AZ1651" s="204"/>
      <c r="BA1651" s="204"/>
      <c r="BB1651" s="204"/>
      <c r="BC1651" s="204"/>
      <c r="BD1651" s="204"/>
      <c r="BE1651" s="132"/>
    </row>
    <row r="1652" spans="50:57" x14ac:dyDescent="0.2">
      <c r="AX1652" s="204"/>
      <c r="AY1652" s="204"/>
      <c r="AZ1652" s="204"/>
      <c r="BA1652" s="204"/>
      <c r="BB1652" s="204"/>
      <c r="BC1652" s="204"/>
      <c r="BD1652" s="204"/>
      <c r="BE1652" s="132"/>
    </row>
    <row r="1653" spans="50:57" x14ac:dyDescent="0.2">
      <c r="AX1653" s="204"/>
      <c r="AY1653" s="204"/>
      <c r="AZ1653" s="204"/>
      <c r="BA1653" s="204"/>
      <c r="BB1653" s="204"/>
      <c r="BC1653" s="204"/>
      <c r="BD1653" s="204"/>
      <c r="BE1653" s="132"/>
    </row>
    <row r="1654" spans="50:57" x14ac:dyDescent="0.2">
      <c r="AX1654" s="204"/>
      <c r="AY1654" s="204"/>
      <c r="AZ1654" s="204"/>
      <c r="BA1654" s="204"/>
      <c r="BB1654" s="204"/>
      <c r="BC1654" s="204"/>
      <c r="BD1654" s="204"/>
      <c r="BE1654" s="132"/>
    </row>
    <row r="1655" spans="50:57" x14ac:dyDescent="0.2">
      <c r="AX1655" s="204"/>
      <c r="AY1655" s="204"/>
      <c r="AZ1655" s="204"/>
      <c r="BA1655" s="204"/>
      <c r="BB1655" s="204"/>
      <c r="BC1655" s="204"/>
      <c r="BD1655" s="204"/>
      <c r="BE1655" s="132"/>
    </row>
    <row r="1656" spans="50:57" x14ac:dyDescent="0.2">
      <c r="AX1656" s="204"/>
      <c r="AY1656" s="204"/>
      <c r="AZ1656" s="204"/>
      <c r="BA1656" s="204"/>
      <c r="BB1656" s="204"/>
      <c r="BC1656" s="204"/>
      <c r="BD1656" s="204"/>
      <c r="BE1656" s="132"/>
    </row>
    <row r="1657" spans="50:57" x14ac:dyDescent="0.2">
      <c r="AX1657" s="204"/>
      <c r="AY1657" s="204"/>
      <c r="AZ1657" s="204"/>
      <c r="BA1657" s="204"/>
      <c r="BB1657" s="204"/>
      <c r="BC1657" s="204"/>
      <c r="BD1657" s="204"/>
      <c r="BE1657" s="132"/>
    </row>
    <row r="1658" spans="50:57" x14ac:dyDescent="0.2">
      <c r="AX1658" s="204"/>
      <c r="AY1658" s="204"/>
      <c r="AZ1658" s="204"/>
      <c r="BA1658" s="204"/>
      <c r="BB1658" s="204"/>
      <c r="BC1658" s="204"/>
      <c r="BD1658" s="204"/>
      <c r="BE1658" s="132"/>
    </row>
    <row r="1659" spans="50:57" x14ac:dyDescent="0.2">
      <c r="AX1659" s="204"/>
      <c r="AY1659" s="204"/>
      <c r="AZ1659" s="204"/>
      <c r="BA1659" s="204"/>
      <c r="BB1659" s="204"/>
      <c r="BC1659" s="204"/>
      <c r="BD1659" s="204"/>
      <c r="BE1659" s="132"/>
    </row>
    <row r="1660" spans="50:57" x14ac:dyDescent="0.2">
      <c r="AX1660" s="204"/>
      <c r="AY1660" s="204"/>
      <c r="AZ1660" s="204"/>
      <c r="BA1660" s="204"/>
      <c r="BB1660" s="204"/>
      <c r="BC1660" s="204"/>
      <c r="BD1660" s="204"/>
      <c r="BE1660" s="132"/>
    </row>
    <row r="1661" spans="50:57" x14ac:dyDescent="0.2">
      <c r="AX1661" s="204"/>
      <c r="AY1661" s="204"/>
      <c r="AZ1661" s="204"/>
      <c r="BA1661" s="204"/>
      <c r="BB1661" s="204"/>
      <c r="BC1661" s="204"/>
      <c r="BD1661" s="204"/>
      <c r="BE1661" s="132"/>
    </row>
    <row r="1662" spans="50:57" x14ac:dyDescent="0.2">
      <c r="AX1662" s="204"/>
      <c r="AY1662" s="204"/>
      <c r="AZ1662" s="204"/>
      <c r="BA1662" s="204"/>
      <c r="BB1662" s="204"/>
      <c r="BC1662" s="204"/>
      <c r="BD1662" s="204"/>
      <c r="BE1662" s="132"/>
    </row>
    <row r="1663" spans="50:57" x14ac:dyDescent="0.2">
      <c r="AX1663" s="204"/>
      <c r="AY1663" s="204"/>
      <c r="AZ1663" s="204"/>
      <c r="BA1663" s="204"/>
      <c r="BB1663" s="204"/>
      <c r="BC1663" s="204"/>
      <c r="BD1663" s="204"/>
      <c r="BE1663" s="132"/>
    </row>
    <row r="1664" spans="50:57" x14ac:dyDescent="0.2">
      <c r="AX1664" s="204"/>
      <c r="AY1664" s="204"/>
      <c r="AZ1664" s="204"/>
      <c r="BA1664" s="204"/>
      <c r="BB1664" s="204"/>
      <c r="BC1664" s="204"/>
      <c r="BD1664" s="204"/>
      <c r="BE1664" s="132"/>
    </row>
    <row r="1665" spans="50:57" x14ac:dyDescent="0.2">
      <c r="AX1665" s="204"/>
      <c r="AY1665" s="204"/>
      <c r="AZ1665" s="204"/>
      <c r="BA1665" s="204"/>
      <c r="BB1665" s="204"/>
      <c r="BC1665" s="204"/>
      <c r="BD1665" s="204"/>
      <c r="BE1665" s="132"/>
    </row>
    <row r="1666" spans="50:57" x14ac:dyDescent="0.2">
      <c r="AX1666" s="204"/>
      <c r="AY1666" s="204"/>
      <c r="AZ1666" s="204"/>
      <c r="BA1666" s="204"/>
      <c r="BB1666" s="204"/>
      <c r="BC1666" s="204"/>
      <c r="BD1666" s="204"/>
      <c r="BE1666" s="132"/>
    </row>
    <row r="1667" spans="50:57" x14ac:dyDescent="0.2">
      <c r="AX1667" s="204"/>
      <c r="AY1667" s="204"/>
      <c r="AZ1667" s="204"/>
      <c r="BA1667" s="204"/>
      <c r="BB1667" s="204"/>
      <c r="BC1667" s="204"/>
      <c r="BD1667" s="204"/>
      <c r="BE1667" s="132"/>
    </row>
    <row r="1668" spans="50:57" x14ac:dyDescent="0.2">
      <c r="AX1668" s="204"/>
      <c r="AY1668" s="204"/>
      <c r="AZ1668" s="204"/>
      <c r="BA1668" s="204"/>
      <c r="BB1668" s="204"/>
      <c r="BC1668" s="204"/>
      <c r="BD1668" s="204"/>
      <c r="BE1668" s="132"/>
    </row>
    <row r="1669" spans="50:57" x14ac:dyDescent="0.2">
      <c r="AX1669" s="204"/>
      <c r="AY1669" s="204"/>
      <c r="AZ1669" s="204"/>
      <c r="BA1669" s="204"/>
      <c r="BB1669" s="204"/>
      <c r="BC1669" s="204"/>
      <c r="BD1669" s="204"/>
      <c r="BE1669" s="132"/>
    </row>
    <row r="1670" spans="50:57" x14ac:dyDescent="0.2">
      <c r="AX1670" s="204"/>
      <c r="AY1670" s="204"/>
      <c r="AZ1670" s="204"/>
      <c r="BA1670" s="204"/>
      <c r="BB1670" s="204"/>
      <c r="BC1670" s="204"/>
      <c r="BD1670" s="204"/>
      <c r="BE1670" s="132"/>
    </row>
    <row r="1671" spans="50:57" x14ac:dyDescent="0.2">
      <c r="AX1671" s="204"/>
      <c r="AY1671" s="204"/>
      <c r="AZ1671" s="204"/>
      <c r="BA1671" s="204"/>
      <c r="BB1671" s="204"/>
      <c r="BC1671" s="204"/>
      <c r="BD1671" s="204"/>
      <c r="BE1671" s="132"/>
    </row>
    <row r="1672" spans="50:57" x14ac:dyDescent="0.2">
      <c r="AX1672" s="204"/>
      <c r="AY1672" s="204"/>
      <c r="AZ1672" s="204"/>
      <c r="BA1672" s="204"/>
      <c r="BB1672" s="204"/>
      <c r="BC1672" s="204"/>
      <c r="BD1672" s="204"/>
      <c r="BE1672" s="132"/>
    </row>
    <row r="1673" spans="50:57" x14ac:dyDescent="0.2">
      <c r="AX1673" s="204"/>
      <c r="AY1673" s="204"/>
      <c r="AZ1673" s="204"/>
      <c r="BA1673" s="204"/>
      <c r="BB1673" s="204"/>
      <c r="BC1673" s="204"/>
      <c r="BD1673" s="204"/>
      <c r="BE1673" s="132"/>
    </row>
    <row r="1674" spans="50:57" x14ac:dyDescent="0.2">
      <c r="AX1674" s="204"/>
      <c r="AY1674" s="204"/>
      <c r="AZ1674" s="204"/>
      <c r="BA1674" s="204"/>
      <c r="BB1674" s="204"/>
      <c r="BC1674" s="204"/>
      <c r="BD1674" s="204"/>
      <c r="BE1674" s="132"/>
    </row>
    <row r="1675" spans="50:57" x14ac:dyDescent="0.2">
      <c r="AX1675" s="204"/>
      <c r="AY1675" s="204"/>
      <c r="AZ1675" s="204"/>
      <c r="BA1675" s="204"/>
      <c r="BB1675" s="204"/>
      <c r="BC1675" s="204"/>
      <c r="BD1675" s="204"/>
      <c r="BE1675" s="132"/>
    </row>
    <row r="1676" spans="50:57" x14ac:dyDescent="0.2">
      <c r="AX1676" s="204"/>
      <c r="AY1676" s="204"/>
      <c r="AZ1676" s="204"/>
      <c r="BA1676" s="204"/>
      <c r="BB1676" s="204"/>
      <c r="BC1676" s="204"/>
      <c r="BD1676" s="204"/>
      <c r="BE1676" s="132"/>
    </row>
    <row r="1677" spans="50:57" x14ac:dyDescent="0.2">
      <c r="AX1677" s="204"/>
      <c r="AY1677" s="204"/>
      <c r="AZ1677" s="204"/>
      <c r="BA1677" s="204"/>
      <c r="BB1677" s="204"/>
      <c r="BC1677" s="204"/>
      <c r="BD1677" s="204"/>
      <c r="BE1677" s="132"/>
    </row>
    <row r="1678" spans="50:57" x14ac:dyDescent="0.2">
      <c r="AX1678" s="204"/>
      <c r="AY1678" s="204"/>
      <c r="AZ1678" s="204"/>
      <c r="BA1678" s="204"/>
      <c r="BB1678" s="204"/>
      <c r="BC1678" s="204"/>
      <c r="BD1678" s="204"/>
      <c r="BE1678" s="132"/>
    </row>
    <row r="1679" spans="50:57" x14ac:dyDescent="0.2">
      <c r="AX1679" s="204"/>
      <c r="AY1679" s="204"/>
      <c r="AZ1679" s="204"/>
      <c r="BA1679" s="204"/>
      <c r="BB1679" s="204"/>
      <c r="BC1679" s="204"/>
      <c r="BD1679" s="204"/>
      <c r="BE1679" s="132"/>
    </row>
    <row r="1680" spans="50:57" x14ac:dyDescent="0.2">
      <c r="AX1680" s="204"/>
      <c r="AY1680" s="204"/>
      <c r="AZ1680" s="204"/>
      <c r="BA1680" s="204"/>
      <c r="BB1680" s="204"/>
      <c r="BC1680" s="204"/>
      <c r="BD1680" s="204"/>
      <c r="BE1680" s="132"/>
    </row>
    <row r="1681" spans="50:57" x14ac:dyDescent="0.2">
      <c r="AX1681" s="204"/>
      <c r="AY1681" s="204"/>
      <c r="AZ1681" s="204"/>
      <c r="BA1681" s="204"/>
      <c r="BB1681" s="204"/>
      <c r="BC1681" s="204"/>
      <c r="BD1681" s="204"/>
      <c r="BE1681" s="132"/>
    </row>
    <row r="1682" spans="50:57" x14ac:dyDescent="0.2">
      <c r="AX1682" s="204"/>
      <c r="AY1682" s="204"/>
      <c r="AZ1682" s="204"/>
      <c r="BA1682" s="204"/>
      <c r="BB1682" s="204"/>
      <c r="BC1682" s="204"/>
      <c r="BD1682" s="204"/>
      <c r="BE1682" s="132"/>
    </row>
    <row r="1683" spans="50:57" x14ac:dyDescent="0.2">
      <c r="AX1683" s="204"/>
      <c r="AY1683" s="204"/>
      <c r="AZ1683" s="204"/>
      <c r="BA1683" s="204"/>
      <c r="BB1683" s="204"/>
      <c r="BC1683" s="204"/>
      <c r="BD1683" s="204"/>
      <c r="BE1683" s="132"/>
    </row>
    <row r="1684" spans="50:57" x14ac:dyDescent="0.2">
      <c r="AX1684" s="204"/>
      <c r="AY1684" s="204"/>
      <c r="AZ1684" s="204"/>
      <c r="BA1684" s="204"/>
      <c r="BB1684" s="204"/>
      <c r="BC1684" s="204"/>
      <c r="BD1684" s="204"/>
      <c r="BE1684" s="132"/>
    </row>
    <row r="1685" spans="50:57" x14ac:dyDescent="0.2">
      <c r="AX1685" s="204"/>
      <c r="AY1685" s="204"/>
      <c r="AZ1685" s="204"/>
      <c r="BA1685" s="204"/>
      <c r="BB1685" s="204"/>
      <c r="BC1685" s="204"/>
      <c r="BD1685" s="204"/>
      <c r="BE1685" s="132"/>
    </row>
    <row r="1686" spans="50:57" x14ac:dyDescent="0.2">
      <c r="AX1686" s="204"/>
      <c r="AY1686" s="204"/>
      <c r="AZ1686" s="204"/>
      <c r="BA1686" s="204"/>
      <c r="BB1686" s="204"/>
      <c r="BC1686" s="204"/>
      <c r="BD1686" s="204"/>
      <c r="BE1686" s="132"/>
    </row>
    <row r="1687" spans="50:57" x14ac:dyDescent="0.2">
      <c r="AX1687" s="204"/>
      <c r="AY1687" s="204"/>
      <c r="AZ1687" s="204"/>
      <c r="BA1687" s="204"/>
      <c r="BB1687" s="204"/>
      <c r="BC1687" s="204"/>
      <c r="BD1687" s="204"/>
      <c r="BE1687" s="132"/>
    </row>
    <row r="1688" spans="50:57" x14ac:dyDescent="0.2">
      <c r="AX1688" s="204"/>
      <c r="AY1688" s="204"/>
      <c r="AZ1688" s="204"/>
      <c r="BA1688" s="204"/>
      <c r="BB1688" s="204"/>
      <c r="BC1688" s="204"/>
      <c r="BD1688" s="204"/>
      <c r="BE1688" s="132"/>
    </row>
    <row r="1689" spans="50:57" x14ac:dyDescent="0.2">
      <c r="AX1689" s="204"/>
      <c r="AY1689" s="204"/>
      <c r="AZ1689" s="204"/>
      <c r="BA1689" s="204"/>
      <c r="BB1689" s="204"/>
      <c r="BC1689" s="204"/>
      <c r="BD1689" s="204"/>
      <c r="BE1689" s="132"/>
    </row>
    <row r="1690" spans="50:57" x14ac:dyDescent="0.2">
      <c r="AX1690" s="204"/>
      <c r="AY1690" s="204"/>
      <c r="AZ1690" s="204"/>
      <c r="BA1690" s="204"/>
      <c r="BB1690" s="204"/>
      <c r="BC1690" s="204"/>
      <c r="BD1690" s="204"/>
      <c r="BE1690" s="132"/>
    </row>
    <row r="1691" spans="50:57" x14ac:dyDescent="0.2">
      <c r="AX1691" s="204"/>
      <c r="AY1691" s="204"/>
      <c r="AZ1691" s="204"/>
      <c r="BA1691" s="204"/>
      <c r="BB1691" s="204"/>
      <c r="BC1691" s="204"/>
      <c r="BD1691" s="204"/>
      <c r="BE1691" s="132"/>
    </row>
    <row r="1692" spans="50:57" x14ac:dyDescent="0.2">
      <c r="AX1692" s="204"/>
      <c r="AY1692" s="204"/>
      <c r="AZ1692" s="204"/>
      <c r="BA1692" s="204"/>
      <c r="BB1692" s="204"/>
      <c r="BC1692" s="204"/>
      <c r="BD1692" s="204"/>
      <c r="BE1692" s="132"/>
    </row>
    <row r="1693" spans="50:57" x14ac:dyDescent="0.2">
      <c r="AX1693" s="204"/>
      <c r="AY1693" s="204"/>
      <c r="AZ1693" s="204"/>
      <c r="BA1693" s="204"/>
      <c r="BB1693" s="204"/>
      <c r="BC1693" s="204"/>
      <c r="BD1693" s="204"/>
      <c r="BE1693" s="132"/>
    </row>
    <row r="1694" spans="50:57" x14ac:dyDescent="0.2">
      <c r="AX1694" s="204"/>
      <c r="AY1694" s="204"/>
      <c r="AZ1694" s="204"/>
      <c r="BA1694" s="204"/>
      <c r="BB1694" s="204"/>
      <c r="BC1694" s="204"/>
      <c r="BD1694" s="204"/>
      <c r="BE1694" s="132"/>
    </row>
    <row r="1695" spans="50:57" x14ac:dyDescent="0.2">
      <c r="AX1695" s="204"/>
      <c r="AY1695" s="204"/>
      <c r="AZ1695" s="204"/>
      <c r="BA1695" s="204"/>
      <c r="BB1695" s="204"/>
      <c r="BC1695" s="204"/>
      <c r="BD1695" s="204"/>
      <c r="BE1695" s="132"/>
    </row>
    <row r="1696" spans="50:57" x14ac:dyDescent="0.2">
      <c r="AX1696" s="204"/>
      <c r="AY1696" s="204"/>
      <c r="AZ1696" s="204"/>
      <c r="BA1696" s="204"/>
      <c r="BB1696" s="204"/>
      <c r="BC1696" s="204"/>
      <c r="BD1696" s="204"/>
      <c r="BE1696" s="132"/>
    </row>
    <row r="1697" spans="50:57" x14ac:dyDescent="0.2">
      <c r="AX1697" s="204"/>
      <c r="AY1697" s="204"/>
      <c r="AZ1697" s="204"/>
      <c r="BA1697" s="204"/>
      <c r="BB1697" s="204"/>
      <c r="BC1697" s="204"/>
      <c r="BD1697" s="204"/>
      <c r="BE1697" s="132"/>
    </row>
    <row r="1698" spans="50:57" x14ac:dyDescent="0.2">
      <c r="AX1698" s="204"/>
      <c r="AY1698" s="204"/>
      <c r="AZ1698" s="204"/>
      <c r="BA1698" s="204"/>
      <c r="BB1698" s="204"/>
      <c r="BC1698" s="204"/>
      <c r="BD1698" s="204"/>
      <c r="BE1698" s="132"/>
    </row>
    <row r="1699" spans="50:57" x14ac:dyDescent="0.2">
      <c r="AX1699" s="204"/>
      <c r="AY1699" s="204"/>
      <c r="AZ1699" s="204"/>
      <c r="BA1699" s="204"/>
      <c r="BB1699" s="204"/>
      <c r="BC1699" s="204"/>
      <c r="BD1699" s="204"/>
      <c r="BE1699" s="132"/>
    </row>
    <row r="1700" spans="50:57" x14ac:dyDescent="0.2">
      <c r="AX1700" s="204"/>
      <c r="AY1700" s="204"/>
      <c r="AZ1700" s="204"/>
      <c r="BA1700" s="204"/>
      <c r="BB1700" s="204"/>
      <c r="BC1700" s="204"/>
      <c r="BD1700" s="204"/>
      <c r="BE1700" s="132"/>
    </row>
    <row r="1701" spans="50:57" x14ac:dyDescent="0.2">
      <c r="AX1701" s="204"/>
      <c r="AY1701" s="204"/>
      <c r="AZ1701" s="204"/>
      <c r="BA1701" s="204"/>
      <c r="BB1701" s="204"/>
      <c r="BC1701" s="204"/>
      <c r="BD1701" s="204"/>
      <c r="BE1701" s="132"/>
    </row>
    <row r="1702" spans="50:57" x14ac:dyDescent="0.2">
      <c r="AX1702" s="204"/>
      <c r="AY1702" s="204"/>
      <c r="AZ1702" s="204"/>
      <c r="BA1702" s="204"/>
      <c r="BB1702" s="204"/>
      <c r="BC1702" s="204"/>
      <c r="BD1702" s="204"/>
      <c r="BE1702" s="132"/>
    </row>
    <row r="1703" spans="50:57" x14ac:dyDescent="0.2">
      <c r="AX1703" s="204"/>
      <c r="AY1703" s="204"/>
      <c r="AZ1703" s="204"/>
      <c r="BA1703" s="204"/>
      <c r="BB1703" s="204"/>
      <c r="BC1703" s="204"/>
      <c r="BD1703" s="204"/>
      <c r="BE1703" s="132"/>
    </row>
    <row r="1704" spans="50:57" x14ac:dyDescent="0.2">
      <c r="AX1704" s="204"/>
      <c r="AY1704" s="204"/>
      <c r="AZ1704" s="204"/>
      <c r="BA1704" s="204"/>
      <c r="BB1704" s="204"/>
      <c r="BC1704" s="204"/>
      <c r="BD1704" s="204"/>
      <c r="BE1704" s="132"/>
    </row>
    <row r="1705" spans="50:57" x14ac:dyDescent="0.2">
      <c r="AX1705" s="204"/>
      <c r="AY1705" s="204"/>
      <c r="AZ1705" s="204"/>
      <c r="BA1705" s="204"/>
      <c r="BB1705" s="204"/>
      <c r="BC1705" s="204"/>
      <c r="BD1705" s="204"/>
      <c r="BE1705" s="132"/>
    </row>
    <row r="1706" spans="50:57" x14ac:dyDescent="0.2">
      <c r="AX1706" s="204"/>
      <c r="AY1706" s="204"/>
      <c r="AZ1706" s="204"/>
      <c r="BA1706" s="204"/>
      <c r="BB1706" s="204"/>
      <c r="BC1706" s="204"/>
      <c r="BD1706" s="204"/>
      <c r="BE1706" s="132"/>
    </row>
    <row r="1707" spans="50:57" x14ac:dyDescent="0.2">
      <c r="AX1707" s="204"/>
      <c r="AY1707" s="204"/>
      <c r="AZ1707" s="204"/>
      <c r="BA1707" s="204"/>
      <c r="BB1707" s="204"/>
      <c r="BC1707" s="204"/>
      <c r="BD1707" s="204"/>
      <c r="BE1707" s="132"/>
    </row>
    <row r="1708" spans="50:57" x14ac:dyDescent="0.2">
      <c r="AX1708" s="204"/>
      <c r="AY1708" s="204"/>
      <c r="AZ1708" s="204"/>
      <c r="BA1708" s="204"/>
      <c r="BB1708" s="204"/>
      <c r="BC1708" s="204"/>
      <c r="BD1708" s="204"/>
      <c r="BE1708" s="132"/>
    </row>
    <row r="1709" spans="50:57" x14ac:dyDescent="0.2">
      <c r="AX1709" s="204"/>
      <c r="AY1709" s="204"/>
      <c r="AZ1709" s="204"/>
      <c r="BA1709" s="204"/>
      <c r="BB1709" s="204"/>
      <c r="BC1709" s="204"/>
      <c r="BD1709" s="204"/>
      <c r="BE1709" s="132"/>
    </row>
    <row r="1710" spans="50:57" x14ac:dyDescent="0.2">
      <c r="AX1710" s="204"/>
      <c r="AY1710" s="204"/>
      <c r="AZ1710" s="204"/>
      <c r="BA1710" s="204"/>
      <c r="BB1710" s="204"/>
      <c r="BC1710" s="204"/>
      <c r="BD1710" s="204"/>
      <c r="BE1710" s="132"/>
    </row>
    <row r="1711" spans="50:57" x14ac:dyDescent="0.2">
      <c r="AX1711" s="204"/>
      <c r="AY1711" s="204"/>
      <c r="AZ1711" s="204"/>
      <c r="BA1711" s="204"/>
      <c r="BB1711" s="204"/>
      <c r="BC1711" s="204"/>
      <c r="BD1711" s="204"/>
      <c r="BE1711" s="132"/>
    </row>
    <row r="1712" spans="50:57" x14ac:dyDescent="0.2">
      <c r="AX1712" s="204"/>
      <c r="AY1712" s="204"/>
      <c r="AZ1712" s="204"/>
      <c r="BA1712" s="204"/>
      <c r="BB1712" s="204"/>
      <c r="BC1712" s="204"/>
      <c r="BD1712" s="204"/>
      <c r="BE1712" s="132"/>
    </row>
    <row r="1713" spans="50:57" x14ac:dyDescent="0.2">
      <c r="AX1713" s="204"/>
      <c r="AY1713" s="204"/>
      <c r="AZ1713" s="204"/>
      <c r="BA1713" s="204"/>
      <c r="BB1713" s="204"/>
      <c r="BC1713" s="204"/>
      <c r="BD1713" s="204"/>
      <c r="BE1713" s="132"/>
    </row>
    <row r="1714" spans="50:57" x14ac:dyDescent="0.2">
      <c r="AX1714" s="204"/>
      <c r="AY1714" s="204"/>
      <c r="AZ1714" s="204"/>
      <c r="BA1714" s="204"/>
      <c r="BB1714" s="204"/>
      <c r="BC1714" s="204"/>
      <c r="BD1714" s="204"/>
      <c r="BE1714" s="132"/>
    </row>
    <row r="1715" spans="50:57" x14ac:dyDescent="0.2">
      <c r="AX1715" s="204"/>
      <c r="AY1715" s="204"/>
      <c r="AZ1715" s="204"/>
      <c r="BA1715" s="204"/>
      <c r="BB1715" s="204"/>
      <c r="BC1715" s="204"/>
      <c r="BD1715" s="204"/>
      <c r="BE1715" s="132"/>
    </row>
    <row r="1716" spans="50:57" x14ac:dyDescent="0.2">
      <c r="AX1716" s="204"/>
      <c r="AY1716" s="204"/>
      <c r="AZ1716" s="204"/>
      <c r="BA1716" s="204"/>
      <c r="BB1716" s="204"/>
      <c r="BC1716" s="204"/>
      <c r="BD1716" s="204"/>
      <c r="BE1716" s="132"/>
    </row>
    <row r="1717" spans="50:57" x14ac:dyDescent="0.2">
      <c r="AX1717" s="204"/>
      <c r="AY1717" s="204"/>
      <c r="AZ1717" s="204"/>
      <c r="BA1717" s="204"/>
      <c r="BB1717" s="204"/>
      <c r="BC1717" s="204"/>
      <c r="BD1717" s="204"/>
      <c r="BE1717" s="132"/>
    </row>
    <row r="1718" spans="50:57" x14ac:dyDescent="0.2">
      <c r="AX1718" s="204"/>
      <c r="AY1718" s="204"/>
      <c r="AZ1718" s="204"/>
      <c r="BA1718" s="204"/>
      <c r="BB1718" s="204"/>
      <c r="BC1718" s="204"/>
      <c r="BD1718" s="204"/>
      <c r="BE1718" s="132"/>
    </row>
    <row r="1719" spans="50:57" x14ac:dyDescent="0.2">
      <c r="AX1719" s="204"/>
      <c r="AY1719" s="204"/>
      <c r="AZ1719" s="204"/>
      <c r="BA1719" s="204"/>
      <c r="BB1719" s="204"/>
      <c r="BC1719" s="204"/>
      <c r="BD1719" s="204"/>
      <c r="BE1719" s="132"/>
    </row>
    <row r="1720" spans="50:57" x14ac:dyDescent="0.2">
      <c r="AX1720" s="204"/>
      <c r="AY1720" s="204"/>
      <c r="AZ1720" s="204"/>
      <c r="BA1720" s="204"/>
      <c r="BB1720" s="204"/>
      <c r="BC1720" s="204"/>
      <c r="BD1720" s="204"/>
      <c r="BE1720" s="132"/>
    </row>
    <row r="1721" spans="50:57" x14ac:dyDescent="0.2">
      <c r="AX1721" s="204"/>
      <c r="AY1721" s="204"/>
      <c r="AZ1721" s="204"/>
      <c r="BA1721" s="204"/>
      <c r="BB1721" s="204"/>
      <c r="BC1721" s="204"/>
      <c r="BD1721" s="204"/>
      <c r="BE1721" s="132"/>
    </row>
    <row r="1722" spans="50:57" x14ac:dyDescent="0.2">
      <c r="AX1722" s="204"/>
      <c r="AY1722" s="204"/>
      <c r="AZ1722" s="204"/>
      <c r="BA1722" s="204"/>
      <c r="BB1722" s="204"/>
      <c r="BC1722" s="204"/>
      <c r="BD1722" s="204"/>
      <c r="BE1722" s="132"/>
    </row>
    <row r="1723" spans="50:57" x14ac:dyDescent="0.2">
      <c r="AX1723" s="204"/>
      <c r="AY1723" s="204"/>
      <c r="AZ1723" s="204"/>
      <c r="BA1723" s="204"/>
      <c r="BB1723" s="204"/>
      <c r="BC1723" s="204"/>
      <c r="BD1723" s="204"/>
      <c r="BE1723" s="132"/>
    </row>
    <row r="1724" spans="50:57" x14ac:dyDescent="0.2">
      <c r="AX1724" s="204"/>
      <c r="AY1724" s="204"/>
      <c r="AZ1724" s="204"/>
      <c r="BA1724" s="204"/>
      <c r="BB1724" s="204"/>
      <c r="BC1724" s="204"/>
      <c r="BD1724" s="204"/>
      <c r="BE1724" s="132"/>
    </row>
    <row r="1725" spans="50:57" x14ac:dyDescent="0.2">
      <c r="AX1725" s="204"/>
      <c r="AY1725" s="204"/>
      <c r="AZ1725" s="204"/>
      <c r="BA1725" s="204"/>
      <c r="BB1725" s="204"/>
      <c r="BC1725" s="204"/>
      <c r="BD1725" s="204"/>
      <c r="BE1725" s="132"/>
    </row>
    <row r="1726" spans="50:57" x14ac:dyDescent="0.2">
      <c r="AX1726" s="204"/>
      <c r="AY1726" s="204"/>
      <c r="AZ1726" s="204"/>
      <c r="BA1726" s="204"/>
      <c r="BB1726" s="204"/>
      <c r="BC1726" s="204"/>
      <c r="BD1726" s="204"/>
      <c r="BE1726" s="132"/>
    </row>
    <row r="1727" spans="50:57" x14ac:dyDescent="0.2">
      <c r="AX1727" s="204"/>
      <c r="AY1727" s="204"/>
      <c r="AZ1727" s="204"/>
      <c r="BA1727" s="204"/>
      <c r="BB1727" s="204"/>
      <c r="BC1727" s="204"/>
      <c r="BD1727" s="204"/>
      <c r="BE1727" s="132"/>
    </row>
    <row r="1728" spans="50:57" x14ac:dyDescent="0.2">
      <c r="AX1728" s="204"/>
      <c r="AY1728" s="204"/>
      <c r="AZ1728" s="204"/>
      <c r="BA1728" s="204"/>
      <c r="BB1728" s="204"/>
      <c r="BC1728" s="204"/>
      <c r="BD1728" s="204"/>
      <c r="BE1728" s="132"/>
    </row>
    <row r="1729" spans="50:57" x14ac:dyDescent="0.2">
      <c r="AX1729" s="204"/>
      <c r="AY1729" s="204"/>
      <c r="AZ1729" s="204"/>
      <c r="BA1729" s="204"/>
      <c r="BB1729" s="204"/>
      <c r="BC1729" s="204"/>
      <c r="BD1729" s="204"/>
      <c r="BE1729" s="132"/>
    </row>
    <row r="1730" spans="50:57" x14ac:dyDescent="0.2">
      <c r="AX1730" s="204"/>
      <c r="AY1730" s="204"/>
      <c r="AZ1730" s="204"/>
      <c r="BA1730" s="204"/>
      <c r="BB1730" s="204"/>
      <c r="BC1730" s="204"/>
      <c r="BD1730" s="204"/>
      <c r="BE1730" s="132"/>
    </row>
    <row r="1731" spans="50:57" x14ac:dyDescent="0.2">
      <c r="AX1731" s="204"/>
      <c r="AY1731" s="204"/>
      <c r="AZ1731" s="204"/>
      <c r="BA1731" s="204"/>
      <c r="BB1731" s="204"/>
      <c r="BC1731" s="204"/>
      <c r="BD1731" s="204"/>
      <c r="BE1731" s="132"/>
    </row>
    <row r="1732" spans="50:57" x14ac:dyDescent="0.2">
      <c r="AX1732" s="204"/>
      <c r="AY1732" s="204"/>
      <c r="AZ1732" s="204"/>
      <c r="BA1732" s="204"/>
      <c r="BB1732" s="204"/>
      <c r="BC1732" s="204"/>
      <c r="BD1732" s="204"/>
      <c r="BE1732" s="132"/>
    </row>
    <row r="1733" spans="50:57" x14ac:dyDescent="0.2">
      <c r="AX1733" s="204"/>
      <c r="AY1733" s="204"/>
      <c r="AZ1733" s="204"/>
      <c r="BA1733" s="204"/>
      <c r="BB1733" s="204"/>
      <c r="BC1733" s="204"/>
      <c r="BD1733" s="204"/>
      <c r="BE1733" s="132"/>
    </row>
    <row r="1734" spans="50:57" x14ac:dyDescent="0.2">
      <c r="AX1734" s="204"/>
      <c r="AY1734" s="204"/>
      <c r="AZ1734" s="204"/>
      <c r="BA1734" s="204"/>
      <c r="BB1734" s="204"/>
      <c r="BC1734" s="204"/>
      <c r="BD1734" s="204"/>
      <c r="BE1734" s="132"/>
    </row>
    <row r="1735" spans="50:57" x14ac:dyDescent="0.2">
      <c r="AX1735" s="204"/>
      <c r="AY1735" s="204"/>
      <c r="AZ1735" s="204"/>
      <c r="BA1735" s="204"/>
      <c r="BB1735" s="204"/>
      <c r="BC1735" s="204"/>
      <c r="BD1735" s="204"/>
      <c r="BE1735" s="132"/>
    </row>
    <row r="1736" spans="50:57" x14ac:dyDescent="0.2">
      <c r="AX1736" s="204"/>
      <c r="AY1736" s="204"/>
      <c r="AZ1736" s="204"/>
      <c r="BA1736" s="204"/>
      <c r="BB1736" s="204"/>
      <c r="BC1736" s="204"/>
      <c r="BD1736" s="204"/>
      <c r="BE1736" s="132"/>
    </row>
    <row r="1737" spans="50:57" x14ac:dyDescent="0.2">
      <c r="AX1737" s="204"/>
      <c r="AY1737" s="204"/>
      <c r="AZ1737" s="204"/>
      <c r="BA1737" s="204"/>
      <c r="BB1737" s="204"/>
      <c r="BC1737" s="204"/>
      <c r="BD1737" s="204"/>
      <c r="BE1737" s="132"/>
    </row>
    <row r="1738" spans="50:57" x14ac:dyDescent="0.2">
      <c r="AX1738" s="204"/>
      <c r="AY1738" s="204"/>
      <c r="AZ1738" s="204"/>
      <c r="BA1738" s="204"/>
      <c r="BB1738" s="204"/>
      <c r="BC1738" s="204"/>
      <c r="BD1738" s="204"/>
      <c r="BE1738" s="132"/>
    </row>
    <row r="1739" spans="50:57" x14ac:dyDescent="0.2">
      <c r="AX1739" s="204"/>
      <c r="AY1739" s="204"/>
      <c r="AZ1739" s="204"/>
      <c r="BA1739" s="204"/>
      <c r="BB1739" s="204"/>
      <c r="BC1739" s="204"/>
      <c r="BD1739" s="204"/>
      <c r="BE1739" s="132"/>
    </row>
    <row r="1740" spans="50:57" x14ac:dyDescent="0.2">
      <c r="AX1740" s="204"/>
      <c r="AY1740" s="204"/>
      <c r="AZ1740" s="204"/>
      <c r="BA1740" s="204"/>
      <c r="BB1740" s="204"/>
      <c r="BC1740" s="204"/>
      <c r="BD1740" s="204"/>
      <c r="BE1740" s="132"/>
    </row>
    <row r="1741" spans="50:57" x14ac:dyDescent="0.2">
      <c r="AX1741" s="204"/>
      <c r="AY1741" s="204"/>
      <c r="AZ1741" s="204"/>
      <c r="BA1741" s="204"/>
      <c r="BB1741" s="204"/>
      <c r="BC1741" s="204"/>
      <c r="BD1741" s="204"/>
      <c r="BE1741" s="132"/>
    </row>
    <row r="1742" spans="50:57" x14ac:dyDescent="0.2">
      <c r="AX1742" s="204"/>
      <c r="AY1742" s="204"/>
      <c r="AZ1742" s="204"/>
      <c r="BA1742" s="204"/>
      <c r="BB1742" s="204"/>
      <c r="BC1742" s="204"/>
      <c r="BD1742" s="204"/>
      <c r="BE1742" s="132"/>
    </row>
    <row r="1743" spans="50:57" x14ac:dyDescent="0.2">
      <c r="AX1743" s="204"/>
      <c r="AY1743" s="204"/>
      <c r="AZ1743" s="204"/>
      <c r="BA1743" s="204"/>
      <c r="BB1743" s="204"/>
      <c r="BC1743" s="204"/>
      <c r="BD1743" s="204"/>
      <c r="BE1743" s="132"/>
    </row>
    <row r="1744" spans="50:57" x14ac:dyDescent="0.2">
      <c r="AX1744" s="204"/>
      <c r="AY1744" s="204"/>
      <c r="AZ1744" s="204"/>
      <c r="BA1744" s="204"/>
      <c r="BB1744" s="204"/>
      <c r="BC1744" s="204"/>
      <c r="BD1744" s="204"/>
      <c r="BE1744" s="132"/>
    </row>
    <row r="1745" spans="50:57" x14ac:dyDescent="0.2">
      <c r="AX1745" s="204"/>
      <c r="AY1745" s="204"/>
      <c r="AZ1745" s="204"/>
      <c r="BA1745" s="204"/>
      <c r="BB1745" s="204"/>
      <c r="BC1745" s="204"/>
      <c r="BD1745" s="204"/>
      <c r="BE1745" s="132"/>
    </row>
    <row r="1746" spans="50:57" x14ac:dyDescent="0.2">
      <c r="AX1746" s="204"/>
      <c r="AY1746" s="204"/>
      <c r="AZ1746" s="204"/>
      <c r="BA1746" s="204"/>
      <c r="BB1746" s="204"/>
      <c r="BC1746" s="204"/>
      <c r="BD1746" s="204"/>
      <c r="BE1746" s="132"/>
    </row>
    <row r="1747" spans="50:57" x14ac:dyDescent="0.2">
      <c r="AX1747" s="204"/>
      <c r="AY1747" s="204"/>
      <c r="AZ1747" s="204"/>
      <c r="BA1747" s="204"/>
      <c r="BB1747" s="204"/>
      <c r="BC1747" s="204"/>
      <c r="BD1747" s="204"/>
      <c r="BE1747" s="132"/>
    </row>
    <row r="1748" spans="50:57" x14ac:dyDescent="0.2">
      <c r="AX1748" s="204"/>
      <c r="AY1748" s="204"/>
      <c r="AZ1748" s="204"/>
      <c r="BA1748" s="204"/>
      <c r="BB1748" s="204"/>
      <c r="BC1748" s="204"/>
      <c r="BD1748" s="204"/>
      <c r="BE1748" s="132"/>
    </row>
    <row r="1749" spans="50:57" x14ac:dyDescent="0.2">
      <c r="AX1749" s="204"/>
      <c r="AY1749" s="204"/>
      <c r="AZ1749" s="204"/>
      <c r="BA1749" s="204"/>
      <c r="BB1749" s="204"/>
      <c r="BC1749" s="204"/>
      <c r="BD1749" s="204"/>
      <c r="BE1749" s="132"/>
    </row>
    <row r="1750" spans="50:57" x14ac:dyDescent="0.2">
      <c r="AX1750" s="204"/>
      <c r="AY1750" s="204"/>
      <c r="AZ1750" s="204"/>
      <c r="BA1750" s="204"/>
      <c r="BB1750" s="204"/>
      <c r="BC1750" s="204"/>
      <c r="BD1750" s="204"/>
      <c r="BE1750" s="132"/>
    </row>
    <row r="1751" spans="50:57" x14ac:dyDescent="0.2">
      <c r="AX1751" s="204"/>
      <c r="AY1751" s="204"/>
      <c r="AZ1751" s="204"/>
      <c r="BA1751" s="204"/>
      <c r="BB1751" s="204"/>
      <c r="BC1751" s="204"/>
      <c r="BD1751" s="204"/>
      <c r="BE1751" s="132"/>
    </row>
    <row r="1752" spans="50:57" x14ac:dyDescent="0.2">
      <c r="AX1752" s="204"/>
      <c r="AY1752" s="204"/>
      <c r="AZ1752" s="204"/>
      <c r="BA1752" s="204"/>
      <c r="BB1752" s="204"/>
      <c r="BC1752" s="204"/>
      <c r="BD1752" s="204"/>
      <c r="BE1752" s="132"/>
    </row>
    <row r="1753" spans="50:57" x14ac:dyDescent="0.2">
      <c r="AX1753" s="204"/>
      <c r="AY1753" s="204"/>
      <c r="AZ1753" s="204"/>
      <c r="BA1753" s="204"/>
      <c r="BB1753" s="204"/>
      <c r="BC1753" s="204"/>
      <c r="BD1753" s="204"/>
      <c r="BE1753" s="132"/>
    </row>
    <row r="1754" spans="50:57" x14ac:dyDescent="0.2">
      <c r="AX1754" s="204"/>
      <c r="AY1754" s="204"/>
      <c r="AZ1754" s="204"/>
      <c r="BA1754" s="204"/>
      <c r="BB1754" s="204"/>
      <c r="BC1754" s="204"/>
      <c r="BD1754" s="204"/>
      <c r="BE1754" s="132"/>
    </row>
    <row r="1755" spans="50:57" x14ac:dyDescent="0.2">
      <c r="AX1755" s="204"/>
      <c r="AY1755" s="204"/>
      <c r="AZ1755" s="204"/>
      <c r="BA1755" s="204"/>
      <c r="BB1755" s="204"/>
      <c r="BC1755" s="204"/>
      <c r="BD1755" s="204"/>
      <c r="BE1755" s="132"/>
    </row>
    <row r="1756" spans="50:57" x14ac:dyDescent="0.2">
      <c r="AX1756" s="204"/>
      <c r="AY1756" s="204"/>
      <c r="AZ1756" s="204"/>
      <c r="BA1756" s="204"/>
      <c r="BB1756" s="204"/>
      <c r="BC1756" s="204"/>
      <c r="BD1756" s="204"/>
      <c r="BE1756" s="132"/>
    </row>
    <row r="1757" spans="50:57" x14ac:dyDescent="0.2">
      <c r="AX1757" s="204"/>
      <c r="AY1757" s="204"/>
      <c r="AZ1757" s="204"/>
      <c r="BA1757" s="204"/>
      <c r="BB1757" s="204"/>
      <c r="BC1757" s="204"/>
      <c r="BD1757" s="204"/>
      <c r="BE1757" s="132"/>
    </row>
    <row r="1758" spans="50:57" x14ac:dyDescent="0.2">
      <c r="AX1758" s="204"/>
      <c r="AY1758" s="204"/>
      <c r="AZ1758" s="204"/>
      <c r="BA1758" s="204"/>
      <c r="BB1758" s="204"/>
      <c r="BC1758" s="204"/>
      <c r="BD1758" s="204"/>
      <c r="BE1758" s="132"/>
    </row>
    <row r="1759" spans="50:57" x14ac:dyDescent="0.2">
      <c r="AX1759" s="204"/>
      <c r="AY1759" s="204"/>
      <c r="AZ1759" s="204"/>
      <c r="BA1759" s="204"/>
      <c r="BB1759" s="204"/>
      <c r="BC1759" s="204"/>
      <c r="BD1759" s="204"/>
      <c r="BE1759" s="132"/>
    </row>
    <row r="1760" spans="50:57" x14ac:dyDescent="0.2">
      <c r="AX1760" s="204"/>
      <c r="AY1760" s="204"/>
      <c r="AZ1760" s="204"/>
      <c r="BA1760" s="204"/>
      <c r="BB1760" s="204"/>
      <c r="BC1760" s="204"/>
      <c r="BD1760" s="204"/>
      <c r="BE1760" s="132"/>
    </row>
    <row r="1761" spans="50:57" x14ac:dyDescent="0.2">
      <c r="AX1761" s="204"/>
      <c r="AY1761" s="204"/>
      <c r="AZ1761" s="204"/>
      <c r="BA1761" s="204"/>
      <c r="BB1761" s="204"/>
      <c r="BC1761" s="204"/>
      <c r="BD1761" s="204"/>
      <c r="BE1761" s="132"/>
    </row>
    <row r="1762" spans="50:57" x14ac:dyDescent="0.2">
      <c r="AX1762" s="204"/>
      <c r="AY1762" s="204"/>
      <c r="AZ1762" s="204"/>
      <c r="BA1762" s="204"/>
      <c r="BB1762" s="204"/>
      <c r="BC1762" s="204"/>
      <c r="BD1762" s="204"/>
      <c r="BE1762" s="132"/>
    </row>
    <row r="1763" spans="50:57" x14ac:dyDescent="0.2">
      <c r="AX1763" s="204"/>
      <c r="AY1763" s="204"/>
      <c r="AZ1763" s="204"/>
      <c r="BA1763" s="204"/>
      <c r="BB1763" s="204"/>
      <c r="BC1763" s="204"/>
      <c r="BD1763" s="204"/>
      <c r="BE1763" s="132"/>
    </row>
    <row r="1764" spans="50:57" x14ac:dyDescent="0.2">
      <c r="AX1764" s="204"/>
      <c r="AY1764" s="204"/>
      <c r="AZ1764" s="204"/>
      <c r="BA1764" s="204"/>
      <c r="BB1764" s="204"/>
      <c r="BC1764" s="204"/>
      <c r="BD1764" s="204"/>
      <c r="BE1764" s="132"/>
    </row>
    <row r="1765" spans="50:57" x14ac:dyDescent="0.2">
      <c r="AX1765" s="204"/>
      <c r="AY1765" s="204"/>
      <c r="AZ1765" s="204"/>
      <c r="BA1765" s="204"/>
      <c r="BB1765" s="204"/>
      <c r="BC1765" s="204"/>
      <c r="BD1765" s="204"/>
      <c r="BE1765" s="132"/>
    </row>
    <row r="1766" spans="50:57" x14ac:dyDescent="0.2">
      <c r="AX1766" s="204"/>
      <c r="AY1766" s="204"/>
      <c r="AZ1766" s="204"/>
      <c r="BA1766" s="204"/>
      <c r="BB1766" s="204"/>
      <c r="BC1766" s="204"/>
      <c r="BD1766" s="204"/>
      <c r="BE1766" s="132"/>
    </row>
    <row r="1767" spans="50:57" x14ac:dyDescent="0.2">
      <c r="AX1767" s="204"/>
      <c r="AY1767" s="204"/>
      <c r="AZ1767" s="204"/>
      <c r="BA1767" s="204"/>
      <c r="BB1767" s="204"/>
      <c r="BC1767" s="204"/>
      <c r="BD1767" s="204"/>
      <c r="BE1767" s="132"/>
    </row>
    <row r="1768" spans="50:57" x14ac:dyDescent="0.2">
      <c r="AX1768" s="204"/>
      <c r="AY1768" s="204"/>
      <c r="AZ1768" s="204"/>
      <c r="BA1768" s="204"/>
      <c r="BB1768" s="204"/>
      <c r="BC1768" s="204"/>
      <c r="BD1768" s="204"/>
      <c r="BE1768" s="132"/>
    </row>
    <row r="1769" spans="50:57" x14ac:dyDescent="0.2">
      <c r="AX1769" s="204"/>
      <c r="AY1769" s="204"/>
      <c r="AZ1769" s="204"/>
      <c r="BA1769" s="204"/>
      <c r="BB1769" s="204"/>
      <c r="BC1769" s="204"/>
      <c r="BD1769" s="204"/>
      <c r="BE1769" s="132"/>
    </row>
    <row r="1770" spans="50:57" x14ac:dyDescent="0.2">
      <c r="AX1770" s="204"/>
      <c r="AY1770" s="204"/>
      <c r="AZ1770" s="204"/>
      <c r="BA1770" s="204"/>
      <c r="BB1770" s="204"/>
      <c r="BC1770" s="204"/>
      <c r="BD1770" s="204"/>
      <c r="BE1770" s="132"/>
    </row>
    <row r="1771" spans="50:57" x14ac:dyDescent="0.2">
      <c r="AX1771" s="204"/>
      <c r="AY1771" s="204"/>
      <c r="AZ1771" s="204"/>
      <c r="BA1771" s="204"/>
      <c r="BB1771" s="204"/>
      <c r="BC1771" s="204"/>
      <c r="BD1771" s="204"/>
      <c r="BE1771" s="132"/>
    </row>
    <row r="1772" spans="50:57" x14ac:dyDescent="0.2">
      <c r="AX1772" s="204"/>
      <c r="AY1772" s="204"/>
      <c r="AZ1772" s="204"/>
      <c r="BA1772" s="204"/>
      <c r="BB1772" s="204"/>
      <c r="BC1772" s="204"/>
      <c r="BD1772" s="204"/>
      <c r="BE1772" s="132"/>
    </row>
    <row r="1773" spans="50:57" x14ac:dyDescent="0.2">
      <c r="AX1773" s="204"/>
      <c r="AY1773" s="204"/>
      <c r="AZ1773" s="204"/>
      <c r="BA1773" s="204"/>
      <c r="BB1773" s="204"/>
      <c r="BC1773" s="204"/>
      <c r="BD1773" s="204"/>
      <c r="BE1773" s="132"/>
    </row>
    <row r="1774" spans="50:57" x14ac:dyDescent="0.2">
      <c r="AX1774" s="204"/>
      <c r="AY1774" s="204"/>
      <c r="AZ1774" s="204"/>
      <c r="BA1774" s="204"/>
      <c r="BB1774" s="204"/>
      <c r="BC1774" s="204"/>
      <c r="BD1774" s="204"/>
      <c r="BE1774" s="132"/>
    </row>
    <row r="1775" spans="50:57" x14ac:dyDescent="0.2">
      <c r="AX1775" s="204"/>
      <c r="AY1775" s="204"/>
      <c r="AZ1775" s="204"/>
      <c r="BA1775" s="204"/>
      <c r="BB1775" s="204"/>
      <c r="BC1775" s="204"/>
      <c r="BD1775" s="204"/>
      <c r="BE1775" s="132"/>
    </row>
    <row r="1776" spans="50:57" x14ac:dyDescent="0.2">
      <c r="AX1776" s="204"/>
      <c r="AY1776" s="204"/>
      <c r="AZ1776" s="204"/>
      <c r="BA1776" s="204"/>
      <c r="BB1776" s="204"/>
      <c r="BC1776" s="204"/>
      <c r="BD1776" s="204"/>
      <c r="BE1776" s="132"/>
    </row>
    <row r="1777" spans="50:57" x14ac:dyDescent="0.2">
      <c r="AX1777" s="204"/>
      <c r="AY1777" s="204"/>
      <c r="AZ1777" s="204"/>
      <c r="BA1777" s="204"/>
      <c r="BB1777" s="204"/>
      <c r="BC1777" s="204"/>
      <c r="BD1777" s="204"/>
      <c r="BE1777" s="132"/>
    </row>
    <row r="1778" spans="50:57" x14ac:dyDescent="0.2">
      <c r="AX1778" s="204"/>
      <c r="AY1778" s="204"/>
      <c r="AZ1778" s="204"/>
      <c r="BA1778" s="204"/>
      <c r="BB1778" s="204"/>
      <c r="BC1778" s="204"/>
      <c r="BD1778" s="204"/>
      <c r="BE1778" s="132"/>
    </row>
    <row r="1779" spans="50:57" x14ac:dyDescent="0.2">
      <c r="AX1779" s="204"/>
      <c r="AY1779" s="204"/>
      <c r="AZ1779" s="204"/>
      <c r="BA1779" s="204"/>
      <c r="BB1779" s="204"/>
      <c r="BC1779" s="204"/>
      <c r="BD1779" s="204"/>
      <c r="BE1779" s="132"/>
    </row>
    <row r="1780" spans="50:57" x14ac:dyDescent="0.2">
      <c r="AX1780" s="204"/>
      <c r="AY1780" s="204"/>
      <c r="AZ1780" s="204"/>
      <c r="BA1780" s="204"/>
      <c r="BB1780" s="204"/>
      <c r="BC1780" s="204"/>
      <c r="BD1780" s="204"/>
      <c r="BE1780" s="132"/>
    </row>
    <row r="1781" spans="50:57" x14ac:dyDescent="0.2">
      <c r="AX1781" s="204"/>
      <c r="AY1781" s="204"/>
      <c r="AZ1781" s="204"/>
      <c r="BA1781" s="204"/>
      <c r="BB1781" s="204"/>
      <c r="BC1781" s="204"/>
      <c r="BD1781" s="204"/>
      <c r="BE1781" s="132"/>
    </row>
    <row r="1782" spans="50:57" x14ac:dyDescent="0.2">
      <c r="AX1782" s="204"/>
      <c r="AY1782" s="204"/>
      <c r="AZ1782" s="204"/>
      <c r="BA1782" s="204"/>
      <c r="BB1782" s="204"/>
      <c r="BC1782" s="204"/>
      <c r="BD1782" s="204"/>
      <c r="BE1782" s="132"/>
    </row>
    <row r="1783" spans="50:57" x14ac:dyDescent="0.2">
      <c r="AX1783" s="204"/>
      <c r="AY1783" s="204"/>
      <c r="AZ1783" s="204"/>
      <c r="BA1783" s="204"/>
      <c r="BB1783" s="204"/>
      <c r="BC1783" s="204"/>
      <c r="BD1783" s="204"/>
      <c r="BE1783" s="132"/>
    </row>
    <row r="1784" spans="50:57" x14ac:dyDescent="0.2">
      <c r="AX1784" s="204"/>
      <c r="AY1784" s="204"/>
      <c r="AZ1784" s="204"/>
      <c r="BA1784" s="204"/>
      <c r="BB1784" s="204"/>
      <c r="BC1784" s="204"/>
      <c r="BD1784" s="204"/>
      <c r="BE1784" s="132"/>
    </row>
    <row r="1785" spans="50:57" x14ac:dyDescent="0.2">
      <c r="AX1785" s="204"/>
      <c r="AY1785" s="204"/>
      <c r="AZ1785" s="204"/>
      <c r="BA1785" s="204"/>
      <c r="BB1785" s="204"/>
      <c r="BC1785" s="204"/>
      <c r="BD1785" s="204"/>
      <c r="BE1785" s="132"/>
    </row>
    <row r="1786" spans="50:57" x14ac:dyDescent="0.2">
      <c r="AX1786" s="204"/>
      <c r="AY1786" s="204"/>
      <c r="AZ1786" s="204"/>
      <c r="BA1786" s="204"/>
      <c r="BB1786" s="204"/>
      <c r="BC1786" s="204"/>
      <c r="BD1786" s="204"/>
      <c r="BE1786" s="132"/>
    </row>
    <row r="1787" spans="50:57" x14ac:dyDescent="0.2">
      <c r="AX1787" s="204"/>
      <c r="AY1787" s="204"/>
      <c r="AZ1787" s="204"/>
      <c r="BA1787" s="204"/>
      <c r="BB1787" s="204"/>
      <c r="BC1787" s="204"/>
      <c r="BD1787" s="204"/>
      <c r="BE1787" s="132"/>
    </row>
    <row r="1788" spans="50:57" x14ac:dyDescent="0.2">
      <c r="AX1788" s="204"/>
      <c r="AY1788" s="204"/>
      <c r="AZ1788" s="204"/>
      <c r="BA1788" s="204"/>
      <c r="BB1788" s="204"/>
      <c r="BC1788" s="204"/>
      <c r="BD1788" s="204"/>
      <c r="BE1788" s="132"/>
    </row>
    <row r="1789" spans="50:57" x14ac:dyDescent="0.2">
      <c r="AX1789" s="204"/>
      <c r="AY1789" s="204"/>
      <c r="AZ1789" s="204"/>
      <c r="BA1789" s="204"/>
      <c r="BB1789" s="204"/>
      <c r="BC1789" s="204"/>
      <c r="BD1789" s="204"/>
      <c r="BE1789" s="132"/>
    </row>
    <row r="1790" spans="50:57" x14ac:dyDescent="0.2">
      <c r="AX1790" s="204"/>
      <c r="AY1790" s="204"/>
      <c r="AZ1790" s="204"/>
      <c r="BA1790" s="204"/>
      <c r="BB1790" s="204"/>
      <c r="BC1790" s="204"/>
      <c r="BD1790" s="204"/>
      <c r="BE1790" s="132"/>
    </row>
    <row r="1791" spans="50:57" x14ac:dyDescent="0.2">
      <c r="AX1791" s="204"/>
      <c r="AY1791" s="204"/>
      <c r="AZ1791" s="204"/>
      <c r="BA1791" s="204"/>
      <c r="BB1791" s="204"/>
      <c r="BC1791" s="204"/>
      <c r="BD1791" s="204"/>
      <c r="BE1791" s="132"/>
    </row>
    <row r="1792" spans="50:57" x14ac:dyDescent="0.2">
      <c r="AX1792" s="204"/>
      <c r="AY1792" s="204"/>
      <c r="AZ1792" s="204"/>
      <c r="BA1792" s="204"/>
      <c r="BB1792" s="204"/>
      <c r="BC1792" s="204"/>
      <c r="BD1792" s="204"/>
      <c r="BE1792" s="132"/>
    </row>
    <row r="1793" spans="50:57" x14ac:dyDescent="0.2">
      <c r="AX1793" s="204"/>
      <c r="AY1793" s="204"/>
      <c r="AZ1793" s="204"/>
      <c r="BA1793" s="204"/>
      <c r="BB1793" s="204"/>
      <c r="BC1793" s="204"/>
      <c r="BD1793" s="204"/>
      <c r="BE1793" s="132"/>
    </row>
    <row r="1794" spans="50:57" x14ac:dyDescent="0.2">
      <c r="AX1794" s="204"/>
      <c r="AY1794" s="204"/>
      <c r="AZ1794" s="204"/>
      <c r="BA1794" s="204"/>
      <c r="BB1794" s="204"/>
      <c r="BC1794" s="204"/>
      <c r="BD1794" s="204"/>
      <c r="BE1794" s="132"/>
    </row>
    <row r="1795" spans="50:57" x14ac:dyDescent="0.2">
      <c r="AX1795" s="204"/>
      <c r="AY1795" s="204"/>
      <c r="AZ1795" s="204"/>
      <c r="BA1795" s="204"/>
      <c r="BB1795" s="204"/>
      <c r="BC1795" s="204"/>
      <c r="BD1795" s="204"/>
      <c r="BE1795" s="132"/>
    </row>
    <row r="1796" spans="50:57" x14ac:dyDescent="0.2">
      <c r="AX1796" s="204"/>
      <c r="AY1796" s="204"/>
      <c r="AZ1796" s="204"/>
      <c r="BA1796" s="204"/>
      <c r="BB1796" s="204"/>
      <c r="BC1796" s="204"/>
      <c r="BD1796" s="204"/>
      <c r="BE1796" s="132"/>
    </row>
    <row r="1797" spans="50:57" x14ac:dyDescent="0.2">
      <c r="AX1797" s="204"/>
      <c r="AY1797" s="204"/>
      <c r="AZ1797" s="204"/>
      <c r="BA1797" s="204"/>
      <c r="BB1797" s="204"/>
      <c r="BC1797" s="204"/>
      <c r="BD1797" s="204"/>
      <c r="BE1797" s="132"/>
    </row>
    <row r="1798" spans="50:57" x14ac:dyDescent="0.2">
      <c r="AX1798" s="204"/>
      <c r="AY1798" s="204"/>
      <c r="AZ1798" s="204"/>
      <c r="BA1798" s="204"/>
      <c r="BB1798" s="204"/>
      <c r="BC1798" s="204"/>
      <c r="BD1798" s="204"/>
      <c r="BE1798" s="132"/>
    </row>
    <row r="1799" spans="50:57" x14ac:dyDescent="0.2">
      <c r="AX1799" s="204"/>
      <c r="AY1799" s="204"/>
      <c r="AZ1799" s="204"/>
      <c r="BA1799" s="204"/>
      <c r="BB1799" s="204"/>
      <c r="BC1799" s="204"/>
      <c r="BD1799" s="204"/>
      <c r="BE1799" s="132"/>
    </row>
    <row r="1800" spans="50:57" x14ac:dyDescent="0.2">
      <c r="AX1800" s="204"/>
      <c r="AY1800" s="204"/>
      <c r="AZ1800" s="204"/>
      <c r="BA1800" s="204"/>
      <c r="BB1800" s="204"/>
      <c r="BC1800" s="204"/>
      <c r="BD1800" s="204"/>
      <c r="BE1800" s="132"/>
    </row>
    <row r="1801" spans="50:57" x14ac:dyDescent="0.2">
      <c r="AX1801" s="204"/>
      <c r="AY1801" s="204"/>
      <c r="AZ1801" s="204"/>
      <c r="BA1801" s="204"/>
      <c r="BB1801" s="204"/>
      <c r="BC1801" s="204"/>
      <c r="BD1801" s="204"/>
      <c r="BE1801" s="132"/>
    </row>
    <row r="1802" spans="50:57" x14ac:dyDescent="0.2">
      <c r="AX1802" s="204"/>
      <c r="AY1802" s="204"/>
      <c r="AZ1802" s="204"/>
      <c r="BA1802" s="204"/>
      <c r="BB1802" s="204"/>
      <c r="BC1802" s="204"/>
      <c r="BD1802" s="204"/>
      <c r="BE1802" s="132"/>
    </row>
    <row r="1803" spans="50:57" x14ac:dyDescent="0.2">
      <c r="AX1803" s="204"/>
      <c r="AY1803" s="204"/>
      <c r="AZ1803" s="204"/>
      <c r="BA1803" s="204"/>
      <c r="BB1803" s="204"/>
      <c r="BC1803" s="204"/>
      <c r="BD1803" s="204"/>
      <c r="BE1803" s="132"/>
    </row>
    <row r="1804" spans="50:57" x14ac:dyDescent="0.2">
      <c r="AX1804" s="204"/>
      <c r="AY1804" s="204"/>
      <c r="AZ1804" s="204"/>
      <c r="BA1804" s="204"/>
      <c r="BB1804" s="204"/>
      <c r="BC1804" s="204"/>
      <c r="BD1804" s="204"/>
      <c r="BE1804" s="132"/>
    </row>
    <row r="1805" spans="50:57" x14ac:dyDescent="0.2">
      <c r="AX1805" s="204"/>
      <c r="AY1805" s="204"/>
      <c r="AZ1805" s="204"/>
      <c r="BA1805" s="204"/>
      <c r="BB1805" s="204"/>
      <c r="BC1805" s="204"/>
      <c r="BD1805" s="204"/>
      <c r="BE1805" s="132"/>
    </row>
    <row r="1806" spans="50:57" x14ac:dyDescent="0.2">
      <c r="AX1806" s="204"/>
      <c r="AY1806" s="204"/>
      <c r="AZ1806" s="204"/>
      <c r="BA1806" s="204"/>
      <c r="BB1806" s="204"/>
      <c r="BC1806" s="204"/>
      <c r="BD1806" s="204"/>
      <c r="BE1806" s="132"/>
    </row>
    <row r="1807" spans="50:57" x14ac:dyDescent="0.2">
      <c r="AX1807" s="204"/>
      <c r="AY1807" s="204"/>
      <c r="AZ1807" s="204"/>
      <c r="BA1807" s="204"/>
      <c r="BB1807" s="204"/>
      <c r="BC1807" s="204"/>
      <c r="BD1807" s="204"/>
      <c r="BE1807" s="132"/>
    </row>
    <row r="1808" spans="50:57" x14ac:dyDescent="0.2">
      <c r="AX1808" s="204"/>
      <c r="AY1808" s="204"/>
      <c r="AZ1808" s="204"/>
      <c r="BA1808" s="204"/>
      <c r="BB1808" s="204"/>
      <c r="BC1808" s="204"/>
      <c r="BD1808" s="204"/>
      <c r="BE1808" s="132"/>
    </row>
    <row r="1809" spans="50:57" x14ac:dyDescent="0.2">
      <c r="AX1809" s="204"/>
      <c r="AY1809" s="204"/>
      <c r="AZ1809" s="204"/>
      <c r="BA1809" s="204"/>
      <c r="BB1809" s="204"/>
      <c r="BC1809" s="204"/>
      <c r="BD1809" s="204"/>
      <c r="BE1809" s="132"/>
    </row>
    <row r="1810" spans="50:57" x14ac:dyDescent="0.2">
      <c r="AX1810" s="204"/>
      <c r="AY1810" s="204"/>
      <c r="AZ1810" s="204"/>
      <c r="BA1810" s="204"/>
      <c r="BB1810" s="204"/>
      <c r="BC1810" s="204"/>
      <c r="BD1810" s="204"/>
      <c r="BE1810" s="132"/>
    </row>
    <row r="1811" spans="50:57" x14ac:dyDescent="0.2">
      <c r="AX1811" s="204"/>
      <c r="AY1811" s="204"/>
      <c r="AZ1811" s="204"/>
      <c r="BA1811" s="204"/>
      <c r="BB1811" s="204"/>
      <c r="BC1811" s="204"/>
      <c r="BD1811" s="204"/>
      <c r="BE1811" s="132"/>
    </row>
    <row r="1812" spans="50:57" x14ac:dyDescent="0.2">
      <c r="AX1812" s="204"/>
      <c r="AY1812" s="204"/>
      <c r="AZ1812" s="204"/>
      <c r="BA1812" s="204"/>
      <c r="BB1812" s="204"/>
      <c r="BC1812" s="204"/>
      <c r="BD1812" s="204"/>
      <c r="BE1812" s="132"/>
    </row>
    <row r="1813" spans="50:57" x14ac:dyDescent="0.2">
      <c r="AX1813" s="204"/>
      <c r="AY1813" s="204"/>
      <c r="AZ1813" s="204"/>
      <c r="BA1813" s="204"/>
      <c r="BB1813" s="204"/>
      <c r="BC1813" s="204"/>
      <c r="BD1813" s="204"/>
      <c r="BE1813" s="132"/>
    </row>
    <row r="1814" spans="50:57" x14ac:dyDescent="0.2">
      <c r="AX1814" s="204"/>
      <c r="AY1814" s="204"/>
      <c r="AZ1814" s="204"/>
      <c r="BA1814" s="204"/>
      <c r="BB1814" s="204"/>
      <c r="BC1814" s="204"/>
      <c r="BD1814" s="204"/>
      <c r="BE1814" s="132"/>
    </row>
    <row r="1815" spans="50:57" x14ac:dyDescent="0.2">
      <c r="AX1815" s="204"/>
      <c r="AY1815" s="204"/>
      <c r="AZ1815" s="204"/>
      <c r="BA1815" s="204"/>
      <c r="BB1815" s="204"/>
      <c r="BC1815" s="204"/>
      <c r="BD1815" s="204"/>
      <c r="BE1815" s="132"/>
    </row>
    <row r="1816" spans="50:57" x14ac:dyDescent="0.2">
      <c r="AX1816" s="204"/>
      <c r="AY1816" s="204"/>
      <c r="AZ1816" s="204"/>
      <c r="BA1816" s="204"/>
      <c r="BB1816" s="204"/>
      <c r="BC1816" s="204"/>
      <c r="BD1816" s="204"/>
      <c r="BE1816" s="132"/>
    </row>
    <row r="1817" spans="50:57" x14ac:dyDescent="0.2">
      <c r="AX1817" s="204"/>
      <c r="AY1817" s="204"/>
      <c r="AZ1817" s="204"/>
      <c r="BA1817" s="204"/>
      <c r="BB1817" s="204"/>
      <c r="BC1817" s="204"/>
      <c r="BD1817" s="204"/>
      <c r="BE1817" s="132"/>
    </row>
    <row r="1818" spans="50:57" x14ac:dyDescent="0.2">
      <c r="AX1818" s="204"/>
      <c r="AY1818" s="204"/>
      <c r="AZ1818" s="204"/>
      <c r="BA1818" s="204"/>
      <c r="BB1818" s="204"/>
      <c r="BC1818" s="204"/>
      <c r="BD1818" s="204"/>
      <c r="BE1818" s="132"/>
    </row>
    <row r="1819" spans="50:57" x14ac:dyDescent="0.2">
      <c r="AX1819" s="204"/>
      <c r="AY1819" s="204"/>
      <c r="AZ1819" s="204"/>
      <c r="BA1819" s="204"/>
      <c r="BB1819" s="204"/>
      <c r="BC1819" s="204"/>
      <c r="BD1819" s="204"/>
      <c r="BE1819" s="132"/>
    </row>
    <row r="1820" spans="50:57" x14ac:dyDescent="0.2">
      <c r="AX1820" s="204"/>
      <c r="AY1820" s="204"/>
      <c r="AZ1820" s="204"/>
      <c r="BA1820" s="204"/>
      <c r="BB1820" s="204"/>
      <c r="BC1820" s="204"/>
      <c r="BD1820" s="204"/>
      <c r="BE1820" s="132"/>
    </row>
    <row r="1821" spans="50:57" x14ac:dyDescent="0.2">
      <c r="AX1821" s="204"/>
      <c r="AY1821" s="204"/>
      <c r="AZ1821" s="204"/>
      <c r="BA1821" s="204"/>
      <c r="BB1821" s="204"/>
      <c r="BC1821" s="204"/>
      <c r="BD1821" s="204"/>
      <c r="BE1821" s="132"/>
    </row>
    <row r="1822" spans="50:57" x14ac:dyDescent="0.2">
      <c r="AX1822" s="204"/>
      <c r="AY1822" s="204"/>
      <c r="AZ1822" s="204"/>
      <c r="BA1822" s="204"/>
      <c r="BB1822" s="204"/>
      <c r="BC1822" s="204"/>
      <c r="BD1822" s="204"/>
      <c r="BE1822" s="132"/>
    </row>
    <row r="1823" spans="50:57" x14ac:dyDescent="0.2">
      <c r="AX1823" s="204"/>
      <c r="AY1823" s="204"/>
      <c r="AZ1823" s="204"/>
      <c r="BA1823" s="204"/>
      <c r="BB1823" s="204"/>
      <c r="BC1823" s="204"/>
      <c r="BD1823" s="204"/>
      <c r="BE1823" s="132"/>
    </row>
    <row r="1824" spans="50:57" x14ac:dyDescent="0.2">
      <c r="AX1824" s="204"/>
      <c r="AY1824" s="204"/>
      <c r="AZ1824" s="204"/>
      <c r="BA1824" s="204"/>
      <c r="BB1824" s="204"/>
      <c r="BC1824" s="204"/>
      <c r="BD1824" s="204"/>
      <c r="BE1824" s="132"/>
    </row>
    <row r="1825" spans="50:57" x14ac:dyDescent="0.2">
      <c r="AX1825" s="204"/>
      <c r="AY1825" s="204"/>
      <c r="AZ1825" s="204"/>
      <c r="BA1825" s="204"/>
      <c r="BB1825" s="204"/>
      <c r="BC1825" s="204"/>
      <c r="BD1825" s="204"/>
      <c r="BE1825" s="132"/>
    </row>
    <row r="1826" spans="50:57" x14ac:dyDescent="0.2">
      <c r="AX1826" s="204"/>
      <c r="AY1826" s="204"/>
      <c r="AZ1826" s="204"/>
      <c r="BA1826" s="204"/>
      <c r="BB1826" s="204"/>
      <c r="BC1826" s="204"/>
      <c r="BD1826" s="204"/>
      <c r="BE1826" s="132"/>
    </row>
    <row r="1827" spans="50:57" x14ac:dyDescent="0.2">
      <c r="AX1827" s="204"/>
      <c r="AY1827" s="204"/>
      <c r="AZ1827" s="204"/>
      <c r="BA1827" s="204"/>
      <c r="BB1827" s="204"/>
      <c r="BC1827" s="204"/>
      <c r="BD1827" s="204"/>
      <c r="BE1827" s="132"/>
    </row>
    <row r="1828" spans="50:57" x14ac:dyDescent="0.2">
      <c r="AX1828" s="204"/>
      <c r="AY1828" s="204"/>
      <c r="AZ1828" s="204"/>
      <c r="BA1828" s="204"/>
      <c r="BB1828" s="204"/>
      <c r="BC1828" s="204"/>
      <c r="BD1828" s="204"/>
      <c r="BE1828" s="132"/>
    </row>
    <row r="1829" spans="50:57" x14ac:dyDescent="0.2">
      <c r="AX1829" s="204"/>
      <c r="AY1829" s="204"/>
      <c r="AZ1829" s="204"/>
      <c r="BA1829" s="204"/>
      <c r="BB1829" s="204"/>
      <c r="BC1829" s="204"/>
      <c r="BD1829" s="204"/>
      <c r="BE1829" s="132"/>
    </row>
    <row r="1830" spans="50:57" x14ac:dyDescent="0.2">
      <c r="AX1830" s="204"/>
      <c r="AY1830" s="204"/>
      <c r="AZ1830" s="204"/>
      <c r="BA1830" s="204"/>
      <c r="BB1830" s="204"/>
      <c r="BC1830" s="204"/>
      <c r="BD1830" s="204"/>
      <c r="BE1830" s="132"/>
    </row>
    <row r="1831" spans="50:57" x14ac:dyDescent="0.2">
      <c r="AX1831" s="204"/>
      <c r="AY1831" s="204"/>
      <c r="AZ1831" s="204"/>
      <c r="BA1831" s="204"/>
      <c r="BB1831" s="204"/>
      <c r="BC1831" s="204"/>
      <c r="BD1831" s="204"/>
      <c r="BE1831" s="132"/>
    </row>
    <row r="1832" spans="50:57" x14ac:dyDescent="0.2">
      <c r="AX1832" s="204"/>
      <c r="AY1832" s="204"/>
      <c r="AZ1832" s="204"/>
      <c r="BA1832" s="204"/>
      <c r="BB1832" s="204"/>
      <c r="BC1832" s="204"/>
      <c r="BD1832" s="204"/>
      <c r="BE1832" s="132"/>
    </row>
    <row r="1833" spans="50:57" x14ac:dyDescent="0.2">
      <c r="AX1833" s="204"/>
      <c r="AY1833" s="204"/>
      <c r="AZ1833" s="204"/>
      <c r="BA1833" s="204"/>
      <c r="BB1833" s="204"/>
      <c r="BC1833" s="204"/>
      <c r="BD1833" s="204"/>
      <c r="BE1833" s="132"/>
    </row>
    <row r="1834" spans="50:57" x14ac:dyDescent="0.2">
      <c r="AX1834" s="204"/>
      <c r="AY1834" s="204"/>
      <c r="AZ1834" s="204"/>
      <c r="BA1834" s="204"/>
      <c r="BB1834" s="204"/>
      <c r="BC1834" s="204"/>
      <c r="BD1834" s="204"/>
      <c r="BE1834" s="132"/>
    </row>
    <row r="1835" spans="50:57" x14ac:dyDescent="0.2">
      <c r="AX1835" s="204"/>
      <c r="AY1835" s="204"/>
      <c r="AZ1835" s="204"/>
      <c r="BA1835" s="204"/>
      <c r="BB1835" s="204"/>
      <c r="BC1835" s="204"/>
      <c r="BD1835" s="204"/>
      <c r="BE1835" s="132"/>
    </row>
    <row r="1836" spans="50:57" x14ac:dyDescent="0.2">
      <c r="AX1836" s="204"/>
      <c r="AY1836" s="204"/>
      <c r="AZ1836" s="204"/>
      <c r="BA1836" s="204"/>
      <c r="BB1836" s="204"/>
      <c r="BC1836" s="204"/>
      <c r="BD1836" s="204"/>
      <c r="BE1836" s="132"/>
    </row>
    <row r="1837" spans="50:57" x14ac:dyDescent="0.2">
      <c r="AX1837" s="204"/>
      <c r="AY1837" s="204"/>
      <c r="AZ1837" s="204"/>
      <c r="BA1837" s="204"/>
      <c r="BB1837" s="204"/>
      <c r="BC1837" s="204"/>
      <c r="BD1837" s="204"/>
      <c r="BE1837" s="132"/>
    </row>
    <row r="1838" spans="50:57" x14ac:dyDescent="0.2">
      <c r="AX1838" s="204"/>
      <c r="AY1838" s="204"/>
      <c r="AZ1838" s="204"/>
      <c r="BA1838" s="204"/>
      <c r="BB1838" s="204"/>
      <c r="BC1838" s="204"/>
      <c r="BD1838" s="204"/>
      <c r="BE1838" s="132"/>
    </row>
    <row r="1839" spans="50:57" x14ac:dyDescent="0.2">
      <c r="AX1839" s="204"/>
      <c r="AY1839" s="204"/>
      <c r="AZ1839" s="204"/>
      <c r="BA1839" s="204"/>
      <c r="BB1839" s="204"/>
      <c r="BC1839" s="204"/>
      <c r="BD1839" s="204"/>
      <c r="BE1839" s="132"/>
    </row>
    <row r="1840" spans="50:57" x14ac:dyDescent="0.2">
      <c r="AX1840" s="204"/>
      <c r="AY1840" s="204"/>
      <c r="AZ1840" s="204"/>
      <c r="BA1840" s="204"/>
      <c r="BB1840" s="204"/>
      <c r="BC1840" s="204"/>
      <c r="BD1840" s="204"/>
      <c r="BE1840" s="132"/>
    </row>
    <row r="1841" spans="50:57" x14ac:dyDescent="0.2">
      <c r="AX1841" s="204"/>
      <c r="AY1841" s="204"/>
      <c r="AZ1841" s="204"/>
      <c r="BA1841" s="204"/>
      <c r="BB1841" s="204"/>
      <c r="BC1841" s="204"/>
      <c r="BD1841" s="204"/>
      <c r="BE1841" s="132"/>
    </row>
    <row r="1842" spans="50:57" x14ac:dyDescent="0.2">
      <c r="AX1842" s="204"/>
      <c r="AY1842" s="204"/>
      <c r="AZ1842" s="204"/>
      <c r="BA1842" s="204"/>
      <c r="BB1842" s="204"/>
      <c r="BC1842" s="204"/>
      <c r="BD1842" s="204"/>
      <c r="BE1842" s="132"/>
    </row>
    <row r="1843" spans="50:57" x14ac:dyDescent="0.2">
      <c r="AX1843" s="204"/>
      <c r="AY1843" s="204"/>
      <c r="AZ1843" s="204"/>
      <c r="BA1843" s="204"/>
      <c r="BB1843" s="204"/>
      <c r="BC1843" s="204"/>
      <c r="BD1843" s="204"/>
      <c r="BE1843" s="132"/>
    </row>
    <row r="1844" spans="50:57" x14ac:dyDescent="0.2">
      <c r="AX1844" s="204"/>
      <c r="AY1844" s="204"/>
      <c r="AZ1844" s="204"/>
      <c r="BA1844" s="204"/>
      <c r="BB1844" s="204"/>
      <c r="BC1844" s="204"/>
      <c r="BD1844" s="204"/>
      <c r="BE1844" s="132"/>
    </row>
    <row r="1845" spans="50:57" x14ac:dyDescent="0.2">
      <c r="AX1845" s="204"/>
      <c r="AY1845" s="204"/>
      <c r="AZ1845" s="204"/>
      <c r="BA1845" s="204"/>
      <c r="BB1845" s="204"/>
      <c r="BC1845" s="204"/>
      <c r="BD1845" s="204"/>
      <c r="BE1845" s="132"/>
    </row>
    <row r="1846" spans="50:57" x14ac:dyDescent="0.2">
      <c r="AX1846" s="204"/>
      <c r="AY1846" s="204"/>
      <c r="AZ1846" s="204"/>
      <c r="BA1846" s="204"/>
      <c r="BB1846" s="204"/>
      <c r="BC1846" s="204"/>
      <c r="BD1846" s="204"/>
      <c r="BE1846" s="132"/>
    </row>
    <row r="1847" spans="50:57" x14ac:dyDescent="0.2">
      <c r="AX1847" s="204"/>
      <c r="AY1847" s="204"/>
      <c r="AZ1847" s="204"/>
      <c r="BA1847" s="204"/>
      <c r="BB1847" s="204"/>
      <c r="BC1847" s="204"/>
      <c r="BD1847" s="204"/>
      <c r="BE1847" s="132"/>
    </row>
    <row r="1848" spans="50:57" x14ac:dyDescent="0.2">
      <c r="AX1848" s="204"/>
      <c r="AY1848" s="204"/>
      <c r="AZ1848" s="204"/>
      <c r="BA1848" s="204"/>
      <c r="BB1848" s="204"/>
      <c r="BC1848" s="204"/>
      <c r="BD1848" s="204"/>
      <c r="BE1848" s="132"/>
    </row>
    <row r="1849" spans="50:57" x14ac:dyDescent="0.2">
      <c r="AX1849" s="204"/>
      <c r="AY1849" s="204"/>
      <c r="AZ1849" s="204"/>
      <c r="BA1849" s="204"/>
      <c r="BB1849" s="204"/>
      <c r="BC1849" s="204"/>
      <c r="BD1849" s="204"/>
      <c r="BE1849" s="132"/>
    </row>
    <row r="1850" spans="50:57" x14ac:dyDescent="0.2">
      <c r="AX1850" s="204"/>
      <c r="AY1850" s="204"/>
      <c r="AZ1850" s="204"/>
      <c r="BA1850" s="204"/>
      <c r="BB1850" s="204"/>
      <c r="BC1850" s="204"/>
      <c r="BD1850" s="204"/>
      <c r="BE1850" s="132"/>
    </row>
    <row r="1851" spans="50:57" x14ac:dyDescent="0.2">
      <c r="AX1851" s="204"/>
      <c r="AY1851" s="204"/>
      <c r="AZ1851" s="204"/>
      <c r="BA1851" s="204"/>
      <c r="BB1851" s="204"/>
      <c r="BC1851" s="204"/>
      <c r="BD1851" s="204"/>
      <c r="BE1851" s="132"/>
    </row>
    <row r="1852" spans="50:57" x14ac:dyDescent="0.2">
      <c r="AX1852" s="204"/>
      <c r="AY1852" s="204"/>
      <c r="AZ1852" s="204"/>
      <c r="BA1852" s="204"/>
      <c r="BB1852" s="204"/>
      <c r="BC1852" s="204"/>
      <c r="BD1852" s="204"/>
      <c r="BE1852" s="132"/>
    </row>
    <row r="1853" spans="50:57" x14ac:dyDescent="0.2">
      <c r="AX1853" s="204"/>
      <c r="AY1853" s="204"/>
      <c r="AZ1853" s="204"/>
      <c r="BA1853" s="204"/>
      <c r="BB1853" s="204"/>
      <c r="BC1853" s="204"/>
      <c r="BD1853" s="204"/>
      <c r="BE1853" s="132"/>
    </row>
    <row r="1854" spans="50:57" x14ac:dyDescent="0.2">
      <c r="AX1854" s="204"/>
      <c r="AY1854" s="204"/>
      <c r="AZ1854" s="204"/>
      <c r="BA1854" s="204"/>
      <c r="BB1854" s="204"/>
      <c r="BC1854" s="204"/>
      <c r="BD1854" s="204"/>
      <c r="BE1854" s="132"/>
    </row>
    <row r="1855" spans="50:57" x14ac:dyDescent="0.2">
      <c r="AX1855" s="204"/>
      <c r="AY1855" s="204"/>
      <c r="AZ1855" s="204"/>
      <c r="BA1855" s="204"/>
      <c r="BB1855" s="204"/>
      <c r="BC1855" s="204"/>
      <c r="BD1855" s="204"/>
      <c r="BE1855" s="132"/>
    </row>
    <row r="1856" spans="50:57" x14ac:dyDescent="0.2">
      <c r="AX1856" s="204"/>
      <c r="AY1856" s="204"/>
      <c r="AZ1856" s="204"/>
      <c r="BA1856" s="204"/>
      <c r="BB1856" s="204"/>
      <c r="BC1856" s="204"/>
      <c r="BD1856" s="204"/>
      <c r="BE1856" s="132"/>
    </row>
    <row r="1857" spans="50:57" x14ac:dyDescent="0.2">
      <c r="AX1857" s="204"/>
      <c r="AY1857" s="204"/>
      <c r="AZ1857" s="204"/>
      <c r="BA1857" s="204"/>
      <c r="BB1857" s="204"/>
      <c r="BC1857" s="204"/>
      <c r="BD1857" s="204"/>
      <c r="BE1857" s="132"/>
    </row>
    <row r="1858" spans="50:57" x14ac:dyDescent="0.2">
      <c r="AX1858" s="204"/>
      <c r="AY1858" s="204"/>
      <c r="AZ1858" s="204"/>
      <c r="BA1858" s="204"/>
      <c r="BB1858" s="204"/>
      <c r="BC1858" s="204"/>
      <c r="BD1858" s="204"/>
      <c r="BE1858" s="132"/>
    </row>
    <row r="1859" spans="50:57" x14ac:dyDescent="0.2">
      <c r="AX1859" s="204"/>
      <c r="AY1859" s="204"/>
      <c r="AZ1859" s="204"/>
      <c r="BA1859" s="204"/>
      <c r="BB1859" s="204"/>
      <c r="BC1859" s="204"/>
      <c r="BD1859" s="204"/>
      <c r="BE1859" s="132"/>
    </row>
    <row r="1860" spans="50:57" x14ac:dyDescent="0.2">
      <c r="AX1860" s="204"/>
      <c r="AY1860" s="204"/>
      <c r="AZ1860" s="204"/>
      <c r="BA1860" s="204"/>
      <c r="BB1860" s="204"/>
      <c r="BC1860" s="204"/>
      <c r="BD1860" s="204"/>
      <c r="BE1860" s="132"/>
    </row>
    <row r="1861" spans="50:57" x14ac:dyDescent="0.2">
      <c r="AX1861" s="204"/>
      <c r="AY1861" s="204"/>
      <c r="AZ1861" s="204"/>
      <c r="BA1861" s="204"/>
      <c r="BB1861" s="204"/>
      <c r="BC1861" s="204"/>
      <c r="BD1861" s="204"/>
      <c r="BE1861" s="132"/>
    </row>
    <row r="1862" spans="50:57" x14ac:dyDescent="0.2">
      <c r="AX1862" s="204"/>
      <c r="AY1862" s="204"/>
      <c r="AZ1862" s="204"/>
      <c r="BA1862" s="204"/>
      <c r="BB1862" s="204"/>
      <c r="BC1862" s="204"/>
      <c r="BD1862" s="204"/>
      <c r="BE1862" s="132"/>
    </row>
    <row r="1863" spans="50:57" x14ac:dyDescent="0.2">
      <c r="AX1863" s="204"/>
      <c r="AY1863" s="204"/>
      <c r="AZ1863" s="204"/>
      <c r="BA1863" s="204"/>
      <c r="BB1863" s="204"/>
      <c r="BC1863" s="204"/>
      <c r="BD1863" s="204"/>
      <c r="BE1863" s="132"/>
    </row>
    <row r="1864" spans="50:57" x14ac:dyDescent="0.2">
      <c r="AX1864" s="204"/>
      <c r="AY1864" s="204"/>
      <c r="AZ1864" s="204"/>
      <c r="BA1864" s="204"/>
      <c r="BB1864" s="204"/>
      <c r="BC1864" s="204"/>
      <c r="BD1864" s="204"/>
      <c r="BE1864" s="132"/>
    </row>
    <row r="1865" spans="50:57" x14ac:dyDescent="0.2">
      <c r="AX1865" s="204"/>
      <c r="AY1865" s="204"/>
      <c r="AZ1865" s="204"/>
      <c r="BA1865" s="204"/>
      <c r="BB1865" s="204"/>
      <c r="BC1865" s="204"/>
      <c r="BD1865" s="204"/>
      <c r="BE1865" s="132"/>
    </row>
    <row r="1866" spans="50:57" x14ac:dyDescent="0.2">
      <c r="AX1866" s="204"/>
      <c r="AY1866" s="204"/>
      <c r="AZ1866" s="204"/>
      <c r="BA1866" s="204"/>
      <c r="BB1866" s="204"/>
      <c r="BC1866" s="204"/>
      <c r="BD1866" s="204"/>
      <c r="BE1866" s="132"/>
    </row>
    <row r="1867" spans="50:57" x14ac:dyDescent="0.2">
      <c r="AX1867" s="204"/>
      <c r="AY1867" s="204"/>
      <c r="AZ1867" s="204"/>
      <c r="BA1867" s="204"/>
      <c r="BB1867" s="204"/>
      <c r="BC1867" s="204"/>
      <c r="BD1867" s="204"/>
      <c r="BE1867" s="132"/>
    </row>
    <row r="1868" spans="50:57" x14ac:dyDescent="0.2">
      <c r="AX1868" s="204"/>
      <c r="AY1868" s="204"/>
      <c r="AZ1868" s="204"/>
      <c r="BA1868" s="204"/>
      <c r="BB1868" s="204"/>
      <c r="BC1868" s="204"/>
      <c r="BD1868" s="204"/>
      <c r="BE1868" s="132"/>
    </row>
    <row r="1869" spans="50:57" x14ac:dyDescent="0.2">
      <c r="AX1869" s="204"/>
      <c r="AY1869" s="204"/>
      <c r="AZ1869" s="204"/>
      <c r="BA1869" s="204"/>
      <c r="BB1869" s="204"/>
      <c r="BC1869" s="204"/>
      <c r="BD1869" s="204"/>
      <c r="BE1869" s="132"/>
    </row>
    <row r="1870" spans="50:57" x14ac:dyDescent="0.2">
      <c r="AX1870" s="204"/>
      <c r="AY1870" s="204"/>
      <c r="AZ1870" s="204"/>
      <c r="BA1870" s="204"/>
      <c r="BB1870" s="204"/>
      <c r="BC1870" s="204"/>
      <c r="BD1870" s="204"/>
      <c r="BE1870" s="132"/>
    </row>
    <row r="1871" spans="50:57" x14ac:dyDescent="0.2">
      <c r="AX1871" s="204"/>
      <c r="AY1871" s="204"/>
      <c r="AZ1871" s="204"/>
      <c r="BA1871" s="204"/>
      <c r="BB1871" s="204"/>
      <c r="BC1871" s="204"/>
      <c r="BD1871" s="204"/>
      <c r="BE1871" s="132"/>
    </row>
    <row r="1872" spans="50:57" x14ac:dyDescent="0.2">
      <c r="AX1872" s="204"/>
      <c r="AY1872" s="204"/>
      <c r="AZ1872" s="204"/>
      <c r="BA1872" s="204"/>
      <c r="BB1872" s="204"/>
      <c r="BC1872" s="204"/>
      <c r="BD1872" s="204"/>
      <c r="BE1872" s="132"/>
    </row>
    <row r="1873" spans="50:57" x14ac:dyDescent="0.2">
      <c r="AX1873" s="204"/>
      <c r="AY1873" s="204"/>
      <c r="AZ1873" s="204"/>
      <c r="BA1873" s="204"/>
      <c r="BB1873" s="204"/>
      <c r="BC1873" s="204"/>
      <c r="BD1873" s="204"/>
      <c r="BE1873" s="132"/>
    </row>
    <row r="1874" spans="50:57" x14ac:dyDescent="0.2">
      <c r="AX1874" s="204"/>
      <c r="AY1874" s="204"/>
      <c r="AZ1874" s="204"/>
      <c r="BA1874" s="204"/>
      <c r="BB1874" s="204"/>
      <c r="BC1874" s="204"/>
      <c r="BD1874" s="204"/>
      <c r="BE1874" s="132"/>
    </row>
    <row r="1875" spans="50:57" x14ac:dyDescent="0.2">
      <c r="AX1875" s="204"/>
      <c r="AY1875" s="204"/>
      <c r="AZ1875" s="204"/>
      <c r="BA1875" s="204"/>
      <c r="BB1875" s="204"/>
      <c r="BC1875" s="204"/>
      <c r="BD1875" s="204"/>
      <c r="BE1875" s="132"/>
    </row>
    <row r="1876" spans="50:57" x14ac:dyDescent="0.2">
      <c r="AX1876" s="204"/>
      <c r="AY1876" s="204"/>
      <c r="AZ1876" s="204"/>
      <c r="BA1876" s="204"/>
      <c r="BB1876" s="204"/>
      <c r="BC1876" s="204"/>
      <c r="BD1876" s="204"/>
      <c r="BE1876" s="132"/>
    </row>
    <row r="1877" spans="50:57" x14ac:dyDescent="0.2">
      <c r="AX1877" s="204"/>
      <c r="AY1877" s="204"/>
      <c r="AZ1877" s="204"/>
      <c r="BA1877" s="204"/>
      <c r="BB1877" s="204"/>
      <c r="BC1877" s="204"/>
      <c r="BD1877" s="204"/>
      <c r="BE1877" s="132"/>
    </row>
    <row r="1878" spans="50:57" x14ac:dyDescent="0.2">
      <c r="AX1878" s="204"/>
      <c r="AY1878" s="204"/>
      <c r="AZ1878" s="204"/>
      <c r="BA1878" s="204"/>
      <c r="BB1878" s="204"/>
      <c r="BC1878" s="204"/>
      <c r="BD1878" s="204"/>
      <c r="BE1878" s="132"/>
    </row>
    <row r="1879" spans="50:57" x14ac:dyDescent="0.2">
      <c r="AX1879" s="204"/>
      <c r="AY1879" s="204"/>
      <c r="AZ1879" s="204"/>
      <c r="BA1879" s="204"/>
      <c r="BB1879" s="204"/>
      <c r="BC1879" s="204"/>
      <c r="BD1879" s="204"/>
      <c r="BE1879" s="132"/>
    </row>
    <row r="1880" spans="50:57" x14ac:dyDescent="0.2">
      <c r="AX1880" s="204"/>
      <c r="AY1880" s="204"/>
      <c r="AZ1880" s="204"/>
      <c r="BA1880" s="204"/>
      <c r="BB1880" s="204"/>
      <c r="BC1880" s="204"/>
      <c r="BD1880" s="204"/>
      <c r="BE1880" s="132"/>
    </row>
    <row r="1881" spans="50:57" x14ac:dyDescent="0.2">
      <c r="AX1881" s="204"/>
      <c r="AY1881" s="204"/>
      <c r="AZ1881" s="204"/>
      <c r="BA1881" s="204"/>
      <c r="BB1881" s="204"/>
      <c r="BC1881" s="204"/>
      <c r="BD1881" s="204"/>
      <c r="BE1881" s="132"/>
    </row>
    <row r="1882" spans="50:57" x14ac:dyDescent="0.2">
      <c r="AX1882" s="204"/>
      <c r="AY1882" s="204"/>
      <c r="AZ1882" s="204"/>
      <c r="BA1882" s="204"/>
      <c r="BB1882" s="204"/>
      <c r="BC1882" s="204"/>
      <c r="BD1882" s="204"/>
      <c r="BE1882" s="132"/>
    </row>
    <row r="1883" spans="50:57" x14ac:dyDescent="0.2">
      <c r="AX1883" s="204"/>
      <c r="AY1883" s="204"/>
      <c r="AZ1883" s="204"/>
      <c r="BA1883" s="204"/>
      <c r="BB1883" s="204"/>
      <c r="BC1883" s="204"/>
      <c r="BD1883" s="204"/>
      <c r="BE1883" s="132"/>
    </row>
    <row r="1884" spans="50:57" x14ac:dyDescent="0.2">
      <c r="AX1884" s="204"/>
      <c r="AY1884" s="204"/>
      <c r="AZ1884" s="204"/>
      <c r="BA1884" s="204"/>
      <c r="BB1884" s="204"/>
      <c r="BC1884" s="204"/>
      <c r="BD1884" s="204"/>
      <c r="BE1884" s="132"/>
    </row>
    <row r="1885" spans="50:57" x14ac:dyDescent="0.2">
      <c r="AX1885" s="204"/>
      <c r="AY1885" s="204"/>
      <c r="AZ1885" s="204"/>
      <c r="BA1885" s="204"/>
      <c r="BB1885" s="204"/>
      <c r="BC1885" s="204"/>
      <c r="BD1885" s="204"/>
      <c r="BE1885" s="132"/>
    </row>
    <row r="1886" spans="50:57" x14ac:dyDescent="0.2">
      <c r="AX1886" s="204"/>
      <c r="AY1886" s="204"/>
      <c r="AZ1886" s="204"/>
      <c r="BA1886" s="204"/>
      <c r="BB1886" s="204"/>
      <c r="BC1886" s="204"/>
      <c r="BD1886" s="204"/>
      <c r="BE1886" s="132"/>
    </row>
    <row r="1887" spans="50:57" x14ac:dyDescent="0.2">
      <c r="AX1887" s="204"/>
      <c r="AY1887" s="204"/>
      <c r="AZ1887" s="204"/>
      <c r="BA1887" s="204"/>
      <c r="BB1887" s="204"/>
      <c r="BC1887" s="204"/>
      <c r="BD1887" s="204"/>
      <c r="BE1887" s="132"/>
    </row>
    <row r="1888" spans="50:57" x14ac:dyDescent="0.2">
      <c r="AX1888" s="204"/>
      <c r="AY1888" s="204"/>
      <c r="AZ1888" s="204"/>
      <c r="BA1888" s="204"/>
      <c r="BB1888" s="204"/>
      <c r="BC1888" s="204"/>
      <c r="BD1888" s="204"/>
      <c r="BE1888" s="132"/>
    </row>
    <row r="1889" spans="50:57" x14ac:dyDescent="0.2">
      <c r="AX1889" s="204"/>
      <c r="AY1889" s="204"/>
      <c r="AZ1889" s="204"/>
      <c r="BA1889" s="204"/>
      <c r="BB1889" s="204"/>
      <c r="BC1889" s="204"/>
      <c r="BD1889" s="204"/>
      <c r="BE1889" s="132"/>
    </row>
    <row r="1890" spans="50:57" x14ac:dyDescent="0.2">
      <c r="AX1890" s="204"/>
      <c r="AY1890" s="204"/>
      <c r="AZ1890" s="204"/>
      <c r="BA1890" s="204"/>
      <c r="BB1890" s="204"/>
      <c r="BC1890" s="204"/>
      <c r="BD1890" s="204"/>
      <c r="BE1890" s="132"/>
    </row>
    <row r="1891" spans="50:57" x14ac:dyDescent="0.2">
      <c r="AX1891" s="204"/>
      <c r="AY1891" s="204"/>
      <c r="AZ1891" s="204"/>
      <c r="BA1891" s="204"/>
      <c r="BB1891" s="204"/>
      <c r="BC1891" s="204"/>
      <c r="BD1891" s="204"/>
      <c r="BE1891" s="132"/>
    </row>
    <row r="1892" spans="50:57" x14ac:dyDescent="0.2">
      <c r="AX1892" s="204"/>
      <c r="AY1892" s="204"/>
      <c r="AZ1892" s="204"/>
      <c r="BA1892" s="204"/>
      <c r="BB1892" s="204"/>
      <c r="BC1892" s="204"/>
      <c r="BD1892" s="204"/>
      <c r="BE1892" s="132"/>
    </row>
    <row r="1893" spans="50:57" x14ac:dyDescent="0.2">
      <c r="AX1893" s="204"/>
      <c r="AY1893" s="204"/>
      <c r="AZ1893" s="204"/>
      <c r="BA1893" s="204"/>
      <c r="BB1893" s="204"/>
      <c r="BC1893" s="204"/>
      <c r="BD1893" s="204"/>
      <c r="BE1893" s="132"/>
    </row>
    <row r="1894" spans="50:57" x14ac:dyDescent="0.2">
      <c r="AX1894" s="204"/>
      <c r="AY1894" s="204"/>
      <c r="AZ1894" s="204"/>
      <c r="BA1894" s="204"/>
      <c r="BB1894" s="204"/>
      <c r="BC1894" s="204"/>
      <c r="BD1894" s="204"/>
      <c r="BE1894" s="132"/>
    </row>
    <row r="1895" spans="50:57" x14ac:dyDescent="0.2">
      <c r="AX1895" s="204"/>
      <c r="AY1895" s="204"/>
      <c r="AZ1895" s="204"/>
      <c r="BA1895" s="204"/>
      <c r="BB1895" s="204"/>
      <c r="BC1895" s="204"/>
      <c r="BD1895" s="204"/>
      <c r="BE1895" s="132"/>
    </row>
    <row r="1896" spans="50:57" x14ac:dyDescent="0.2">
      <c r="AX1896" s="204"/>
      <c r="AY1896" s="204"/>
      <c r="AZ1896" s="204"/>
      <c r="BA1896" s="204"/>
      <c r="BB1896" s="204"/>
      <c r="BC1896" s="204"/>
      <c r="BD1896" s="204"/>
      <c r="BE1896" s="132"/>
    </row>
    <row r="1897" spans="50:57" x14ac:dyDescent="0.2">
      <c r="AX1897" s="204"/>
      <c r="AY1897" s="204"/>
      <c r="AZ1897" s="204"/>
      <c r="BA1897" s="204"/>
      <c r="BB1897" s="204"/>
      <c r="BC1897" s="204"/>
      <c r="BD1897" s="204"/>
      <c r="BE1897" s="132"/>
    </row>
    <row r="1898" spans="50:57" x14ac:dyDescent="0.2">
      <c r="AX1898" s="204"/>
      <c r="AY1898" s="204"/>
      <c r="AZ1898" s="204"/>
      <c r="BA1898" s="204"/>
      <c r="BB1898" s="204"/>
      <c r="BC1898" s="204"/>
      <c r="BD1898" s="204"/>
      <c r="BE1898" s="132"/>
    </row>
    <row r="1899" spans="50:57" x14ac:dyDescent="0.2">
      <c r="AX1899" s="204"/>
      <c r="AY1899" s="204"/>
      <c r="AZ1899" s="204"/>
      <c r="BA1899" s="204"/>
      <c r="BB1899" s="204"/>
      <c r="BC1899" s="204"/>
      <c r="BD1899" s="204"/>
      <c r="BE1899" s="132"/>
    </row>
    <row r="1900" spans="50:57" x14ac:dyDescent="0.2">
      <c r="AX1900" s="204"/>
      <c r="AY1900" s="204"/>
      <c r="AZ1900" s="204"/>
      <c r="BA1900" s="204"/>
      <c r="BB1900" s="204"/>
      <c r="BC1900" s="204"/>
      <c r="BD1900" s="204"/>
      <c r="BE1900" s="132"/>
    </row>
    <row r="1901" spans="50:57" x14ac:dyDescent="0.2">
      <c r="AX1901" s="204"/>
      <c r="AY1901" s="204"/>
      <c r="AZ1901" s="204"/>
      <c r="BA1901" s="204"/>
      <c r="BB1901" s="204"/>
      <c r="BC1901" s="204"/>
      <c r="BD1901" s="204"/>
      <c r="BE1901" s="132"/>
    </row>
    <row r="1902" spans="50:57" x14ac:dyDescent="0.2">
      <c r="AX1902" s="204"/>
      <c r="AY1902" s="204"/>
      <c r="AZ1902" s="204"/>
      <c r="BA1902" s="204"/>
      <c r="BB1902" s="204"/>
      <c r="BC1902" s="204"/>
      <c r="BD1902" s="204"/>
      <c r="BE1902" s="132"/>
    </row>
    <row r="1903" spans="50:57" x14ac:dyDescent="0.2">
      <c r="AX1903" s="204"/>
      <c r="AY1903" s="204"/>
      <c r="AZ1903" s="204"/>
      <c r="BA1903" s="204"/>
      <c r="BB1903" s="204"/>
      <c r="BC1903" s="204"/>
      <c r="BD1903" s="204"/>
      <c r="BE1903" s="132"/>
    </row>
    <row r="1904" spans="50:57" x14ac:dyDescent="0.2">
      <c r="AX1904" s="204"/>
      <c r="AY1904" s="204"/>
      <c r="AZ1904" s="204"/>
      <c r="BA1904" s="204"/>
      <c r="BB1904" s="204"/>
      <c r="BC1904" s="204"/>
      <c r="BD1904" s="204"/>
      <c r="BE1904" s="132"/>
    </row>
    <row r="1905" spans="50:57" x14ac:dyDescent="0.2">
      <c r="AX1905" s="204"/>
      <c r="AY1905" s="204"/>
      <c r="AZ1905" s="204"/>
      <c r="BA1905" s="204"/>
      <c r="BB1905" s="204"/>
      <c r="BC1905" s="204"/>
      <c r="BD1905" s="204"/>
      <c r="BE1905" s="132"/>
    </row>
    <row r="1906" spans="50:57" x14ac:dyDescent="0.2">
      <c r="AX1906" s="204"/>
      <c r="AY1906" s="204"/>
      <c r="AZ1906" s="204"/>
      <c r="BA1906" s="204"/>
      <c r="BB1906" s="204"/>
      <c r="BC1906" s="204"/>
      <c r="BD1906" s="204"/>
      <c r="BE1906" s="132"/>
    </row>
    <row r="1907" spans="50:57" x14ac:dyDescent="0.2">
      <c r="AX1907" s="204"/>
      <c r="AY1907" s="204"/>
      <c r="AZ1907" s="204"/>
      <c r="BA1907" s="204"/>
      <c r="BB1907" s="204"/>
      <c r="BC1907" s="204"/>
      <c r="BD1907" s="204"/>
      <c r="BE1907" s="132"/>
    </row>
    <row r="1908" spans="50:57" x14ac:dyDescent="0.2">
      <c r="AX1908" s="204"/>
      <c r="AY1908" s="204"/>
      <c r="AZ1908" s="204"/>
      <c r="BA1908" s="204"/>
      <c r="BB1908" s="204"/>
      <c r="BC1908" s="204"/>
      <c r="BD1908" s="204"/>
      <c r="BE1908" s="132"/>
    </row>
    <row r="1909" spans="50:57" x14ac:dyDescent="0.2">
      <c r="AX1909" s="204"/>
      <c r="AY1909" s="204"/>
      <c r="AZ1909" s="204"/>
      <c r="BA1909" s="204"/>
      <c r="BB1909" s="204"/>
      <c r="BC1909" s="204"/>
      <c r="BD1909" s="204"/>
      <c r="BE1909" s="132"/>
    </row>
    <row r="1910" spans="50:57" x14ac:dyDescent="0.2">
      <c r="AX1910" s="204"/>
      <c r="AY1910" s="204"/>
      <c r="AZ1910" s="204"/>
      <c r="BA1910" s="204"/>
      <c r="BB1910" s="204"/>
      <c r="BC1910" s="204"/>
      <c r="BD1910" s="204"/>
      <c r="BE1910" s="132"/>
    </row>
    <row r="1911" spans="50:57" x14ac:dyDescent="0.2">
      <c r="AX1911" s="204"/>
      <c r="AY1911" s="204"/>
      <c r="AZ1911" s="204"/>
      <c r="BA1911" s="204"/>
      <c r="BB1911" s="204"/>
      <c r="BC1911" s="204"/>
      <c r="BD1911" s="204"/>
      <c r="BE1911" s="132"/>
    </row>
    <row r="1912" spans="50:57" x14ac:dyDescent="0.2">
      <c r="AX1912" s="204"/>
      <c r="AY1912" s="204"/>
      <c r="AZ1912" s="204"/>
      <c r="BA1912" s="204"/>
      <c r="BB1912" s="204"/>
      <c r="BC1912" s="204"/>
      <c r="BD1912" s="204"/>
      <c r="BE1912" s="132"/>
    </row>
    <row r="1913" spans="50:57" x14ac:dyDescent="0.2">
      <c r="AX1913" s="204"/>
      <c r="AY1913" s="204"/>
      <c r="AZ1913" s="204"/>
      <c r="BA1913" s="204"/>
      <c r="BB1913" s="204"/>
      <c r="BC1913" s="204"/>
      <c r="BD1913" s="204"/>
      <c r="BE1913" s="132"/>
    </row>
    <row r="1914" spans="50:57" x14ac:dyDescent="0.2">
      <c r="AX1914" s="204"/>
      <c r="AY1914" s="204"/>
      <c r="AZ1914" s="204"/>
      <c r="BA1914" s="204"/>
      <c r="BB1914" s="204"/>
      <c r="BC1914" s="204"/>
      <c r="BD1914" s="204"/>
      <c r="BE1914" s="132"/>
    </row>
    <row r="1915" spans="50:57" x14ac:dyDescent="0.2">
      <c r="AX1915" s="204"/>
      <c r="AY1915" s="204"/>
      <c r="AZ1915" s="204"/>
      <c r="BA1915" s="204"/>
      <c r="BB1915" s="204"/>
      <c r="BC1915" s="204"/>
      <c r="BD1915" s="204"/>
      <c r="BE1915" s="132"/>
    </row>
    <row r="1916" spans="50:57" x14ac:dyDescent="0.2">
      <c r="AX1916" s="204"/>
      <c r="AY1916" s="204"/>
      <c r="AZ1916" s="204"/>
      <c r="BA1916" s="204"/>
      <c r="BB1916" s="204"/>
      <c r="BC1916" s="204"/>
      <c r="BD1916" s="204"/>
      <c r="BE1916" s="132"/>
    </row>
    <row r="1917" spans="50:57" x14ac:dyDescent="0.2">
      <c r="AX1917" s="204"/>
      <c r="AY1917" s="204"/>
      <c r="AZ1917" s="204"/>
      <c r="BA1917" s="204"/>
      <c r="BB1917" s="204"/>
      <c r="BC1917" s="204"/>
      <c r="BD1917" s="204"/>
      <c r="BE1917" s="132"/>
    </row>
    <row r="1918" spans="50:57" x14ac:dyDescent="0.2">
      <c r="AX1918" s="204"/>
      <c r="AY1918" s="204"/>
      <c r="AZ1918" s="204"/>
      <c r="BA1918" s="204"/>
      <c r="BB1918" s="204"/>
      <c r="BC1918" s="204"/>
      <c r="BD1918" s="204"/>
      <c r="BE1918" s="132"/>
    </row>
    <row r="1919" spans="50:57" x14ac:dyDescent="0.2">
      <c r="AX1919" s="204"/>
      <c r="AY1919" s="204"/>
      <c r="AZ1919" s="204"/>
      <c r="BA1919" s="204"/>
      <c r="BB1919" s="204"/>
      <c r="BC1919" s="204"/>
      <c r="BD1919" s="204"/>
      <c r="BE1919" s="132"/>
    </row>
    <row r="1920" spans="50:57" x14ac:dyDescent="0.2">
      <c r="AX1920" s="204"/>
      <c r="AY1920" s="204"/>
      <c r="AZ1920" s="204"/>
      <c r="BA1920" s="204"/>
      <c r="BB1920" s="204"/>
      <c r="BC1920" s="204"/>
      <c r="BD1920" s="204"/>
      <c r="BE1920" s="132"/>
    </row>
    <row r="1921" spans="50:57" x14ac:dyDescent="0.2">
      <c r="AX1921" s="204"/>
      <c r="AY1921" s="204"/>
      <c r="AZ1921" s="204"/>
      <c r="BA1921" s="204"/>
      <c r="BB1921" s="204"/>
      <c r="BC1921" s="204"/>
      <c r="BD1921" s="204"/>
      <c r="BE1921" s="132"/>
    </row>
    <row r="1922" spans="50:57" x14ac:dyDescent="0.2">
      <c r="AX1922" s="204"/>
      <c r="AY1922" s="204"/>
      <c r="AZ1922" s="204"/>
      <c r="BA1922" s="204"/>
      <c r="BB1922" s="204"/>
      <c r="BC1922" s="204"/>
      <c r="BD1922" s="204"/>
      <c r="BE1922" s="132"/>
    </row>
    <row r="1923" spans="50:57" x14ac:dyDescent="0.2">
      <c r="AX1923" s="204"/>
      <c r="AY1923" s="204"/>
      <c r="AZ1923" s="204"/>
      <c r="BA1923" s="204"/>
      <c r="BB1923" s="204"/>
      <c r="BC1923" s="204"/>
      <c r="BD1923" s="204"/>
      <c r="BE1923" s="132"/>
    </row>
    <row r="1924" spans="50:57" x14ac:dyDescent="0.2">
      <c r="AX1924" s="204"/>
      <c r="AY1924" s="204"/>
      <c r="AZ1924" s="204"/>
      <c r="BA1924" s="204"/>
      <c r="BB1924" s="204"/>
      <c r="BC1924" s="204"/>
      <c r="BD1924" s="204"/>
      <c r="BE1924" s="132"/>
    </row>
    <row r="1925" spans="50:57" x14ac:dyDescent="0.2">
      <c r="AX1925" s="204"/>
      <c r="AY1925" s="204"/>
      <c r="AZ1925" s="204"/>
      <c r="BA1925" s="204"/>
      <c r="BB1925" s="204"/>
      <c r="BC1925" s="204"/>
      <c r="BD1925" s="204"/>
      <c r="BE1925" s="132"/>
    </row>
    <row r="1926" spans="50:57" x14ac:dyDescent="0.2">
      <c r="AX1926" s="204"/>
      <c r="AY1926" s="204"/>
      <c r="AZ1926" s="204"/>
      <c r="BA1926" s="204"/>
      <c r="BB1926" s="204"/>
      <c r="BC1926" s="204"/>
      <c r="BD1926" s="204"/>
      <c r="BE1926" s="132"/>
    </row>
    <row r="1927" spans="50:57" x14ac:dyDescent="0.2">
      <c r="AX1927" s="204"/>
      <c r="AY1927" s="204"/>
      <c r="AZ1927" s="204"/>
      <c r="BA1927" s="204"/>
      <c r="BB1927" s="204"/>
      <c r="BC1927" s="204"/>
      <c r="BD1927" s="204"/>
      <c r="BE1927" s="132"/>
    </row>
    <row r="1928" spans="50:57" x14ac:dyDescent="0.2">
      <c r="AX1928" s="204"/>
      <c r="AY1928" s="204"/>
      <c r="AZ1928" s="204"/>
      <c r="BA1928" s="204"/>
      <c r="BB1928" s="204"/>
      <c r="BC1928" s="204"/>
      <c r="BD1928" s="204"/>
      <c r="BE1928" s="132"/>
    </row>
    <row r="1929" spans="50:57" x14ac:dyDescent="0.2">
      <c r="AX1929" s="204"/>
      <c r="AY1929" s="204"/>
      <c r="AZ1929" s="204"/>
      <c r="BA1929" s="204"/>
      <c r="BB1929" s="204"/>
      <c r="BC1929" s="204"/>
      <c r="BD1929" s="204"/>
      <c r="BE1929" s="132"/>
    </row>
    <row r="1930" spans="50:57" x14ac:dyDescent="0.2">
      <c r="AX1930" s="204"/>
      <c r="AY1930" s="204"/>
      <c r="AZ1930" s="204"/>
      <c r="BA1930" s="204"/>
      <c r="BB1930" s="204"/>
      <c r="BC1930" s="204"/>
      <c r="BD1930" s="204"/>
      <c r="BE1930" s="132"/>
    </row>
    <row r="1931" spans="50:57" x14ac:dyDescent="0.2">
      <c r="AX1931" s="204"/>
      <c r="AY1931" s="204"/>
      <c r="AZ1931" s="204"/>
      <c r="BA1931" s="204"/>
      <c r="BB1931" s="204"/>
      <c r="BC1931" s="204"/>
      <c r="BD1931" s="204"/>
      <c r="BE1931" s="132"/>
    </row>
    <row r="1932" spans="50:57" x14ac:dyDescent="0.2">
      <c r="AX1932" s="204"/>
      <c r="AY1932" s="204"/>
      <c r="AZ1932" s="204"/>
      <c r="BA1932" s="204"/>
      <c r="BB1932" s="204"/>
      <c r="BC1932" s="204"/>
      <c r="BD1932" s="204"/>
      <c r="BE1932" s="132"/>
    </row>
    <row r="1933" spans="50:57" x14ac:dyDescent="0.2">
      <c r="AX1933" s="204"/>
      <c r="AY1933" s="204"/>
      <c r="AZ1933" s="204"/>
      <c r="BA1933" s="204"/>
      <c r="BB1933" s="204"/>
      <c r="BC1933" s="204"/>
      <c r="BD1933" s="204"/>
      <c r="BE1933" s="132"/>
    </row>
    <row r="1934" spans="50:57" x14ac:dyDescent="0.2">
      <c r="AX1934" s="204"/>
      <c r="AY1934" s="204"/>
      <c r="AZ1934" s="204"/>
      <c r="BA1934" s="204"/>
      <c r="BB1934" s="204"/>
      <c r="BC1934" s="204"/>
      <c r="BD1934" s="204"/>
      <c r="BE1934" s="132"/>
    </row>
    <row r="1935" spans="50:57" x14ac:dyDescent="0.2">
      <c r="AX1935" s="204"/>
      <c r="AY1935" s="204"/>
      <c r="AZ1935" s="204"/>
      <c r="BA1935" s="204"/>
      <c r="BB1935" s="204"/>
      <c r="BC1935" s="204"/>
      <c r="BD1935" s="204"/>
      <c r="BE1935" s="132"/>
    </row>
    <row r="1936" spans="50:57" x14ac:dyDescent="0.2">
      <c r="AX1936" s="204"/>
      <c r="AY1936" s="204"/>
      <c r="AZ1936" s="204"/>
      <c r="BA1936" s="204"/>
      <c r="BB1936" s="204"/>
      <c r="BC1936" s="204"/>
      <c r="BD1936" s="204"/>
      <c r="BE1936" s="132"/>
    </row>
    <row r="1937" spans="50:57" x14ac:dyDescent="0.2">
      <c r="AX1937" s="204"/>
      <c r="AY1937" s="204"/>
      <c r="AZ1937" s="204"/>
      <c r="BA1937" s="204"/>
      <c r="BB1937" s="204"/>
      <c r="BC1937" s="204"/>
      <c r="BD1937" s="204"/>
      <c r="BE1937" s="132"/>
    </row>
    <row r="1938" spans="50:57" x14ac:dyDescent="0.2">
      <c r="AX1938" s="204"/>
      <c r="AY1938" s="204"/>
      <c r="AZ1938" s="204"/>
      <c r="BA1938" s="204"/>
      <c r="BB1938" s="204"/>
      <c r="BC1938" s="204"/>
      <c r="BD1938" s="204"/>
      <c r="BE1938" s="132"/>
    </row>
    <row r="1939" spans="50:57" x14ac:dyDescent="0.2">
      <c r="AX1939" s="204"/>
      <c r="AY1939" s="204"/>
      <c r="AZ1939" s="204"/>
      <c r="BA1939" s="204"/>
      <c r="BB1939" s="204"/>
      <c r="BC1939" s="204"/>
      <c r="BD1939" s="204"/>
      <c r="BE1939" s="132"/>
    </row>
    <row r="1940" spans="50:57" x14ac:dyDescent="0.2">
      <c r="AX1940" s="204"/>
      <c r="AY1940" s="204"/>
      <c r="AZ1940" s="204"/>
      <c r="BA1940" s="204"/>
      <c r="BB1940" s="204"/>
      <c r="BC1940" s="204"/>
      <c r="BD1940" s="204"/>
      <c r="BE1940" s="132"/>
    </row>
    <row r="1941" spans="50:57" x14ac:dyDescent="0.2">
      <c r="AX1941" s="204"/>
      <c r="AY1941" s="204"/>
      <c r="AZ1941" s="204"/>
      <c r="BA1941" s="204"/>
      <c r="BB1941" s="204"/>
      <c r="BC1941" s="204"/>
      <c r="BD1941" s="204"/>
      <c r="BE1941" s="132"/>
    </row>
    <row r="1942" spans="50:57" x14ac:dyDescent="0.2">
      <c r="AX1942" s="204"/>
      <c r="AY1942" s="204"/>
      <c r="AZ1942" s="204"/>
      <c r="BA1942" s="204"/>
      <c r="BB1942" s="204"/>
      <c r="BC1942" s="204"/>
      <c r="BD1942" s="204"/>
      <c r="BE1942" s="132"/>
    </row>
    <row r="1943" spans="50:57" x14ac:dyDescent="0.2">
      <c r="AX1943" s="204"/>
      <c r="AY1943" s="204"/>
      <c r="AZ1943" s="204"/>
      <c r="BA1943" s="204"/>
      <c r="BB1943" s="204"/>
      <c r="BC1943" s="204"/>
      <c r="BD1943" s="204"/>
      <c r="BE1943" s="132"/>
    </row>
    <row r="1944" spans="50:57" x14ac:dyDescent="0.2">
      <c r="AX1944" s="204"/>
      <c r="AY1944" s="204"/>
      <c r="AZ1944" s="204"/>
      <c r="BA1944" s="204"/>
      <c r="BB1944" s="204"/>
      <c r="BC1944" s="204"/>
      <c r="BD1944" s="204"/>
      <c r="BE1944" s="132"/>
    </row>
    <row r="1945" spans="50:57" x14ac:dyDescent="0.2">
      <c r="AX1945" s="204"/>
      <c r="AY1945" s="204"/>
      <c r="AZ1945" s="204"/>
      <c r="BA1945" s="204"/>
      <c r="BB1945" s="204"/>
      <c r="BC1945" s="204"/>
      <c r="BD1945" s="204"/>
      <c r="BE1945" s="132"/>
    </row>
    <row r="1946" spans="50:57" x14ac:dyDescent="0.2">
      <c r="AX1946" s="204"/>
      <c r="AY1946" s="204"/>
      <c r="AZ1946" s="204"/>
      <c r="BA1946" s="204"/>
      <c r="BB1946" s="204"/>
      <c r="BC1946" s="204"/>
      <c r="BD1946" s="204"/>
      <c r="BE1946" s="132"/>
    </row>
    <row r="1947" spans="50:57" x14ac:dyDescent="0.2">
      <c r="AX1947" s="204"/>
      <c r="AY1947" s="204"/>
      <c r="AZ1947" s="204"/>
      <c r="BA1947" s="204"/>
      <c r="BB1947" s="204"/>
      <c r="BC1947" s="204"/>
      <c r="BD1947" s="204"/>
      <c r="BE1947" s="132"/>
    </row>
    <row r="1948" spans="50:57" x14ac:dyDescent="0.2">
      <c r="AX1948" s="204"/>
      <c r="AY1948" s="204"/>
      <c r="AZ1948" s="204"/>
      <c r="BA1948" s="204"/>
      <c r="BB1948" s="204"/>
      <c r="BC1948" s="204"/>
      <c r="BD1948" s="204"/>
      <c r="BE1948" s="132"/>
    </row>
    <row r="1949" spans="50:57" x14ac:dyDescent="0.2">
      <c r="AX1949" s="204"/>
      <c r="AY1949" s="204"/>
      <c r="AZ1949" s="204"/>
      <c r="BA1949" s="204"/>
      <c r="BB1949" s="204"/>
      <c r="BC1949" s="204"/>
      <c r="BD1949" s="204"/>
      <c r="BE1949" s="132"/>
    </row>
    <row r="1950" spans="50:57" x14ac:dyDescent="0.2">
      <c r="AX1950" s="204"/>
      <c r="AY1950" s="204"/>
      <c r="AZ1950" s="204"/>
      <c r="BA1950" s="204"/>
      <c r="BB1950" s="204"/>
      <c r="BC1950" s="204"/>
      <c r="BD1950" s="204"/>
      <c r="BE1950" s="132"/>
    </row>
    <row r="1951" spans="50:57" x14ac:dyDescent="0.2">
      <c r="AX1951" s="204"/>
      <c r="AY1951" s="204"/>
      <c r="AZ1951" s="204"/>
      <c r="BA1951" s="204"/>
      <c r="BB1951" s="204"/>
      <c r="BC1951" s="204"/>
      <c r="BD1951" s="204"/>
      <c r="BE1951" s="132"/>
    </row>
    <row r="1952" spans="50:57" x14ac:dyDescent="0.2">
      <c r="AX1952" s="204"/>
      <c r="AY1952" s="204"/>
      <c r="AZ1952" s="204"/>
      <c r="BA1952" s="204"/>
      <c r="BB1952" s="204"/>
      <c r="BC1952" s="204"/>
      <c r="BD1952" s="204"/>
      <c r="BE1952" s="132"/>
    </row>
    <row r="1953" spans="50:57" x14ac:dyDescent="0.2">
      <c r="AX1953" s="204"/>
      <c r="AY1953" s="204"/>
      <c r="AZ1953" s="204"/>
      <c r="BA1953" s="204"/>
      <c r="BB1953" s="204"/>
      <c r="BC1953" s="204"/>
      <c r="BD1953" s="204"/>
      <c r="BE1953" s="132"/>
    </row>
    <row r="1954" spans="50:57" x14ac:dyDescent="0.2">
      <c r="AX1954" s="204"/>
      <c r="AY1954" s="204"/>
      <c r="AZ1954" s="204"/>
      <c r="BA1954" s="204"/>
      <c r="BB1954" s="204"/>
      <c r="BC1954" s="204"/>
      <c r="BD1954" s="204"/>
      <c r="BE1954" s="132"/>
    </row>
    <row r="1955" spans="50:57" x14ac:dyDescent="0.2">
      <c r="AX1955" s="204"/>
      <c r="AY1955" s="204"/>
      <c r="AZ1955" s="204"/>
      <c r="BA1955" s="204"/>
      <c r="BB1955" s="204"/>
      <c r="BC1955" s="204"/>
      <c r="BD1955" s="204"/>
      <c r="BE1955" s="132"/>
    </row>
    <row r="1956" spans="50:57" x14ac:dyDescent="0.2">
      <c r="AX1956" s="204"/>
      <c r="AY1956" s="204"/>
      <c r="AZ1956" s="204"/>
      <c r="BA1956" s="204"/>
      <c r="BB1956" s="204"/>
      <c r="BC1956" s="204"/>
      <c r="BD1956" s="204"/>
      <c r="BE1956" s="132"/>
    </row>
    <row r="1957" spans="50:57" x14ac:dyDescent="0.2">
      <c r="AX1957" s="204"/>
      <c r="AY1957" s="204"/>
      <c r="AZ1957" s="204"/>
      <c r="BA1957" s="204"/>
      <c r="BB1957" s="204"/>
      <c r="BC1957" s="204"/>
      <c r="BD1957" s="204"/>
      <c r="BE1957" s="132"/>
    </row>
    <row r="1958" spans="50:57" x14ac:dyDescent="0.2">
      <c r="AX1958" s="204"/>
      <c r="AY1958" s="204"/>
      <c r="AZ1958" s="204"/>
      <c r="BA1958" s="204"/>
      <c r="BB1958" s="204"/>
      <c r="BC1958" s="204"/>
      <c r="BD1958" s="204"/>
      <c r="BE1958" s="132"/>
    </row>
    <row r="1959" spans="50:57" x14ac:dyDescent="0.2">
      <c r="AX1959" s="204"/>
      <c r="AY1959" s="204"/>
      <c r="AZ1959" s="204"/>
      <c r="BA1959" s="204"/>
      <c r="BB1959" s="204"/>
      <c r="BC1959" s="204"/>
      <c r="BD1959" s="204"/>
      <c r="BE1959" s="132"/>
    </row>
    <row r="1960" spans="50:57" x14ac:dyDescent="0.2">
      <c r="AX1960" s="204"/>
      <c r="AY1960" s="204"/>
      <c r="AZ1960" s="204"/>
      <c r="BA1960" s="204"/>
      <c r="BB1960" s="204"/>
      <c r="BC1960" s="204"/>
      <c r="BD1960" s="204"/>
      <c r="BE1960" s="132"/>
    </row>
    <row r="1961" spans="50:57" x14ac:dyDescent="0.2">
      <c r="AX1961" s="204"/>
      <c r="AY1961" s="204"/>
      <c r="AZ1961" s="204"/>
      <c r="BA1961" s="204"/>
      <c r="BB1961" s="204"/>
      <c r="BC1961" s="204"/>
      <c r="BD1961" s="204"/>
      <c r="BE1961" s="132"/>
    </row>
    <row r="1962" spans="50:57" x14ac:dyDescent="0.2">
      <c r="AX1962" s="204"/>
      <c r="AY1962" s="204"/>
      <c r="AZ1962" s="204"/>
      <c r="BA1962" s="204"/>
      <c r="BB1962" s="204"/>
      <c r="BC1962" s="204"/>
      <c r="BD1962" s="204"/>
      <c r="BE1962" s="132"/>
    </row>
    <row r="1963" spans="50:57" x14ac:dyDescent="0.2">
      <c r="AX1963" s="204"/>
      <c r="AY1963" s="204"/>
      <c r="AZ1963" s="204"/>
      <c r="BA1963" s="204"/>
      <c r="BB1963" s="204"/>
      <c r="BC1963" s="204"/>
      <c r="BD1963" s="204"/>
      <c r="BE1963" s="132"/>
    </row>
    <row r="1964" spans="50:57" x14ac:dyDescent="0.2">
      <c r="AX1964" s="204"/>
      <c r="AY1964" s="204"/>
      <c r="AZ1964" s="204"/>
      <c r="BA1964" s="204"/>
      <c r="BB1964" s="204"/>
      <c r="BC1964" s="204"/>
      <c r="BD1964" s="204"/>
      <c r="BE1964" s="132"/>
    </row>
    <row r="1965" spans="50:57" x14ac:dyDescent="0.2">
      <c r="AX1965" s="204"/>
      <c r="AY1965" s="204"/>
      <c r="AZ1965" s="204"/>
      <c r="BA1965" s="204"/>
      <c r="BB1965" s="204"/>
      <c r="BC1965" s="204"/>
      <c r="BD1965" s="204"/>
      <c r="BE1965" s="132"/>
    </row>
    <row r="1966" spans="50:57" x14ac:dyDescent="0.2">
      <c r="AX1966" s="204"/>
      <c r="AY1966" s="204"/>
      <c r="AZ1966" s="204"/>
      <c r="BA1966" s="204"/>
      <c r="BB1966" s="204"/>
      <c r="BC1966" s="204"/>
      <c r="BD1966" s="204"/>
      <c r="BE1966" s="132"/>
    </row>
    <row r="1967" spans="50:57" x14ac:dyDescent="0.2">
      <c r="AX1967" s="204"/>
      <c r="AY1967" s="204"/>
      <c r="AZ1967" s="204"/>
      <c r="BA1967" s="204"/>
      <c r="BB1967" s="204"/>
      <c r="BC1967" s="204"/>
      <c r="BD1967" s="204"/>
      <c r="BE1967" s="132"/>
    </row>
    <row r="1968" spans="50:57" x14ac:dyDescent="0.2">
      <c r="AX1968" s="204"/>
      <c r="AY1968" s="204"/>
      <c r="AZ1968" s="204"/>
      <c r="BA1968" s="204"/>
      <c r="BB1968" s="204"/>
      <c r="BC1968" s="204"/>
      <c r="BD1968" s="204"/>
      <c r="BE1968" s="132"/>
    </row>
    <row r="1969" spans="50:57" x14ac:dyDescent="0.2">
      <c r="AX1969" s="204"/>
      <c r="AY1969" s="204"/>
      <c r="AZ1969" s="204"/>
      <c r="BA1969" s="204"/>
      <c r="BB1969" s="204"/>
      <c r="BC1969" s="204"/>
      <c r="BD1969" s="204"/>
      <c r="BE1969" s="132"/>
    </row>
    <row r="1970" spans="50:57" x14ac:dyDescent="0.2">
      <c r="AX1970" s="204"/>
      <c r="AY1970" s="204"/>
      <c r="AZ1970" s="204"/>
      <c r="BA1970" s="204"/>
      <c r="BB1970" s="204"/>
      <c r="BC1970" s="204"/>
      <c r="BD1970" s="204"/>
      <c r="BE1970" s="132"/>
    </row>
    <row r="1971" spans="50:57" x14ac:dyDescent="0.2">
      <c r="AX1971" s="204"/>
      <c r="AY1971" s="204"/>
      <c r="AZ1971" s="204"/>
      <c r="BA1971" s="204"/>
      <c r="BB1971" s="204"/>
      <c r="BC1971" s="204"/>
      <c r="BD1971" s="204"/>
      <c r="BE1971" s="132"/>
    </row>
    <row r="1972" spans="50:57" x14ac:dyDescent="0.2">
      <c r="AX1972" s="204"/>
      <c r="AY1972" s="204"/>
      <c r="AZ1972" s="204"/>
      <c r="BA1972" s="204"/>
      <c r="BB1972" s="204"/>
      <c r="BC1972" s="204"/>
      <c r="BD1972" s="204"/>
      <c r="BE1972" s="132"/>
    </row>
    <row r="1973" spans="50:57" x14ac:dyDescent="0.2">
      <c r="AX1973" s="204"/>
      <c r="AY1973" s="204"/>
      <c r="AZ1973" s="204"/>
      <c r="BA1973" s="204"/>
      <c r="BB1973" s="204"/>
      <c r="BC1973" s="204"/>
      <c r="BD1973" s="204"/>
      <c r="BE1973" s="132"/>
    </row>
    <row r="1974" spans="50:57" x14ac:dyDescent="0.2">
      <c r="AX1974" s="204"/>
      <c r="AY1974" s="204"/>
      <c r="AZ1974" s="204"/>
      <c r="BA1974" s="204"/>
      <c r="BB1974" s="204"/>
      <c r="BC1974" s="204"/>
      <c r="BD1974" s="204"/>
      <c r="BE1974" s="132"/>
    </row>
    <row r="1975" spans="50:57" x14ac:dyDescent="0.2">
      <c r="AX1975" s="204"/>
      <c r="AY1975" s="204"/>
      <c r="AZ1975" s="204"/>
      <c r="BA1975" s="204"/>
      <c r="BB1975" s="204"/>
      <c r="BC1975" s="204"/>
      <c r="BD1975" s="204"/>
      <c r="BE1975" s="132"/>
    </row>
    <row r="1976" spans="50:57" x14ac:dyDescent="0.2">
      <c r="AX1976" s="204"/>
      <c r="AY1976" s="204"/>
      <c r="AZ1976" s="204"/>
      <c r="BA1976" s="204"/>
      <c r="BB1976" s="204"/>
      <c r="BC1976" s="204"/>
      <c r="BD1976" s="204"/>
      <c r="BE1976" s="132"/>
    </row>
    <row r="1977" spans="50:57" x14ac:dyDescent="0.2">
      <c r="AX1977" s="204"/>
      <c r="AY1977" s="204"/>
      <c r="AZ1977" s="204"/>
      <c r="BA1977" s="204"/>
      <c r="BB1977" s="204"/>
      <c r="BC1977" s="204"/>
      <c r="BD1977" s="204"/>
      <c r="BE1977" s="132"/>
    </row>
    <row r="1978" spans="50:57" x14ac:dyDescent="0.2">
      <c r="AX1978" s="204"/>
      <c r="AY1978" s="204"/>
      <c r="AZ1978" s="204"/>
      <c r="BA1978" s="204"/>
      <c r="BB1978" s="204"/>
      <c r="BC1978" s="204"/>
      <c r="BD1978" s="204"/>
      <c r="BE1978" s="132"/>
    </row>
    <row r="1979" spans="50:57" x14ac:dyDescent="0.2">
      <c r="AX1979" s="204"/>
      <c r="AY1979" s="204"/>
      <c r="AZ1979" s="204"/>
      <c r="BA1979" s="204"/>
      <c r="BB1979" s="204"/>
      <c r="BC1979" s="204"/>
      <c r="BD1979" s="204"/>
      <c r="BE1979" s="132"/>
    </row>
    <row r="1980" spans="50:57" x14ac:dyDescent="0.2">
      <c r="AX1980" s="204"/>
      <c r="AY1980" s="204"/>
      <c r="AZ1980" s="204"/>
      <c r="BA1980" s="204"/>
      <c r="BB1980" s="204"/>
      <c r="BC1980" s="204"/>
      <c r="BD1980" s="204"/>
      <c r="BE1980" s="132"/>
    </row>
    <row r="1981" spans="50:57" x14ac:dyDescent="0.2">
      <c r="AX1981" s="204"/>
      <c r="AY1981" s="204"/>
      <c r="AZ1981" s="204"/>
      <c r="BA1981" s="204"/>
      <c r="BB1981" s="204"/>
      <c r="BC1981" s="204"/>
      <c r="BD1981" s="204"/>
      <c r="BE1981" s="132"/>
    </row>
    <row r="1982" spans="50:57" x14ac:dyDescent="0.2">
      <c r="AX1982" s="204"/>
      <c r="AY1982" s="204"/>
      <c r="AZ1982" s="204"/>
      <c r="BA1982" s="204"/>
      <c r="BB1982" s="204"/>
      <c r="BC1982" s="204"/>
      <c r="BD1982" s="204"/>
      <c r="BE1982" s="132"/>
    </row>
    <row r="1983" spans="50:57" x14ac:dyDescent="0.2">
      <c r="AX1983" s="204"/>
      <c r="AY1983" s="204"/>
      <c r="AZ1983" s="204"/>
      <c r="BA1983" s="204"/>
      <c r="BB1983" s="204"/>
      <c r="BC1983" s="204"/>
      <c r="BD1983" s="204"/>
      <c r="BE1983" s="132"/>
    </row>
    <row r="1984" spans="50:57" x14ac:dyDescent="0.2">
      <c r="AX1984" s="204"/>
      <c r="AY1984" s="204"/>
      <c r="AZ1984" s="204"/>
      <c r="BA1984" s="204"/>
      <c r="BB1984" s="204"/>
      <c r="BC1984" s="204"/>
      <c r="BD1984" s="204"/>
      <c r="BE1984" s="132"/>
    </row>
    <row r="1985" spans="50:57" x14ac:dyDescent="0.2">
      <c r="AX1985" s="204"/>
      <c r="AY1985" s="204"/>
      <c r="AZ1985" s="204"/>
      <c r="BA1985" s="204"/>
      <c r="BB1985" s="204"/>
      <c r="BC1985" s="204"/>
      <c r="BD1985" s="204"/>
      <c r="BE1985" s="132"/>
    </row>
    <row r="1986" spans="50:57" x14ac:dyDescent="0.2">
      <c r="AX1986" s="204"/>
      <c r="AY1986" s="204"/>
      <c r="AZ1986" s="204"/>
      <c r="BA1986" s="204"/>
      <c r="BB1986" s="204"/>
      <c r="BC1986" s="204"/>
      <c r="BD1986" s="204"/>
      <c r="BE1986" s="132"/>
    </row>
    <row r="1987" spans="50:57" x14ac:dyDescent="0.2">
      <c r="AX1987" s="204"/>
      <c r="AY1987" s="204"/>
      <c r="AZ1987" s="204"/>
      <c r="BA1987" s="204"/>
      <c r="BB1987" s="204"/>
      <c r="BC1987" s="204"/>
      <c r="BD1987" s="204"/>
      <c r="BE1987" s="132"/>
    </row>
    <row r="1988" spans="50:57" x14ac:dyDescent="0.2">
      <c r="AX1988" s="204"/>
      <c r="AY1988" s="204"/>
      <c r="AZ1988" s="204"/>
      <c r="BA1988" s="204"/>
      <c r="BB1988" s="204"/>
      <c r="BC1988" s="204"/>
      <c r="BD1988" s="204"/>
      <c r="BE1988" s="132"/>
    </row>
    <row r="1989" spans="50:57" x14ac:dyDescent="0.2">
      <c r="AX1989" s="204"/>
      <c r="AY1989" s="204"/>
      <c r="AZ1989" s="204"/>
      <c r="BA1989" s="204"/>
      <c r="BB1989" s="204"/>
      <c r="BC1989" s="204"/>
      <c r="BD1989" s="204"/>
      <c r="BE1989" s="132"/>
    </row>
    <row r="1990" spans="50:57" x14ac:dyDescent="0.2">
      <c r="AX1990" s="204"/>
      <c r="AY1990" s="204"/>
      <c r="AZ1990" s="204"/>
      <c r="BA1990" s="204"/>
      <c r="BB1990" s="204"/>
      <c r="BC1990" s="204"/>
      <c r="BD1990" s="204"/>
      <c r="BE1990" s="132"/>
    </row>
    <row r="1991" spans="50:57" x14ac:dyDescent="0.2">
      <c r="AX1991" s="204"/>
      <c r="AY1991" s="204"/>
      <c r="AZ1991" s="204"/>
      <c r="BA1991" s="204"/>
      <c r="BB1991" s="204"/>
      <c r="BC1991" s="204"/>
      <c r="BD1991" s="204"/>
      <c r="BE1991" s="132"/>
    </row>
    <row r="1992" spans="50:57" x14ac:dyDescent="0.2">
      <c r="AX1992" s="204"/>
      <c r="AY1992" s="204"/>
      <c r="AZ1992" s="204"/>
      <c r="BA1992" s="204"/>
      <c r="BB1992" s="204"/>
      <c r="BC1992" s="204"/>
      <c r="BD1992" s="204"/>
      <c r="BE1992" s="132"/>
    </row>
    <row r="1993" spans="50:57" x14ac:dyDescent="0.2">
      <c r="AX1993" s="204"/>
      <c r="AY1993" s="204"/>
      <c r="AZ1993" s="204"/>
      <c r="BA1993" s="204"/>
      <c r="BB1993" s="204"/>
      <c r="BC1993" s="204"/>
      <c r="BD1993" s="204"/>
      <c r="BE1993" s="132"/>
    </row>
    <row r="1994" spans="50:57" x14ac:dyDescent="0.2">
      <c r="AX1994" s="204"/>
      <c r="AY1994" s="204"/>
      <c r="AZ1994" s="204"/>
      <c r="BA1994" s="204"/>
      <c r="BB1994" s="204"/>
      <c r="BC1994" s="204"/>
      <c r="BD1994" s="204"/>
      <c r="BE1994" s="132"/>
    </row>
    <row r="1995" spans="50:57" x14ac:dyDescent="0.2">
      <c r="AX1995" s="204"/>
      <c r="AY1995" s="204"/>
      <c r="AZ1995" s="204"/>
      <c r="BA1995" s="204"/>
      <c r="BB1995" s="204"/>
      <c r="BC1995" s="204"/>
      <c r="BD1995" s="204"/>
      <c r="BE1995" s="132"/>
    </row>
    <row r="1996" spans="50:57" x14ac:dyDescent="0.2">
      <c r="AX1996" s="204"/>
      <c r="AY1996" s="204"/>
      <c r="AZ1996" s="204"/>
      <c r="BA1996" s="204"/>
      <c r="BB1996" s="204"/>
      <c r="BC1996" s="204"/>
      <c r="BD1996" s="204"/>
      <c r="BE1996" s="132"/>
    </row>
    <row r="1997" spans="50:57" x14ac:dyDescent="0.2">
      <c r="AX1997" s="204"/>
      <c r="AY1997" s="204"/>
      <c r="AZ1997" s="204"/>
      <c r="BA1997" s="204"/>
      <c r="BB1997" s="204"/>
      <c r="BC1997" s="204"/>
      <c r="BD1997" s="204"/>
      <c r="BE1997" s="132"/>
    </row>
    <row r="1998" spans="50:57" x14ac:dyDescent="0.2">
      <c r="AX1998" s="204"/>
      <c r="AY1998" s="204"/>
      <c r="AZ1998" s="204"/>
      <c r="BA1998" s="204"/>
      <c r="BB1998" s="204"/>
      <c r="BC1998" s="204"/>
      <c r="BD1998" s="204"/>
      <c r="BE1998" s="132"/>
    </row>
    <row r="1999" spans="50:57" x14ac:dyDescent="0.2">
      <c r="AX1999" s="204"/>
      <c r="AY1999" s="204"/>
      <c r="AZ1999" s="204"/>
      <c r="BA1999" s="204"/>
      <c r="BB1999" s="204"/>
      <c r="BC1999" s="204"/>
      <c r="BD1999" s="204"/>
      <c r="BE1999" s="132"/>
    </row>
    <row r="2000" spans="50:57" x14ac:dyDescent="0.2">
      <c r="AX2000" s="204"/>
      <c r="AY2000" s="204"/>
      <c r="AZ2000" s="204"/>
      <c r="BA2000" s="204"/>
      <c r="BB2000" s="204"/>
      <c r="BC2000" s="204"/>
      <c r="BD2000" s="204"/>
      <c r="BE2000" s="132"/>
    </row>
    <row r="2001" spans="50:57" x14ac:dyDescent="0.2">
      <c r="AX2001" s="204"/>
      <c r="AY2001" s="204"/>
      <c r="AZ2001" s="204"/>
      <c r="BA2001" s="204"/>
      <c r="BB2001" s="204"/>
      <c r="BC2001" s="204"/>
      <c r="BD2001" s="204"/>
      <c r="BE2001" s="132"/>
    </row>
    <row r="2002" spans="50:57" x14ac:dyDescent="0.2">
      <c r="AX2002" s="204"/>
      <c r="AY2002" s="204"/>
      <c r="AZ2002" s="204"/>
      <c r="BA2002" s="204"/>
      <c r="BB2002" s="204"/>
      <c r="BC2002" s="204"/>
      <c r="BD2002" s="204"/>
      <c r="BE2002" s="132"/>
    </row>
    <row r="2003" spans="50:57" x14ac:dyDescent="0.2">
      <c r="AX2003" s="204"/>
      <c r="AY2003" s="204"/>
      <c r="AZ2003" s="204"/>
      <c r="BA2003" s="204"/>
      <c r="BB2003" s="204"/>
      <c r="BC2003" s="204"/>
      <c r="BD2003" s="204"/>
      <c r="BE2003" s="132"/>
    </row>
    <row r="2004" spans="50:57" x14ac:dyDescent="0.2">
      <c r="AX2004" s="204"/>
      <c r="AY2004" s="204"/>
      <c r="AZ2004" s="204"/>
      <c r="BA2004" s="204"/>
      <c r="BB2004" s="204"/>
      <c r="BC2004" s="204"/>
      <c r="BD2004" s="204"/>
      <c r="BE2004" s="132"/>
    </row>
    <row r="2005" spans="50:57" x14ac:dyDescent="0.2">
      <c r="AX2005" s="204"/>
      <c r="AY2005" s="204"/>
      <c r="AZ2005" s="204"/>
      <c r="BA2005" s="204"/>
      <c r="BB2005" s="204"/>
      <c r="BC2005" s="204"/>
      <c r="BD2005" s="204"/>
      <c r="BE2005" s="132"/>
    </row>
    <row r="2006" spans="50:57" x14ac:dyDescent="0.2">
      <c r="AX2006" s="204"/>
      <c r="AY2006" s="204"/>
      <c r="AZ2006" s="204"/>
      <c r="BA2006" s="204"/>
      <c r="BB2006" s="204"/>
      <c r="BC2006" s="204"/>
      <c r="BD2006" s="204"/>
      <c r="BE2006" s="132"/>
    </row>
    <row r="2007" spans="50:57" x14ac:dyDescent="0.2">
      <c r="AX2007" s="204"/>
      <c r="AY2007" s="204"/>
      <c r="AZ2007" s="204"/>
      <c r="BA2007" s="204"/>
      <c r="BB2007" s="204"/>
      <c r="BC2007" s="204"/>
      <c r="BD2007" s="204"/>
      <c r="BE2007" s="132"/>
    </row>
    <row r="2008" spans="50:57" x14ac:dyDescent="0.2">
      <c r="AX2008" s="204"/>
      <c r="AY2008" s="204"/>
      <c r="AZ2008" s="204"/>
      <c r="BA2008" s="204"/>
      <c r="BB2008" s="204"/>
      <c r="BC2008" s="204"/>
      <c r="BD2008" s="204"/>
      <c r="BE2008" s="132"/>
    </row>
    <row r="2009" spans="50:57" x14ac:dyDescent="0.2">
      <c r="AX2009" s="204"/>
      <c r="AY2009" s="204"/>
      <c r="AZ2009" s="204"/>
      <c r="BA2009" s="204"/>
      <c r="BB2009" s="204"/>
      <c r="BC2009" s="204"/>
      <c r="BD2009" s="204"/>
      <c r="BE2009" s="132"/>
    </row>
    <row r="2010" spans="50:57" x14ac:dyDescent="0.2">
      <c r="AX2010" s="204"/>
      <c r="AY2010" s="204"/>
      <c r="AZ2010" s="204"/>
      <c r="BA2010" s="204"/>
      <c r="BB2010" s="204"/>
      <c r="BC2010" s="204"/>
      <c r="BD2010" s="204"/>
      <c r="BE2010" s="132"/>
    </row>
    <row r="2011" spans="50:57" x14ac:dyDescent="0.2">
      <c r="AX2011" s="204"/>
      <c r="AY2011" s="204"/>
      <c r="AZ2011" s="204"/>
      <c r="BA2011" s="204"/>
      <c r="BB2011" s="204"/>
      <c r="BC2011" s="204"/>
      <c r="BD2011" s="204"/>
      <c r="BE2011" s="132"/>
    </row>
    <row r="2012" spans="50:57" x14ac:dyDescent="0.2">
      <c r="AX2012" s="204"/>
      <c r="AY2012" s="204"/>
      <c r="AZ2012" s="204"/>
      <c r="BA2012" s="204"/>
      <c r="BB2012" s="204"/>
      <c r="BC2012" s="204"/>
      <c r="BD2012" s="204"/>
      <c r="BE2012" s="132"/>
    </row>
    <row r="2013" spans="50:57" x14ac:dyDescent="0.2">
      <c r="AX2013" s="204"/>
      <c r="AY2013" s="204"/>
      <c r="AZ2013" s="204"/>
      <c r="BA2013" s="204"/>
      <c r="BB2013" s="204"/>
      <c r="BC2013" s="204"/>
      <c r="BD2013" s="204"/>
      <c r="BE2013" s="132"/>
    </row>
    <row r="2014" spans="50:57" x14ac:dyDescent="0.2">
      <c r="AX2014" s="204"/>
      <c r="AY2014" s="204"/>
      <c r="AZ2014" s="204"/>
      <c r="BA2014" s="204"/>
      <c r="BB2014" s="204"/>
      <c r="BC2014" s="204"/>
      <c r="BD2014" s="204"/>
      <c r="BE2014" s="132"/>
    </row>
    <row r="2015" spans="50:57" x14ac:dyDescent="0.2">
      <c r="AX2015" s="204"/>
      <c r="AY2015" s="204"/>
      <c r="AZ2015" s="204"/>
      <c r="BA2015" s="204"/>
      <c r="BB2015" s="204"/>
      <c r="BC2015" s="204"/>
      <c r="BD2015" s="204"/>
      <c r="BE2015" s="132"/>
    </row>
    <row r="2016" spans="50:57" x14ac:dyDescent="0.2">
      <c r="AX2016" s="204"/>
      <c r="AY2016" s="204"/>
      <c r="AZ2016" s="204"/>
      <c r="BA2016" s="204"/>
      <c r="BB2016" s="204"/>
      <c r="BC2016" s="204"/>
      <c r="BD2016" s="204"/>
      <c r="BE2016" s="132"/>
    </row>
    <row r="2017" spans="50:57" x14ac:dyDescent="0.2">
      <c r="AX2017" s="204"/>
      <c r="AY2017" s="204"/>
      <c r="AZ2017" s="204"/>
      <c r="BA2017" s="204"/>
      <c r="BB2017" s="204"/>
      <c r="BC2017" s="204"/>
      <c r="BD2017" s="204"/>
      <c r="BE2017" s="132"/>
    </row>
    <row r="2018" spans="50:57" x14ac:dyDescent="0.2">
      <c r="AX2018" s="204"/>
      <c r="AY2018" s="204"/>
      <c r="AZ2018" s="204"/>
      <c r="BA2018" s="204"/>
      <c r="BB2018" s="204"/>
      <c r="BC2018" s="204"/>
      <c r="BD2018" s="204"/>
      <c r="BE2018" s="132"/>
    </row>
    <row r="2019" spans="50:57" x14ac:dyDescent="0.2">
      <c r="AX2019" s="204"/>
      <c r="AY2019" s="204"/>
      <c r="AZ2019" s="204"/>
      <c r="BA2019" s="204"/>
      <c r="BB2019" s="204"/>
      <c r="BC2019" s="204"/>
      <c r="BD2019" s="204"/>
      <c r="BE2019" s="132"/>
    </row>
    <row r="2020" spans="50:57" x14ac:dyDescent="0.2">
      <c r="AX2020" s="204"/>
      <c r="AY2020" s="204"/>
      <c r="AZ2020" s="204"/>
      <c r="BA2020" s="204"/>
      <c r="BB2020" s="204"/>
      <c r="BC2020" s="204"/>
      <c r="BD2020" s="204"/>
      <c r="BE2020" s="132"/>
    </row>
    <row r="2021" spans="50:57" x14ac:dyDescent="0.2">
      <c r="AX2021" s="204"/>
      <c r="AY2021" s="204"/>
      <c r="AZ2021" s="204"/>
      <c r="BA2021" s="204"/>
      <c r="BB2021" s="204"/>
      <c r="BC2021" s="204"/>
      <c r="BD2021" s="204"/>
      <c r="BE2021" s="132"/>
    </row>
    <row r="2022" spans="50:57" x14ac:dyDescent="0.2">
      <c r="AX2022" s="204"/>
      <c r="AY2022" s="204"/>
      <c r="AZ2022" s="204"/>
      <c r="BA2022" s="204"/>
      <c r="BB2022" s="204"/>
      <c r="BC2022" s="204"/>
      <c r="BD2022" s="204"/>
      <c r="BE2022" s="132"/>
    </row>
    <row r="2023" spans="50:57" x14ac:dyDescent="0.2">
      <c r="AX2023" s="204"/>
      <c r="AY2023" s="204"/>
      <c r="AZ2023" s="204"/>
      <c r="BA2023" s="204"/>
      <c r="BB2023" s="204"/>
      <c r="BC2023" s="204"/>
      <c r="BD2023" s="204"/>
      <c r="BE2023" s="132"/>
    </row>
    <row r="2024" spans="50:57" x14ac:dyDescent="0.2">
      <c r="AX2024" s="204"/>
      <c r="AY2024" s="204"/>
      <c r="AZ2024" s="204"/>
      <c r="BA2024" s="204"/>
      <c r="BB2024" s="204"/>
      <c r="BC2024" s="204"/>
      <c r="BD2024" s="204"/>
      <c r="BE2024" s="132"/>
    </row>
    <row r="2025" spans="50:57" x14ac:dyDescent="0.2">
      <c r="AX2025" s="204"/>
      <c r="AY2025" s="204"/>
      <c r="AZ2025" s="204"/>
      <c r="BA2025" s="204"/>
      <c r="BB2025" s="204"/>
      <c r="BC2025" s="204"/>
      <c r="BD2025" s="204"/>
      <c r="BE2025" s="132"/>
    </row>
    <row r="2026" spans="50:57" x14ac:dyDescent="0.2">
      <c r="AX2026" s="204"/>
      <c r="AY2026" s="204"/>
      <c r="AZ2026" s="204"/>
      <c r="BA2026" s="204"/>
      <c r="BB2026" s="204"/>
      <c r="BC2026" s="204"/>
      <c r="BD2026" s="204"/>
      <c r="BE2026" s="132"/>
    </row>
    <row r="2027" spans="50:57" x14ac:dyDescent="0.2">
      <c r="AX2027" s="204"/>
      <c r="AY2027" s="204"/>
      <c r="AZ2027" s="204"/>
      <c r="BA2027" s="204"/>
      <c r="BB2027" s="204"/>
      <c r="BC2027" s="204"/>
      <c r="BD2027" s="204"/>
      <c r="BE2027" s="132"/>
    </row>
    <row r="2028" spans="50:57" x14ac:dyDescent="0.2">
      <c r="AX2028" s="204"/>
      <c r="AY2028" s="204"/>
      <c r="AZ2028" s="204"/>
      <c r="BA2028" s="204"/>
      <c r="BB2028" s="204"/>
      <c r="BC2028" s="204"/>
      <c r="BD2028" s="204"/>
      <c r="BE2028" s="132"/>
    </row>
    <row r="2029" spans="50:57" x14ac:dyDescent="0.2">
      <c r="AX2029" s="204"/>
      <c r="AY2029" s="204"/>
      <c r="AZ2029" s="204"/>
      <c r="BA2029" s="204"/>
      <c r="BB2029" s="204"/>
      <c r="BC2029" s="204"/>
      <c r="BD2029" s="204"/>
      <c r="BE2029" s="132"/>
    </row>
    <row r="2030" spans="50:57" x14ac:dyDescent="0.2">
      <c r="AX2030" s="204"/>
      <c r="AY2030" s="204"/>
      <c r="AZ2030" s="204"/>
      <c r="BA2030" s="204"/>
      <c r="BB2030" s="204"/>
      <c r="BC2030" s="204"/>
      <c r="BD2030" s="204"/>
      <c r="BE2030" s="132"/>
    </row>
    <row r="2031" spans="50:57" x14ac:dyDescent="0.2">
      <c r="AX2031" s="204"/>
      <c r="AY2031" s="204"/>
      <c r="AZ2031" s="204"/>
      <c r="BA2031" s="204"/>
      <c r="BB2031" s="204"/>
      <c r="BC2031" s="204"/>
      <c r="BD2031" s="204"/>
      <c r="BE2031" s="132"/>
    </row>
    <row r="2032" spans="50:57" x14ac:dyDescent="0.2">
      <c r="AX2032" s="204"/>
      <c r="AY2032" s="204"/>
      <c r="AZ2032" s="204"/>
      <c r="BA2032" s="204"/>
      <c r="BB2032" s="204"/>
      <c r="BC2032" s="204"/>
      <c r="BD2032" s="204"/>
      <c r="BE2032" s="132"/>
    </row>
    <row r="2033" spans="50:57" x14ac:dyDescent="0.2">
      <c r="AX2033" s="204"/>
      <c r="AY2033" s="204"/>
      <c r="AZ2033" s="204"/>
      <c r="BA2033" s="204"/>
      <c r="BB2033" s="204"/>
      <c r="BC2033" s="204"/>
      <c r="BD2033" s="204"/>
      <c r="BE2033" s="132"/>
    </row>
    <row r="2034" spans="50:57" x14ac:dyDescent="0.2">
      <c r="AX2034" s="204"/>
      <c r="AY2034" s="204"/>
      <c r="AZ2034" s="204"/>
      <c r="BA2034" s="204"/>
      <c r="BB2034" s="204"/>
      <c r="BC2034" s="204"/>
      <c r="BD2034" s="204"/>
      <c r="BE2034" s="132"/>
    </row>
    <row r="2035" spans="50:57" x14ac:dyDescent="0.2">
      <c r="AX2035" s="204"/>
      <c r="AY2035" s="204"/>
      <c r="AZ2035" s="204"/>
      <c r="BA2035" s="204"/>
      <c r="BB2035" s="204"/>
      <c r="BC2035" s="204"/>
      <c r="BD2035" s="204"/>
      <c r="BE2035" s="132"/>
    </row>
    <row r="2036" spans="50:57" x14ac:dyDescent="0.2">
      <c r="AX2036" s="204"/>
      <c r="AY2036" s="204"/>
      <c r="AZ2036" s="204"/>
      <c r="BA2036" s="204"/>
      <c r="BB2036" s="204"/>
      <c r="BC2036" s="204"/>
      <c r="BD2036" s="204"/>
      <c r="BE2036" s="132"/>
    </row>
    <row r="2037" spans="50:57" x14ac:dyDescent="0.2">
      <c r="AX2037" s="204"/>
      <c r="AY2037" s="204"/>
      <c r="AZ2037" s="204"/>
      <c r="BA2037" s="204"/>
      <c r="BB2037" s="204"/>
      <c r="BC2037" s="204"/>
      <c r="BD2037" s="204"/>
      <c r="BE2037" s="132"/>
    </row>
    <row r="2038" spans="50:57" x14ac:dyDescent="0.2">
      <c r="AX2038" s="204"/>
      <c r="AY2038" s="204"/>
      <c r="AZ2038" s="204"/>
      <c r="BA2038" s="204"/>
      <c r="BB2038" s="204"/>
      <c r="BC2038" s="204"/>
      <c r="BD2038" s="204"/>
      <c r="BE2038" s="132"/>
    </row>
    <row r="2039" spans="50:57" x14ac:dyDescent="0.2">
      <c r="AX2039" s="204"/>
      <c r="AY2039" s="204"/>
      <c r="AZ2039" s="204"/>
      <c r="BA2039" s="204"/>
      <c r="BB2039" s="204"/>
      <c r="BC2039" s="204"/>
      <c r="BD2039" s="204"/>
      <c r="BE2039" s="132"/>
    </row>
    <row r="2040" spans="50:57" x14ac:dyDescent="0.2">
      <c r="AX2040" s="204"/>
      <c r="AY2040" s="204"/>
      <c r="AZ2040" s="204"/>
      <c r="BA2040" s="204"/>
      <c r="BB2040" s="204"/>
      <c r="BC2040" s="204"/>
      <c r="BD2040" s="204"/>
      <c r="BE2040" s="132"/>
    </row>
    <row r="2041" spans="50:57" x14ac:dyDescent="0.2">
      <c r="AX2041" s="204"/>
      <c r="AY2041" s="204"/>
      <c r="AZ2041" s="204"/>
      <c r="BA2041" s="204"/>
      <c r="BB2041" s="204"/>
      <c r="BC2041" s="204"/>
      <c r="BD2041" s="204"/>
      <c r="BE2041" s="132"/>
    </row>
    <row r="2042" spans="50:57" x14ac:dyDescent="0.2">
      <c r="AX2042" s="204"/>
      <c r="AY2042" s="204"/>
      <c r="AZ2042" s="204"/>
      <c r="BA2042" s="204"/>
      <c r="BB2042" s="204"/>
      <c r="BC2042" s="204"/>
      <c r="BD2042" s="204"/>
      <c r="BE2042" s="132"/>
    </row>
    <row r="2043" spans="50:57" x14ac:dyDescent="0.2">
      <c r="AX2043" s="204"/>
      <c r="AY2043" s="204"/>
      <c r="AZ2043" s="204"/>
      <c r="BA2043" s="204"/>
      <c r="BB2043" s="204"/>
      <c r="BC2043" s="204"/>
      <c r="BD2043" s="204"/>
      <c r="BE2043" s="132"/>
    </row>
    <row r="2044" spans="50:57" x14ac:dyDescent="0.2">
      <c r="AX2044" s="204"/>
      <c r="AY2044" s="204"/>
      <c r="AZ2044" s="204"/>
      <c r="BA2044" s="204"/>
      <c r="BB2044" s="204"/>
      <c r="BC2044" s="204"/>
      <c r="BD2044" s="204"/>
      <c r="BE2044" s="132"/>
    </row>
    <row r="2045" spans="50:57" x14ac:dyDescent="0.2">
      <c r="AX2045" s="204"/>
      <c r="AY2045" s="204"/>
      <c r="AZ2045" s="204"/>
      <c r="BA2045" s="204"/>
      <c r="BB2045" s="204"/>
      <c r="BC2045" s="204"/>
      <c r="BD2045" s="204"/>
      <c r="BE2045" s="132"/>
    </row>
    <row r="2046" spans="50:57" x14ac:dyDescent="0.2">
      <c r="AX2046" s="204"/>
      <c r="AY2046" s="204"/>
      <c r="AZ2046" s="204"/>
      <c r="BA2046" s="204"/>
      <c r="BB2046" s="204"/>
      <c r="BC2046" s="204"/>
      <c r="BD2046" s="204"/>
      <c r="BE2046" s="132"/>
    </row>
    <row r="2047" spans="50:57" x14ac:dyDescent="0.2">
      <c r="AX2047" s="204"/>
      <c r="AY2047" s="204"/>
      <c r="AZ2047" s="204"/>
      <c r="BA2047" s="204"/>
      <c r="BB2047" s="204"/>
      <c r="BC2047" s="204"/>
      <c r="BD2047" s="204"/>
      <c r="BE2047" s="132"/>
    </row>
    <row r="2048" spans="50:57" x14ac:dyDescent="0.2">
      <c r="AX2048" s="204"/>
      <c r="AY2048" s="204"/>
      <c r="AZ2048" s="204"/>
      <c r="BA2048" s="204"/>
      <c r="BB2048" s="204"/>
      <c r="BC2048" s="204"/>
      <c r="BD2048" s="204"/>
      <c r="BE2048" s="132"/>
    </row>
    <row r="2049" spans="50:57" x14ac:dyDescent="0.2">
      <c r="AX2049" s="204"/>
      <c r="AY2049" s="204"/>
      <c r="AZ2049" s="204"/>
      <c r="BA2049" s="204"/>
      <c r="BB2049" s="204"/>
      <c r="BC2049" s="204"/>
      <c r="BD2049" s="204"/>
      <c r="BE2049" s="132"/>
    </row>
    <row r="2050" spans="50:57" x14ac:dyDescent="0.2">
      <c r="AX2050" s="204"/>
      <c r="AY2050" s="204"/>
      <c r="AZ2050" s="204"/>
      <c r="BA2050" s="204"/>
      <c r="BB2050" s="204"/>
      <c r="BC2050" s="204"/>
      <c r="BD2050" s="204"/>
      <c r="BE2050" s="132"/>
    </row>
    <row r="2051" spans="50:57" x14ac:dyDescent="0.2">
      <c r="AX2051" s="204"/>
      <c r="AY2051" s="204"/>
      <c r="AZ2051" s="204"/>
      <c r="BA2051" s="204"/>
      <c r="BB2051" s="204"/>
      <c r="BC2051" s="204"/>
      <c r="BD2051" s="204"/>
      <c r="BE2051" s="132"/>
    </row>
    <row r="2052" spans="50:57" x14ac:dyDescent="0.2">
      <c r="AX2052" s="204"/>
      <c r="AY2052" s="204"/>
      <c r="AZ2052" s="204"/>
      <c r="BA2052" s="204"/>
      <c r="BB2052" s="204"/>
      <c r="BC2052" s="204"/>
      <c r="BD2052" s="204"/>
      <c r="BE2052" s="132"/>
    </row>
    <row r="2053" spans="50:57" x14ac:dyDescent="0.2">
      <c r="AX2053" s="204"/>
      <c r="AY2053" s="204"/>
      <c r="AZ2053" s="204"/>
      <c r="BA2053" s="204"/>
      <c r="BB2053" s="204"/>
      <c r="BC2053" s="204"/>
      <c r="BD2053" s="204"/>
      <c r="BE2053" s="132"/>
    </row>
    <row r="2054" spans="50:57" x14ac:dyDescent="0.2">
      <c r="AX2054" s="204"/>
      <c r="AY2054" s="204"/>
      <c r="AZ2054" s="204"/>
      <c r="BA2054" s="204"/>
      <c r="BB2054" s="204"/>
      <c r="BC2054" s="204"/>
      <c r="BD2054" s="204"/>
      <c r="BE2054" s="132"/>
    </row>
    <row r="2055" spans="50:57" x14ac:dyDescent="0.2">
      <c r="AX2055" s="204"/>
      <c r="AY2055" s="204"/>
      <c r="AZ2055" s="204"/>
      <c r="BA2055" s="204"/>
      <c r="BB2055" s="204"/>
      <c r="BC2055" s="204"/>
      <c r="BD2055" s="204"/>
      <c r="BE2055" s="132"/>
    </row>
    <row r="2056" spans="50:57" x14ac:dyDescent="0.2">
      <c r="AX2056" s="204"/>
      <c r="AY2056" s="204"/>
      <c r="AZ2056" s="204"/>
      <c r="BA2056" s="204"/>
      <c r="BB2056" s="204"/>
      <c r="BC2056" s="204"/>
      <c r="BD2056" s="204"/>
      <c r="BE2056" s="132"/>
    </row>
    <row r="2057" spans="50:57" x14ac:dyDescent="0.2">
      <c r="AX2057" s="204"/>
      <c r="AY2057" s="204"/>
      <c r="AZ2057" s="204"/>
      <c r="BA2057" s="204"/>
      <c r="BB2057" s="204"/>
      <c r="BC2057" s="204"/>
      <c r="BD2057" s="204"/>
      <c r="BE2057" s="132"/>
    </row>
    <row r="2058" spans="50:57" x14ac:dyDescent="0.2">
      <c r="AX2058" s="204"/>
      <c r="AY2058" s="204"/>
      <c r="AZ2058" s="204"/>
      <c r="BA2058" s="204"/>
      <c r="BB2058" s="204"/>
      <c r="BC2058" s="204"/>
      <c r="BD2058" s="204"/>
      <c r="BE2058" s="132"/>
    </row>
    <row r="2059" spans="50:57" x14ac:dyDescent="0.2">
      <c r="AX2059" s="204"/>
      <c r="AY2059" s="204"/>
      <c r="AZ2059" s="204"/>
      <c r="BA2059" s="204"/>
      <c r="BB2059" s="204"/>
      <c r="BC2059" s="204"/>
      <c r="BD2059" s="204"/>
      <c r="BE2059" s="132"/>
    </row>
    <row r="2060" spans="50:57" x14ac:dyDescent="0.2">
      <c r="AX2060" s="204"/>
      <c r="AY2060" s="204"/>
      <c r="AZ2060" s="204"/>
      <c r="BA2060" s="204"/>
      <c r="BB2060" s="204"/>
      <c r="BC2060" s="204"/>
      <c r="BD2060" s="204"/>
      <c r="BE2060" s="132"/>
    </row>
    <row r="2061" spans="50:57" x14ac:dyDescent="0.2">
      <c r="AX2061" s="204"/>
      <c r="AY2061" s="204"/>
      <c r="AZ2061" s="204"/>
      <c r="BA2061" s="204"/>
      <c r="BB2061" s="204"/>
      <c r="BC2061" s="204"/>
      <c r="BD2061" s="204"/>
      <c r="BE2061" s="132"/>
    </row>
    <row r="2062" spans="50:57" x14ac:dyDescent="0.2">
      <c r="AX2062" s="204"/>
      <c r="AY2062" s="204"/>
      <c r="AZ2062" s="204"/>
      <c r="BA2062" s="204"/>
      <c r="BB2062" s="204"/>
      <c r="BC2062" s="204"/>
      <c r="BD2062" s="204"/>
      <c r="BE2062" s="132"/>
    </row>
    <row r="2063" spans="50:57" x14ac:dyDescent="0.2">
      <c r="AX2063" s="204"/>
      <c r="AY2063" s="204"/>
      <c r="AZ2063" s="204"/>
      <c r="BA2063" s="204"/>
      <c r="BB2063" s="204"/>
      <c r="BC2063" s="204"/>
      <c r="BD2063" s="204"/>
      <c r="BE2063" s="132"/>
    </row>
    <row r="2064" spans="50:57" x14ac:dyDescent="0.2">
      <c r="AX2064" s="204"/>
      <c r="AY2064" s="204"/>
      <c r="AZ2064" s="204"/>
      <c r="BA2064" s="204"/>
      <c r="BB2064" s="204"/>
      <c r="BC2064" s="204"/>
      <c r="BD2064" s="204"/>
      <c r="BE2064" s="132"/>
    </row>
    <row r="2065" spans="50:57" x14ac:dyDescent="0.2">
      <c r="AX2065" s="204"/>
      <c r="AY2065" s="204"/>
      <c r="AZ2065" s="204"/>
      <c r="BA2065" s="204"/>
      <c r="BB2065" s="204"/>
      <c r="BC2065" s="204"/>
      <c r="BD2065" s="204"/>
      <c r="BE2065" s="132"/>
    </row>
    <row r="2066" spans="50:57" x14ac:dyDescent="0.2">
      <c r="AX2066" s="204"/>
      <c r="AY2066" s="204"/>
      <c r="AZ2066" s="204"/>
      <c r="BA2066" s="204"/>
      <c r="BB2066" s="204"/>
      <c r="BC2066" s="204"/>
      <c r="BD2066" s="204"/>
      <c r="BE2066" s="132"/>
    </row>
    <row r="2067" spans="50:57" x14ac:dyDescent="0.2">
      <c r="AX2067" s="204"/>
      <c r="AY2067" s="204"/>
      <c r="AZ2067" s="204"/>
      <c r="BA2067" s="204"/>
      <c r="BB2067" s="204"/>
      <c r="BC2067" s="204"/>
      <c r="BD2067" s="204"/>
      <c r="BE2067" s="132"/>
    </row>
    <row r="2068" spans="50:57" x14ac:dyDescent="0.2">
      <c r="AX2068" s="204"/>
      <c r="AY2068" s="204"/>
      <c r="AZ2068" s="204"/>
      <c r="BA2068" s="204"/>
      <c r="BB2068" s="204"/>
      <c r="BC2068" s="204"/>
      <c r="BD2068" s="204"/>
      <c r="BE2068" s="132"/>
    </row>
    <row r="2069" spans="50:57" x14ac:dyDescent="0.2">
      <c r="AX2069" s="204"/>
      <c r="AY2069" s="204"/>
      <c r="AZ2069" s="204"/>
      <c r="BA2069" s="204"/>
      <c r="BB2069" s="204"/>
      <c r="BC2069" s="204"/>
      <c r="BD2069" s="204"/>
      <c r="BE2069" s="132"/>
    </row>
    <row r="2070" spans="50:57" x14ac:dyDescent="0.2">
      <c r="AX2070" s="204"/>
      <c r="AY2070" s="204"/>
      <c r="AZ2070" s="204"/>
      <c r="BA2070" s="204"/>
      <c r="BB2070" s="204"/>
      <c r="BC2070" s="204"/>
      <c r="BD2070" s="204"/>
      <c r="BE2070" s="132"/>
    </row>
    <row r="2071" spans="50:57" x14ac:dyDescent="0.2">
      <c r="AX2071" s="204"/>
      <c r="AY2071" s="204"/>
      <c r="AZ2071" s="204"/>
      <c r="BA2071" s="204"/>
      <c r="BB2071" s="204"/>
      <c r="BC2071" s="204"/>
      <c r="BD2071" s="204"/>
      <c r="BE2071" s="132"/>
    </row>
    <row r="2072" spans="50:57" x14ac:dyDescent="0.2">
      <c r="AX2072" s="204"/>
      <c r="AY2072" s="204"/>
      <c r="AZ2072" s="204"/>
      <c r="BA2072" s="204"/>
      <c r="BB2072" s="204"/>
      <c r="BC2072" s="204"/>
      <c r="BD2072" s="204"/>
      <c r="BE2072" s="132"/>
    </row>
    <row r="2073" spans="50:57" x14ac:dyDescent="0.2">
      <c r="AX2073" s="204"/>
      <c r="AY2073" s="204"/>
      <c r="AZ2073" s="204"/>
      <c r="BA2073" s="204"/>
      <c r="BB2073" s="204"/>
      <c r="BC2073" s="204"/>
      <c r="BD2073" s="204"/>
      <c r="BE2073" s="132"/>
    </row>
    <row r="2074" spans="50:57" x14ac:dyDescent="0.2">
      <c r="AX2074" s="204"/>
      <c r="AY2074" s="204"/>
      <c r="AZ2074" s="204"/>
      <c r="BA2074" s="204"/>
      <c r="BB2074" s="204"/>
      <c r="BC2074" s="204"/>
      <c r="BD2074" s="204"/>
      <c r="BE2074" s="132"/>
    </row>
    <row r="2075" spans="50:57" x14ac:dyDescent="0.2">
      <c r="AX2075" s="204"/>
      <c r="AY2075" s="204"/>
      <c r="AZ2075" s="204"/>
      <c r="BA2075" s="204"/>
      <c r="BB2075" s="204"/>
      <c r="BC2075" s="204"/>
      <c r="BD2075" s="204"/>
      <c r="BE2075" s="132"/>
    </row>
    <row r="2076" spans="50:57" x14ac:dyDescent="0.2">
      <c r="AX2076" s="204"/>
      <c r="AY2076" s="204"/>
      <c r="AZ2076" s="204"/>
      <c r="BA2076" s="204"/>
      <c r="BB2076" s="204"/>
      <c r="BC2076" s="204"/>
      <c r="BD2076" s="204"/>
      <c r="BE2076" s="132"/>
    </row>
    <row r="2077" spans="50:57" x14ac:dyDescent="0.2">
      <c r="AX2077" s="204"/>
      <c r="AY2077" s="204"/>
      <c r="AZ2077" s="204"/>
      <c r="BA2077" s="204"/>
      <c r="BB2077" s="204"/>
      <c r="BC2077" s="204"/>
      <c r="BD2077" s="204"/>
      <c r="BE2077" s="132"/>
    </row>
    <row r="2078" spans="50:57" x14ac:dyDescent="0.2">
      <c r="AX2078" s="204"/>
      <c r="AY2078" s="204"/>
      <c r="AZ2078" s="204"/>
      <c r="BA2078" s="204"/>
      <c r="BB2078" s="204"/>
      <c r="BC2078" s="204"/>
      <c r="BD2078" s="204"/>
      <c r="BE2078" s="132"/>
    </row>
    <row r="2079" spans="50:57" x14ac:dyDescent="0.2">
      <c r="AX2079" s="204"/>
      <c r="AY2079" s="204"/>
      <c r="AZ2079" s="204"/>
      <c r="BA2079" s="204"/>
      <c r="BB2079" s="204"/>
      <c r="BC2079" s="204"/>
      <c r="BD2079" s="204"/>
      <c r="BE2079" s="132"/>
    </row>
    <row r="2080" spans="50:57" x14ac:dyDescent="0.2">
      <c r="AX2080" s="204"/>
      <c r="AY2080" s="204"/>
      <c r="AZ2080" s="204"/>
      <c r="BA2080" s="204"/>
      <c r="BB2080" s="204"/>
      <c r="BC2080" s="204"/>
      <c r="BD2080" s="204"/>
      <c r="BE2080" s="132"/>
    </row>
    <row r="2081" spans="50:57" x14ac:dyDescent="0.2">
      <c r="AX2081" s="204"/>
      <c r="AY2081" s="204"/>
      <c r="AZ2081" s="204"/>
      <c r="BA2081" s="204"/>
      <c r="BB2081" s="204"/>
      <c r="BC2081" s="204"/>
      <c r="BD2081" s="204"/>
      <c r="BE2081" s="132"/>
    </row>
    <row r="2082" spans="50:57" x14ac:dyDescent="0.2">
      <c r="AX2082" s="204"/>
      <c r="AY2082" s="204"/>
      <c r="AZ2082" s="204"/>
      <c r="BA2082" s="204"/>
      <c r="BB2082" s="204"/>
      <c r="BC2082" s="204"/>
      <c r="BD2082" s="204"/>
      <c r="BE2082" s="132"/>
    </row>
    <row r="2083" spans="50:57" x14ac:dyDescent="0.2">
      <c r="AX2083" s="204"/>
      <c r="AY2083" s="204"/>
      <c r="AZ2083" s="204"/>
      <c r="BA2083" s="204"/>
      <c r="BB2083" s="204"/>
      <c r="BC2083" s="204"/>
      <c r="BD2083" s="204"/>
      <c r="BE2083" s="132"/>
    </row>
    <row r="2084" spans="50:57" x14ac:dyDescent="0.2">
      <c r="AX2084" s="204"/>
      <c r="AY2084" s="204"/>
      <c r="AZ2084" s="204"/>
      <c r="BA2084" s="204"/>
      <c r="BB2084" s="204"/>
      <c r="BC2084" s="204"/>
      <c r="BD2084" s="204"/>
      <c r="BE2084" s="132"/>
    </row>
    <row r="2085" spans="50:57" x14ac:dyDescent="0.2">
      <c r="AX2085" s="204"/>
      <c r="AY2085" s="204"/>
      <c r="AZ2085" s="204"/>
      <c r="BA2085" s="204"/>
      <c r="BB2085" s="204"/>
      <c r="BC2085" s="204"/>
      <c r="BD2085" s="204"/>
      <c r="BE2085" s="132"/>
    </row>
    <row r="2086" spans="50:57" x14ac:dyDescent="0.2">
      <c r="AX2086" s="204"/>
      <c r="AY2086" s="204"/>
      <c r="AZ2086" s="204"/>
      <c r="BA2086" s="204"/>
      <c r="BB2086" s="204"/>
      <c r="BC2086" s="204"/>
      <c r="BD2086" s="204"/>
      <c r="BE2086" s="132"/>
    </row>
    <row r="2087" spans="50:57" x14ac:dyDescent="0.2">
      <c r="AX2087" s="204"/>
      <c r="AY2087" s="204"/>
      <c r="AZ2087" s="204"/>
      <c r="BA2087" s="204"/>
      <c r="BB2087" s="204"/>
      <c r="BC2087" s="204"/>
      <c r="BD2087" s="204"/>
      <c r="BE2087" s="132"/>
    </row>
    <row r="2088" spans="50:57" x14ac:dyDescent="0.2">
      <c r="AX2088" s="204"/>
      <c r="AY2088" s="204"/>
      <c r="AZ2088" s="204"/>
      <c r="BA2088" s="204"/>
      <c r="BB2088" s="204"/>
      <c r="BC2088" s="204"/>
      <c r="BD2088" s="204"/>
      <c r="BE2088" s="132"/>
    </row>
    <row r="2089" spans="50:57" x14ac:dyDescent="0.2">
      <c r="AX2089" s="204"/>
      <c r="AY2089" s="204"/>
      <c r="AZ2089" s="204"/>
      <c r="BA2089" s="204"/>
      <c r="BB2089" s="204"/>
      <c r="BC2089" s="204"/>
      <c r="BD2089" s="204"/>
      <c r="BE2089" s="132"/>
    </row>
    <row r="2090" spans="50:57" x14ac:dyDescent="0.2">
      <c r="AX2090" s="204"/>
      <c r="AY2090" s="204"/>
      <c r="AZ2090" s="204"/>
      <c r="BA2090" s="204"/>
      <c r="BB2090" s="204"/>
      <c r="BC2090" s="204"/>
      <c r="BD2090" s="204"/>
      <c r="BE2090" s="132"/>
    </row>
    <row r="2091" spans="50:57" x14ac:dyDescent="0.2">
      <c r="AX2091" s="204"/>
      <c r="AY2091" s="204"/>
      <c r="AZ2091" s="204"/>
      <c r="BA2091" s="204"/>
      <c r="BB2091" s="204"/>
      <c r="BC2091" s="204"/>
      <c r="BD2091" s="204"/>
      <c r="BE2091" s="132"/>
    </row>
    <row r="2092" spans="50:57" x14ac:dyDescent="0.2">
      <c r="AX2092" s="204"/>
      <c r="AY2092" s="204"/>
      <c r="AZ2092" s="204"/>
      <c r="BA2092" s="204"/>
      <c r="BB2092" s="204"/>
      <c r="BC2092" s="204"/>
      <c r="BD2092" s="204"/>
      <c r="BE2092" s="132"/>
    </row>
    <row r="2093" spans="50:57" x14ac:dyDescent="0.2">
      <c r="AX2093" s="204"/>
      <c r="AY2093" s="204"/>
      <c r="AZ2093" s="204"/>
      <c r="BA2093" s="204"/>
      <c r="BB2093" s="204"/>
      <c r="BC2093" s="204"/>
      <c r="BD2093" s="204"/>
      <c r="BE2093" s="132"/>
    </row>
    <row r="2094" spans="50:57" x14ac:dyDescent="0.2">
      <c r="AX2094" s="204"/>
      <c r="AY2094" s="204"/>
      <c r="AZ2094" s="204"/>
      <c r="BA2094" s="204"/>
      <c r="BB2094" s="204"/>
      <c r="BC2094" s="204"/>
      <c r="BD2094" s="204"/>
      <c r="BE2094" s="132"/>
    </row>
    <row r="2095" spans="50:57" x14ac:dyDescent="0.2">
      <c r="AX2095" s="204"/>
      <c r="AY2095" s="204"/>
      <c r="AZ2095" s="204"/>
      <c r="BA2095" s="204"/>
      <c r="BB2095" s="204"/>
      <c r="BC2095" s="204"/>
      <c r="BD2095" s="204"/>
      <c r="BE2095" s="132"/>
    </row>
    <row r="2096" spans="50:57" x14ac:dyDescent="0.2">
      <c r="AX2096" s="204"/>
      <c r="AY2096" s="204"/>
      <c r="AZ2096" s="204"/>
      <c r="BA2096" s="204"/>
      <c r="BB2096" s="204"/>
      <c r="BC2096" s="204"/>
      <c r="BD2096" s="204"/>
      <c r="BE2096" s="132"/>
    </row>
    <row r="2097" spans="50:57" x14ac:dyDescent="0.2">
      <c r="AX2097" s="204"/>
      <c r="AY2097" s="204"/>
      <c r="AZ2097" s="204"/>
      <c r="BA2097" s="204"/>
      <c r="BB2097" s="204"/>
      <c r="BC2097" s="204"/>
      <c r="BD2097" s="204"/>
      <c r="BE2097" s="132"/>
    </row>
    <row r="2098" spans="50:57" x14ac:dyDescent="0.2">
      <c r="AX2098" s="204"/>
      <c r="AY2098" s="204"/>
      <c r="AZ2098" s="204"/>
      <c r="BA2098" s="204"/>
      <c r="BB2098" s="204"/>
      <c r="BC2098" s="204"/>
      <c r="BD2098" s="204"/>
      <c r="BE2098" s="132"/>
    </row>
    <row r="2099" spans="50:57" x14ac:dyDescent="0.2">
      <c r="AX2099" s="204"/>
      <c r="AY2099" s="204"/>
      <c r="AZ2099" s="204"/>
      <c r="BA2099" s="204"/>
      <c r="BB2099" s="204"/>
      <c r="BC2099" s="204"/>
      <c r="BD2099" s="204"/>
      <c r="BE2099" s="132"/>
    </row>
    <row r="2100" spans="50:57" x14ac:dyDescent="0.2">
      <c r="AX2100" s="204"/>
      <c r="AY2100" s="204"/>
      <c r="AZ2100" s="204"/>
      <c r="BA2100" s="204"/>
      <c r="BB2100" s="204"/>
      <c r="BC2100" s="204"/>
      <c r="BD2100" s="204"/>
      <c r="BE2100" s="132"/>
    </row>
    <row r="2101" spans="50:57" x14ac:dyDescent="0.2">
      <c r="AX2101" s="204"/>
      <c r="AY2101" s="204"/>
      <c r="AZ2101" s="204"/>
      <c r="BA2101" s="204"/>
      <c r="BB2101" s="204"/>
      <c r="BC2101" s="204"/>
      <c r="BD2101" s="204"/>
      <c r="BE2101" s="132"/>
    </row>
    <row r="2102" spans="50:57" x14ac:dyDescent="0.2">
      <c r="AX2102" s="204"/>
      <c r="AY2102" s="204"/>
      <c r="AZ2102" s="204"/>
      <c r="BA2102" s="204"/>
      <c r="BB2102" s="204"/>
      <c r="BC2102" s="204"/>
      <c r="BD2102" s="204"/>
      <c r="BE2102" s="132"/>
    </row>
    <row r="2103" spans="50:57" x14ac:dyDescent="0.2">
      <c r="AX2103" s="204"/>
      <c r="AY2103" s="204"/>
      <c r="AZ2103" s="204"/>
      <c r="BA2103" s="204"/>
      <c r="BB2103" s="204"/>
      <c r="BC2103" s="204"/>
      <c r="BD2103" s="204"/>
      <c r="BE2103" s="132"/>
    </row>
    <row r="2104" spans="50:57" x14ac:dyDescent="0.2">
      <c r="AX2104" s="204"/>
      <c r="AY2104" s="204"/>
      <c r="AZ2104" s="204"/>
      <c r="BA2104" s="204"/>
      <c r="BB2104" s="204"/>
      <c r="BC2104" s="204"/>
      <c r="BD2104" s="204"/>
      <c r="BE2104" s="132"/>
    </row>
    <row r="2105" spans="50:57" x14ac:dyDescent="0.2">
      <c r="AX2105" s="204"/>
      <c r="AY2105" s="204"/>
      <c r="AZ2105" s="204"/>
      <c r="BA2105" s="204"/>
      <c r="BB2105" s="204"/>
      <c r="BC2105" s="204"/>
      <c r="BD2105" s="204"/>
      <c r="BE2105" s="132"/>
    </row>
    <row r="2106" spans="50:57" x14ac:dyDescent="0.2">
      <c r="AX2106" s="204"/>
      <c r="AY2106" s="204"/>
      <c r="AZ2106" s="204"/>
      <c r="BA2106" s="204"/>
      <c r="BB2106" s="204"/>
      <c r="BC2106" s="204"/>
      <c r="BD2106" s="204"/>
      <c r="BE2106" s="132"/>
    </row>
    <row r="2107" spans="50:57" x14ac:dyDescent="0.2">
      <c r="AX2107" s="204"/>
      <c r="AY2107" s="204"/>
      <c r="AZ2107" s="204"/>
      <c r="BA2107" s="204"/>
      <c r="BB2107" s="204"/>
      <c r="BC2107" s="204"/>
      <c r="BD2107" s="204"/>
      <c r="BE2107" s="132"/>
    </row>
    <row r="2108" spans="50:57" x14ac:dyDescent="0.2">
      <c r="AX2108" s="204"/>
      <c r="AY2108" s="204"/>
      <c r="AZ2108" s="204"/>
      <c r="BA2108" s="204"/>
      <c r="BB2108" s="204"/>
      <c r="BC2108" s="204"/>
      <c r="BD2108" s="204"/>
      <c r="BE2108" s="132"/>
    </row>
    <row r="2109" spans="50:57" x14ac:dyDescent="0.2">
      <c r="AX2109" s="204"/>
      <c r="AY2109" s="204"/>
      <c r="AZ2109" s="204"/>
      <c r="BA2109" s="204"/>
      <c r="BB2109" s="204"/>
      <c r="BC2109" s="204"/>
      <c r="BD2109" s="204"/>
      <c r="BE2109" s="132"/>
    </row>
    <row r="2110" spans="50:57" x14ac:dyDescent="0.2">
      <c r="AX2110" s="204"/>
      <c r="AY2110" s="204"/>
      <c r="AZ2110" s="204"/>
      <c r="BA2110" s="204"/>
      <c r="BB2110" s="204"/>
      <c r="BC2110" s="204"/>
      <c r="BD2110" s="204"/>
      <c r="BE2110" s="132"/>
    </row>
    <row r="2111" spans="50:57" x14ac:dyDescent="0.2">
      <c r="AX2111" s="204"/>
      <c r="AY2111" s="204"/>
      <c r="AZ2111" s="204"/>
      <c r="BA2111" s="204"/>
      <c r="BB2111" s="204"/>
      <c r="BC2111" s="204"/>
      <c r="BD2111" s="204"/>
      <c r="BE2111" s="132"/>
    </row>
    <row r="2112" spans="50:57" x14ac:dyDescent="0.2">
      <c r="AX2112" s="204"/>
      <c r="AY2112" s="204"/>
      <c r="AZ2112" s="204"/>
      <c r="BA2112" s="204"/>
      <c r="BB2112" s="204"/>
      <c r="BC2112" s="204"/>
      <c r="BD2112" s="204"/>
      <c r="BE2112" s="132"/>
    </row>
    <row r="2113" spans="50:57" x14ac:dyDescent="0.2">
      <c r="AX2113" s="204"/>
      <c r="AY2113" s="204"/>
      <c r="AZ2113" s="204"/>
      <c r="BA2113" s="204"/>
      <c r="BB2113" s="204"/>
      <c r="BC2113" s="204"/>
      <c r="BD2113" s="204"/>
      <c r="BE2113" s="132"/>
    </row>
    <row r="2114" spans="50:57" x14ac:dyDescent="0.2">
      <c r="AX2114" s="204"/>
      <c r="AY2114" s="204"/>
      <c r="AZ2114" s="204"/>
      <c r="BA2114" s="204"/>
      <c r="BB2114" s="204"/>
      <c r="BC2114" s="204"/>
      <c r="BD2114" s="204"/>
      <c r="BE2114" s="132"/>
    </row>
    <row r="2115" spans="50:57" x14ac:dyDescent="0.2">
      <c r="AX2115" s="204"/>
      <c r="AY2115" s="204"/>
      <c r="AZ2115" s="204"/>
      <c r="BA2115" s="204"/>
      <c r="BB2115" s="204"/>
      <c r="BC2115" s="204"/>
      <c r="BD2115" s="204"/>
      <c r="BE2115" s="132"/>
    </row>
    <row r="2116" spans="50:57" x14ac:dyDescent="0.2">
      <c r="AX2116" s="204"/>
      <c r="AY2116" s="204"/>
      <c r="AZ2116" s="204"/>
      <c r="BA2116" s="204"/>
      <c r="BB2116" s="204"/>
      <c r="BC2116" s="204"/>
      <c r="BD2116" s="204"/>
      <c r="BE2116" s="132"/>
    </row>
    <row r="2117" spans="50:57" x14ac:dyDescent="0.2">
      <c r="AX2117" s="204"/>
      <c r="AY2117" s="204"/>
      <c r="AZ2117" s="204"/>
      <c r="BA2117" s="204"/>
      <c r="BB2117" s="204"/>
      <c r="BC2117" s="204"/>
      <c r="BD2117" s="204"/>
      <c r="BE2117" s="132"/>
    </row>
    <row r="2118" spans="50:57" x14ac:dyDescent="0.2">
      <c r="AX2118" s="204"/>
      <c r="AY2118" s="204"/>
      <c r="AZ2118" s="204"/>
      <c r="BA2118" s="204"/>
      <c r="BB2118" s="204"/>
      <c r="BC2118" s="204"/>
      <c r="BD2118" s="204"/>
      <c r="BE2118" s="132"/>
    </row>
    <row r="2119" spans="50:57" x14ac:dyDescent="0.2">
      <c r="AX2119" s="204"/>
      <c r="AY2119" s="204"/>
      <c r="AZ2119" s="204"/>
      <c r="BA2119" s="204"/>
      <c r="BB2119" s="204"/>
      <c r="BC2119" s="204"/>
      <c r="BD2119" s="204"/>
      <c r="BE2119" s="132"/>
    </row>
    <row r="2120" spans="50:57" x14ac:dyDescent="0.2">
      <c r="AX2120" s="204"/>
      <c r="AY2120" s="204"/>
      <c r="AZ2120" s="204"/>
      <c r="BA2120" s="204"/>
      <c r="BB2120" s="204"/>
      <c r="BC2120" s="204"/>
      <c r="BD2120" s="204"/>
      <c r="BE2120" s="132"/>
    </row>
    <row r="2121" spans="50:57" x14ac:dyDescent="0.2">
      <c r="AX2121" s="204"/>
      <c r="AY2121" s="204"/>
      <c r="AZ2121" s="204"/>
      <c r="BA2121" s="204"/>
      <c r="BB2121" s="204"/>
      <c r="BC2121" s="204"/>
      <c r="BD2121" s="204"/>
      <c r="BE2121" s="132"/>
    </row>
    <row r="2122" spans="50:57" x14ac:dyDescent="0.2">
      <c r="AX2122" s="204"/>
      <c r="AY2122" s="204"/>
      <c r="AZ2122" s="204"/>
      <c r="BA2122" s="204"/>
      <c r="BB2122" s="204"/>
      <c r="BC2122" s="204"/>
      <c r="BD2122" s="204"/>
      <c r="BE2122" s="132"/>
    </row>
    <row r="2123" spans="50:57" x14ac:dyDescent="0.2">
      <c r="AX2123" s="204"/>
      <c r="AY2123" s="204"/>
      <c r="AZ2123" s="204"/>
      <c r="BA2123" s="204"/>
      <c r="BB2123" s="204"/>
      <c r="BC2123" s="204"/>
      <c r="BD2123" s="204"/>
      <c r="BE2123" s="132"/>
    </row>
    <row r="2124" spans="50:57" x14ac:dyDescent="0.2">
      <c r="AX2124" s="204"/>
      <c r="AY2124" s="204"/>
      <c r="AZ2124" s="204"/>
      <c r="BA2124" s="204"/>
      <c r="BB2124" s="204"/>
      <c r="BC2124" s="204"/>
      <c r="BD2124" s="204"/>
      <c r="BE2124" s="132"/>
    </row>
    <row r="2125" spans="50:57" x14ac:dyDescent="0.2">
      <c r="AX2125" s="204"/>
      <c r="AY2125" s="204"/>
      <c r="AZ2125" s="204"/>
      <c r="BA2125" s="204"/>
      <c r="BB2125" s="204"/>
      <c r="BC2125" s="204"/>
      <c r="BD2125" s="204"/>
      <c r="BE2125" s="132"/>
    </row>
    <row r="2126" spans="50:57" x14ac:dyDescent="0.2">
      <c r="AX2126" s="204"/>
      <c r="AY2126" s="204"/>
      <c r="AZ2126" s="204"/>
      <c r="BA2126" s="204"/>
      <c r="BB2126" s="204"/>
      <c r="BC2126" s="204"/>
      <c r="BD2126" s="204"/>
      <c r="BE2126" s="132"/>
    </row>
    <row r="2127" spans="50:57" x14ac:dyDescent="0.2">
      <c r="AX2127" s="204"/>
      <c r="AY2127" s="204"/>
      <c r="AZ2127" s="204"/>
      <c r="BA2127" s="204"/>
      <c r="BB2127" s="204"/>
      <c r="BC2127" s="204"/>
      <c r="BD2127" s="204"/>
      <c r="BE2127" s="132"/>
    </row>
    <row r="2128" spans="50:57" x14ac:dyDescent="0.2">
      <c r="AX2128" s="204"/>
      <c r="AY2128" s="204"/>
      <c r="AZ2128" s="204"/>
      <c r="BA2128" s="204"/>
      <c r="BB2128" s="204"/>
      <c r="BC2128" s="204"/>
      <c r="BD2128" s="204"/>
      <c r="BE2128" s="132"/>
    </row>
    <row r="2129" spans="50:57" x14ac:dyDescent="0.2">
      <c r="AX2129" s="204"/>
      <c r="AY2129" s="204"/>
      <c r="AZ2129" s="204"/>
      <c r="BA2129" s="204"/>
      <c r="BB2129" s="204"/>
      <c r="BC2129" s="204"/>
      <c r="BD2129" s="204"/>
      <c r="BE2129" s="132"/>
    </row>
    <row r="2130" spans="50:57" x14ac:dyDescent="0.2">
      <c r="AX2130" s="204"/>
      <c r="AY2130" s="204"/>
      <c r="AZ2130" s="204"/>
      <c r="BA2130" s="204"/>
      <c r="BB2130" s="204"/>
      <c r="BC2130" s="204"/>
      <c r="BD2130" s="204"/>
      <c r="BE2130" s="132"/>
    </row>
    <row r="2131" spans="50:57" x14ac:dyDescent="0.2">
      <c r="AX2131" s="204"/>
      <c r="AY2131" s="204"/>
      <c r="AZ2131" s="204"/>
      <c r="BA2131" s="204"/>
      <c r="BB2131" s="204"/>
      <c r="BC2131" s="204"/>
      <c r="BD2131" s="204"/>
      <c r="BE2131" s="132"/>
    </row>
    <row r="2132" spans="50:57" x14ac:dyDescent="0.2">
      <c r="AX2132" s="204"/>
      <c r="AY2132" s="204"/>
      <c r="AZ2132" s="204"/>
      <c r="BA2132" s="204"/>
      <c r="BB2132" s="204"/>
      <c r="BC2132" s="204"/>
      <c r="BD2132" s="204"/>
      <c r="BE2132" s="132"/>
    </row>
    <row r="2133" spans="50:57" x14ac:dyDescent="0.2">
      <c r="AX2133" s="204"/>
      <c r="AY2133" s="204"/>
      <c r="AZ2133" s="204"/>
      <c r="BA2133" s="204"/>
      <c r="BB2133" s="204"/>
      <c r="BC2133" s="204"/>
      <c r="BD2133" s="204"/>
      <c r="BE2133" s="132"/>
    </row>
    <row r="2134" spans="50:57" x14ac:dyDescent="0.2">
      <c r="AX2134" s="204"/>
      <c r="AY2134" s="204"/>
      <c r="AZ2134" s="204"/>
      <c r="BA2134" s="204"/>
      <c r="BB2134" s="204"/>
      <c r="BC2134" s="204"/>
      <c r="BD2134" s="204"/>
      <c r="BE2134" s="132"/>
    </row>
    <row r="2135" spans="50:57" x14ac:dyDescent="0.2">
      <c r="AX2135" s="204"/>
      <c r="AY2135" s="204"/>
      <c r="AZ2135" s="204"/>
      <c r="BA2135" s="204"/>
      <c r="BB2135" s="204"/>
      <c r="BC2135" s="204"/>
      <c r="BD2135" s="204"/>
      <c r="BE2135" s="132"/>
    </row>
    <row r="2136" spans="50:57" x14ac:dyDescent="0.2">
      <c r="AX2136" s="204"/>
      <c r="AY2136" s="204"/>
      <c r="AZ2136" s="204"/>
      <c r="BA2136" s="204"/>
      <c r="BB2136" s="204"/>
      <c r="BC2136" s="204"/>
      <c r="BD2136" s="204"/>
      <c r="BE2136" s="132"/>
    </row>
    <row r="2137" spans="50:57" x14ac:dyDescent="0.2">
      <c r="AX2137" s="204"/>
      <c r="AY2137" s="204"/>
      <c r="AZ2137" s="204"/>
      <c r="BA2137" s="204"/>
      <c r="BB2137" s="204"/>
      <c r="BC2137" s="204"/>
      <c r="BD2137" s="204"/>
      <c r="BE2137" s="132"/>
    </row>
    <row r="2138" spans="50:57" x14ac:dyDescent="0.2">
      <c r="AX2138" s="204"/>
      <c r="AY2138" s="204"/>
      <c r="AZ2138" s="204"/>
      <c r="BA2138" s="204"/>
      <c r="BB2138" s="204"/>
      <c r="BC2138" s="204"/>
      <c r="BD2138" s="204"/>
      <c r="BE2138" s="132"/>
    </row>
    <row r="2139" spans="50:57" x14ac:dyDescent="0.2">
      <c r="AX2139" s="204"/>
      <c r="AY2139" s="204"/>
      <c r="AZ2139" s="204"/>
      <c r="BA2139" s="204"/>
      <c r="BB2139" s="204"/>
      <c r="BC2139" s="204"/>
      <c r="BD2139" s="204"/>
      <c r="BE2139" s="132"/>
    </row>
    <row r="2140" spans="50:57" x14ac:dyDescent="0.2">
      <c r="AX2140" s="204"/>
      <c r="AY2140" s="204"/>
      <c r="AZ2140" s="204"/>
      <c r="BA2140" s="204"/>
      <c r="BB2140" s="204"/>
      <c r="BC2140" s="204"/>
      <c r="BD2140" s="204"/>
      <c r="BE2140" s="132"/>
    </row>
    <row r="2141" spans="50:57" x14ac:dyDescent="0.2">
      <c r="AX2141" s="204"/>
      <c r="AY2141" s="204"/>
      <c r="AZ2141" s="204"/>
      <c r="BA2141" s="204"/>
      <c r="BB2141" s="204"/>
      <c r="BC2141" s="204"/>
      <c r="BD2141" s="204"/>
      <c r="BE2141" s="132"/>
    </row>
    <row r="2142" spans="50:57" x14ac:dyDescent="0.2">
      <c r="AX2142" s="204"/>
      <c r="AY2142" s="204"/>
      <c r="AZ2142" s="204"/>
      <c r="BA2142" s="204"/>
      <c r="BB2142" s="204"/>
      <c r="BC2142" s="204"/>
      <c r="BD2142" s="204"/>
      <c r="BE2142" s="132"/>
    </row>
    <row r="2143" spans="50:57" x14ac:dyDescent="0.2">
      <c r="AX2143" s="204"/>
      <c r="AY2143" s="204"/>
      <c r="AZ2143" s="204"/>
      <c r="BA2143" s="204"/>
      <c r="BB2143" s="204"/>
      <c r="BC2143" s="204"/>
      <c r="BD2143" s="204"/>
      <c r="BE2143" s="132"/>
    </row>
    <row r="2144" spans="50:57" x14ac:dyDescent="0.2">
      <c r="AX2144" s="204"/>
      <c r="AY2144" s="204"/>
      <c r="AZ2144" s="204"/>
      <c r="BA2144" s="204"/>
      <c r="BB2144" s="204"/>
      <c r="BC2144" s="204"/>
      <c r="BD2144" s="204"/>
      <c r="BE2144" s="132"/>
    </row>
    <row r="2145" spans="50:57" x14ac:dyDescent="0.2">
      <c r="AX2145" s="204"/>
      <c r="AY2145" s="204"/>
      <c r="AZ2145" s="204"/>
      <c r="BA2145" s="204"/>
      <c r="BB2145" s="204"/>
      <c r="BC2145" s="204"/>
      <c r="BD2145" s="204"/>
      <c r="BE2145" s="132"/>
    </row>
    <row r="2146" spans="50:57" x14ac:dyDescent="0.2">
      <c r="AX2146" s="204"/>
      <c r="AY2146" s="204"/>
      <c r="AZ2146" s="204"/>
      <c r="BA2146" s="204"/>
      <c r="BB2146" s="204"/>
      <c r="BC2146" s="204"/>
      <c r="BD2146" s="204"/>
      <c r="BE2146" s="132"/>
    </row>
    <row r="2147" spans="50:57" x14ac:dyDescent="0.2">
      <c r="AX2147" s="204"/>
      <c r="AY2147" s="204"/>
      <c r="AZ2147" s="204"/>
      <c r="BA2147" s="204"/>
      <c r="BB2147" s="204"/>
      <c r="BC2147" s="204"/>
      <c r="BD2147" s="204"/>
      <c r="BE2147" s="132"/>
    </row>
    <row r="2148" spans="50:57" x14ac:dyDescent="0.2">
      <c r="AX2148" s="204"/>
      <c r="AY2148" s="204"/>
      <c r="AZ2148" s="204"/>
      <c r="BA2148" s="204"/>
      <c r="BB2148" s="204"/>
      <c r="BC2148" s="204"/>
      <c r="BD2148" s="204"/>
      <c r="BE2148" s="132"/>
    </row>
    <row r="2149" spans="50:57" x14ac:dyDescent="0.2">
      <c r="AX2149" s="204"/>
      <c r="AY2149" s="204"/>
      <c r="AZ2149" s="204"/>
      <c r="BA2149" s="204"/>
      <c r="BB2149" s="204"/>
      <c r="BC2149" s="204"/>
      <c r="BD2149" s="204"/>
      <c r="BE2149" s="132"/>
    </row>
    <row r="2150" spans="50:57" x14ac:dyDescent="0.2">
      <c r="AX2150" s="204"/>
      <c r="AY2150" s="204"/>
      <c r="AZ2150" s="204"/>
      <c r="BA2150" s="204"/>
      <c r="BB2150" s="204"/>
      <c r="BC2150" s="204"/>
      <c r="BD2150" s="204"/>
      <c r="BE2150" s="132"/>
    </row>
    <row r="2151" spans="50:57" x14ac:dyDescent="0.2">
      <c r="AX2151" s="204"/>
      <c r="AY2151" s="204"/>
      <c r="AZ2151" s="204"/>
      <c r="BA2151" s="204"/>
      <c r="BB2151" s="204"/>
      <c r="BC2151" s="204"/>
      <c r="BD2151" s="204"/>
      <c r="BE2151" s="132"/>
    </row>
    <row r="2152" spans="50:57" x14ac:dyDescent="0.2">
      <c r="AX2152" s="204"/>
      <c r="AY2152" s="204"/>
      <c r="AZ2152" s="204"/>
      <c r="BA2152" s="204"/>
      <c r="BB2152" s="204"/>
      <c r="BC2152" s="204"/>
      <c r="BD2152" s="204"/>
      <c r="BE2152" s="132"/>
    </row>
    <row r="2153" spans="50:57" x14ac:dyDescent="0.2">
      <c r="AX2153" s="204"/>
      <c r="AY2153" s="204"/>
      <c r="AZ2153" s="204"/>
      <c r="BA2153" s="204"/>
      <c r="BB2153" s="204"/>
      <c r="BC2153" s="204"/>
      <c r="BD2153" s="204"/>
      <c r="BE2153" s="132"/>
    </row>
    <row r="2154" spans="50:57" x14ac:dyDescent="0.2">
      <c r="AX2154" s="204"/>
      <c r="AY2154" s="204"/>
      <c r="AZ2154" s="204"/>
      <c r="BA2154" s="204"/>
      <c r="BB2154" s="204"/>
      <c r="BC2154" s="204"/>
      <c r="BD2154" s="204"/>
      <c r="BE2154" s="132"/>
    </row>
    <row r="2155" spans="50:57" x14ac:dyDescent="0.2">
      <c r="AX2155" s="204"/>
      <c r="AY2155" s="204"/>
      <c r="AZ2155" s="204"/>
      <c r="BA2155" s="204"/>
      <c r="BB2155" s="204"/>
      <c r="BC2155" s="204"/>
      <c r="BD2155" s="204"/>
      <c r="BE2155" s="132"/>
    </row>
    <row r="2156" spans="50:57" x14ac:dyDescent="0.2">
      <c r="AX2156" s="204"/>
      <c r="AY2156" s="204"/>
      <c r="AZ2156" s="204"/>
      <c r="BA2156" s="204"/>
      <c r="BB2156" s="204"/>
      <c r="BC2156" s="204"/>
      <c r="BD2156" s="204"/>
      <c r="BE2156" s="132"/>
    </row>
    <row r="2157" spans="50:57" x14ac:dyDescent="0.2">
      <c r="AX2157" s="204"/>
      <c r="AY2157" s="204"/>
      <c r="AZ2157" s="204"/>
      <c r="BA2157" s="204"/>
      <c r="BB2157" s="204"/>
      <c r="BC2157" s="204"/>
      <c r="BD2157" s="204"/>
      <c r="BE2157" s="132"/>
    </row>
    <row r="2158" spans="50:57" x14ac:dyDescent="0.2">
      <c r="AX2158" s="204"/>
      <c r="AY2158" s="204"/>
      <c r="AZ2158" s="204"/>
      <c r="BA2158" s="204"/>
      <c r="BB2158" s="204"/>
      <c r="BC2158" s="204"/>
      <c r="BD2158" s="204"/>
      <c r="BE2158" s="132"/>
    </row>
    <row r="2159" spans="50:57" x14ac:dyDescent="0.2">
      <c r="AX2159" s="204"/>
      <c r="AY2159" s="204"/>
      <c r="AZ2159" s="204"/>
      <c r="BA2159" s="204"/>
      <c r="BB2159" s="204"/>
      <c r="BC2159" s="204"/>
      <c r="BD2159" s="204"/>
      <c r="BE2159" s="132"/>
    </row>
    <row r="2160" spans="50:57" x14ac:dyDescent="0.2">
      <c r="AX2160" s="204"/>
      <c r="AY2160" s="204"/>
      <c r="AZ2160" s="204"/>
      <c r="BA2160" s="204"/>
      <c r="BB2160" s="204"/>
      <c r="BC2160" s="204"/>
      <c r="BD2160" s="204"/>
      <c r="BE2160" s="132"/>
    </row>
    <row r="2161" spans="50:57" x14ac:dyDescent="0.2">
      <c r="AX2161" s="204"/>
      <c r="AY2161" s="204"/>
      <c r="AZ2161" s="204"/>
      <c r="BA2161" s="204"/>
      <c r="BB2161" s="204"/>
      <c r="BC2161" s="204"/>
      <c r="BD2161" s="204"/>
      <c r="BE2161" s="132"/>
    </row>
    <row r="2162" spans="50:57" x14ac:dyDescent="0.2">
      <c r="AX2162" s="204"/>
      <c r="AY2162" s="204"/>
      <c r="AZ2162" s="204"/>
      <c r="BA2162" s="204"/>
      <c r="BB2162" s="204"/>
      <c r="BC2162" s="204"/>
      <c r="BD2162" s="204"/>
      <c r="BE2162" s="132"/>
    </row>
    <row r="2163" spans="50:57" x14ac:dyDescent="0.2">
      <c r="AX2163" s="204"/>
      <c r="AY2163" s="204"/>
      <c r="AZ2163" s="204"/>
      <c r="BA2163" s="204"/>
      <c r="BB2163" s="204"/>
      <c r="BC2163" s="204"/>
      <c r="BD2163" s="204"/>
      <c r="BE2163" s="132"/>
    </row>
    <row r="2164" spans="50:57" x14ac:dyDescent="0.2">
      <c r="AX2164" s="204"/>
      <c r="AY2164" s="204"/>
      <c r="AZ2164" s="204"/>
      <c r="BA2164" s="204"/>
      <c r="BB2164" s="204"/>
      <c r="BC2164" s="204"/>
      <c r="BD2164" s="204"/>
      <c r="BE2164" s="132"/>
    </row>
    <row r="2165" spans="50:57" x14ac:dyDescent="0.2">
      <c r="AX2165" s="204"/>
      <c r="AY2165" s="204"/>
      <c r="AZ2165" s="204"/>
      <c r="BA2165" s="204"/>
      <c r="BB2165" s="204"/>
      <c r="BC2165" s="204"/>
      <c r="BD2165" s="204"/>
      <c r="BE2165" s="132"/>
    </row>
    <row r="2166" spans="50:57" x14ac:dyDescent="0.2">
      <c r="AX2166" s="204"/>
      <c r="AY2166" s="204"/>
      <c r="AZ2166" s="204"/>
      <c r="BA2166" s="204"/>
      <c r="BB2166" s="204"/>
      <c r="BC2166" s="204"/>
      <c r="BD2166" s="204"/>
      <c r="BE2166" s="132"/>
    </row>
    <row r="2167" spans="50:57" x14ac:dyDescent="0.2">
      <c r="AX2167" s="204"/>
      <c r="AY2167" s="204"/>
      <c r="AZ2167" s="204"/>
      <c r="BA2167" s="204"/>
      <c r="BB2167" s="204"/>
      <c r="BC2167" s="204"/>
      <c r="BD2167" s="204"/>
      <c r="BE2167" s="132"/>
    </row>
    <row r="2168" spans="50:57" x14ac:dyDescent="0.2">
      <c r="AX2168" s="204"/>
      <c r="AY2168" s="204"/>
      <c r="AZ2168" s="204"/>
      <c r="BA2168" s="204"/>
      <c r="BB2168" s="204"/>
      <c r="BC2168" s="204"/>
      <c r="BD2168" s="204"/>
      <c r="BE2168" s="132"/>
    </row>
    <row r="2169" spans="50:57" x14ac:dyDescent="0.2">
      <c r="AX2169" s="204"/>
      <c r="AY2169" s="204"/>
      <c r="AZ2169" s="204"/>
      <c r="BA2169" s="204"/>
      <c r="BB2169" s="204"/>
      <c r="BC2169" s="204"/>
      <c r="BD2169" s="204"/>
      <c r="BE2169" s="132"/>
    </row>
    <row r="2170" spans="50:57" x14ac:dyDescent="0.2">
      <c r="AX2170" s="204"/>
      <c r="AY2170" s="204"/>
      <c r="AZ2170" s="204"/>
      <c r="BA2170" s="204"/>
      <c r="BB2170" s="204"/>
      <c r="BC2170" s="204"/>
      <c r="BD2170" s="204"/>
      <c r="BE2170" s="132"/>
    </row>
    <row r="2171" spans="50:57" x14ac:dyDescent="0.2">
      <c r="AX2171" s="204"/>
      <c r="AY2171" s="204"/>
      <c r="AZ2171" s="204"/>
      <c r="BA2171" s="204"/>
      <c r="BB2171" s="204"/>
      <c r="BC2171" s="204"/>
      <c r="BD2171" s="204"/>
      <c r="BE2171" s="132"/>
    </row>
    <row r="2172" spans="50:57" x14ac:dyDescent="0.2">
      <c r="AX2172" s="204"/>
      <c r="AY2172" s="204"/>
      <c r="AZ2172" s="204"/>
      <c r="BA2172" s="204"/>
      <c r="BB2172" s="204"/>
      <c r="BC2172" s="204"/>
      <c r="BD2172" s="204"/>
      <c r="BE2172" s="132"/>
    </row>
    <row r="2173" spans="50:57" x14ac:dyDescent="0.2">
      <c r="AX2173" s="204"/>
      <c r="AY2173" s="204"/>
      <c r="AZ2173" s="204"/>
      <c r="BA2173" s="204"/>
      <c r="BB2173" s="204"/>
      <c r="BC2173" s="204"/>
      <c r="BD2173" s="204"/>
      <c r="BE2173" s="132"/>
    </row>
    <row r="2174" spans="50:57" x14ac:dyDescent="0.2">
      <c r="AX2174" s="204"/>
      <c r="AY2174" s="204"/>
      <c r="AZ2174" s="204"/>
      <c r="BA2174" s="204"/>
      <c r="BB2174" s="204"/>
      <c r="BC2174" s="204"/>
      <c r="BD2174" s="204"/>
      <c r="BE2174" s="132"/>
    </row>
    <row r="2175" spans="50:57" x14ac:dyDescent="0.2">
      <c r="AX2175" s="204"/>
      <c r="AY2175" s="204"/>
      <c r="AZ2175" s="204"/>
      <c r="BA2175" s="204"/>
      <c r="BB2175" s="204"/>
      <c r="BC2175" s="204"/>
      <c r="BD2175" s="204"/>
      <c r="BE2175" s="132"/>
    </row>
    <row r="2176" spans="50:57" x14ac:dyDescent="0.2">
      <c r="AX2176" s="204"/>
      <c r="AY2176" s="204"/>
      <c r="AZ2176" s="204"/>
      <c r="BA2176" s="204"/>
      <c r="BB2176" s="204"/>
      <c r="BC2176" s="204"/>
      <c r="BD2176" s="204"/>
      <c r="BE2176" s="132"/>
    </row>
    <row r="2177" spans="50:57" x14ac:dyDescent="0.2">
      <c r="AX2177" s="204"/>
      <c r="AY2177" s="204"/>
      <c r="AZ2177" s="204"/>
      <c r="BA2177" s="204"/>
      <c r="BB2177" s="204"/>
      <c r="BC2177" s="204"/>
      <c r="BD2177" s="204"/>
      <c r="BE2177" s="132"/>
    </row>
    <row r="2178" spans="50:57" x14ac:dyDescent="0.2">
      <c r="AX2178" s="204"/>
      <c r="AY2178" s="204"/>
      <c r="AZ2178" s="204"/>
      <c r="BA2178" s="204"/>
      <c r="BB2178" s="204"/>
      <c r="BC2178" s="204"/>
      <c r="BD2178" s="204"/>
      <c r="BE2178" s="132"/>
    </row>
    <row r="2179" spans="50:57" x14ac:dyDescent="0.2">
      <c r="AX2179" s="204"/>
      <c r="AY2179" s="204"/>
      <c r="AZ2179" s="204"/>
      <c r="BA2179" s="204"/>
      <c r="BB2179" s="204"/>
      <c r="BC2179" s="204"/>
      <c r="BD2179" s="204"/>
      <c r="BE2179" s="132"/>
    </row>
    <row r="2180" spans="50:57" x14ac:dyDescent="0.2">
      <c r="AX2180" s="204"/>
      <c r="AY2180" s="204"/>
      <c r="AZ2180" s="204"/>
      <c r="BA2180" s="204"/>
      <c r="BB2180" s="204"/>
      <c r="BC2180" s="204"/>
      <c r="BD2180" s="204"/>
      <c r="BE2180" s="132"/>
    </row>
    <row r="2181" spans="50:57" x14ac:dyDescent="0.2">
      <c r="AX2181" s="204"/>
      <c r="AY2181" s="204"/>
      <c r="AZ2181" s="204"/>
      <c r="BA2181" s="204"/>
      <c r="BB2181" s="204"/>
      <c r="BC2181" s="204"/>
      <c r="BD2181" s="204"/>
      <c r="BE2181" s="132"/>
    </row>
    <row r="2182" spans="50:57" x14ac:dyDescent="0.2">
      <c r="AX2182" s="204"/>
      <c r="AY2182" s="204"/>
      <c r="AZ2182" s="204"/>
      <c r="BA2182" s="204"/>
      <c r="BB2182" s="204"/>
      <c r="BC2182" s="204"/>
      <c r="BD2182" s="204"/>
      <c r="BE2182" s="132"/>
    </row>
    <row r="2183" spans="50:57" x14ac:dyDescent="0.2">
      <c r="AX2183" s="204"/>
      <c r="AY2183" s="204"/>
      <c r="AZ2183" s="204"/>
      <c r="BA2183" s="204"/>
      <c r="BB2183" s="204"/>
      <c r="BC2183" s="204"/>
      <c r="BD2183" s="204"/>
      <c r="BE2183" s="132"/>
    </row>
    <row r="2184" spans="50:57" x14ac:dyDescent="0.2">
      <c r="AX2184" s="204"/>
      <c r="AY2184" s="204"/>
      <c r="AZ2184" s="204"/>
      <c r="BA2184" s="204"/>
      <c r="BB2184" s="204"/>
      <c r="BC2184" s="204"/>
      <c r="BD2184" s="204"/>
      <c r="BE2184" s="132"/>
    </row>
    <row r="2185" spans="50:57" x14ac:dyDescent="0.2">
      <c r="AX2185" s="204"/>
      <c r="AY2185" s="204"/>
      <c r="AZ2185" s="204"/>
      <c r="BA2185" s="204"/>
      <c r="BB2185" s="204"/>
      <c r="BC2185" s="204"/>
      <c r="BD2185" s="204"/>
      <c r="BE2185" s="132"/>
    </row>
    <row r="2186" spans="50:57" x14ac:dyDescent="0.2">
      <c r="AX2186" s="204"/>
      <c r="AY2186" s="204"/>
      <c r="AZ2186" s="204"/>
      <c r="BA2186" s="204"/>
      <c r="BB2186" s="204"/>
      <c r="BC2186" s="204"/>
      <c r="BD2186" s="204"/>
      <c r="BE2186" s="132"/>
    </row>
    <row r="2187" spans="50:57" x14ac:dyDescent="0.2">
      <c r="AX2187" s="204"/>
      <c r="AY2187" s="204"/>
      <c r="AZ2187" s="204"/>
      <c r="BA2187" s="204"/>
      <c r="BB2187" s="204"/>
      <c r="BC2187" s="204"/>
      <c r="BD2187" s="204"/>
      <c r="BE2187" s="132"/>
    </row>
    <row r="2188" spans="50:57" x14ac:dyDescent="0.2">
      <c r="AX2188" s="204"/>
      <c r="AY2188" s="204"/>
      <c r="AZ2188" s="204"/>
      <c r="BA2188" s="204"/>
      <c r="BB2188" s="204"/>
      <c r="BC2188" s="204"/>
      <c r="BD2188" s="204"/>
      <c r="BE2188" s="132"/>
    </row>
    <row r="2189" spans="50:57" x14ac:dyDescent="0.2">
      <c r="AX2189" s="204"/>
      <c r="AY2189" s="204"/>
      <c r="AZ2189" s="204"/>
      <c r="BA2189" s="204"/>
      <c r="BB2189" s="204"/>
      <c r="BC2189" s="204"/>
      <c r="BD2189" s="204"/>
      <c r="BE2189" s="132"/>
    </row>
    <row r="2190" spans="50:57" x14ac:dyDescent="0.2">
      <c r="AX2190" s="204"/>
      <c r="AY2190" s="204"/>
      <c r="AZ2190" s="204"/>
      <c r="BA2190" s="204"/>
      <c r="BB2190" s="204"/>
      <c r="BC2190" s="204"/>
      <c r="BD2190" s="204"/>
      <c r="BE2190" s="132"/>
    </row>
    <row r="2191" spans="50:57" x14ac:dyDescent="0.2">
      <c r="AX2191" s="204"/>
      <c r="AY2191" s="204"/>
      <c r="AZ2191" s="204"/>
      <c r="BA2191" s="204"/>
      <c r="BB2191" s="204"/>
      <c r="BC2191" s="204"/>
      <c r="BD2191" s="204"/>
      <c r="BE2191" s="132"/>
    </row>
    <row r="2192" spans="50:57" x14ac:dyDescent="0.2">
      <c r="AX2192" s="204"/>
      <c r="AY2192" s="204"/>
      <c r="AZ2192" s="204"/>
      <c r="BA2192" s="204"/>
      <c r="BB2192" s="204"/>
      <c r="BC2192" s="204"/>
      <c r="BD2192" s="204"/>
      <c r="BE2192" s="132"/>
    </row>
    <row r="2193" spans="50:57" x14ac:dyDescent="0.2">
      <c r="AX2193" s="204"/>
      <c r="AY2193" s="204"/>
      <c r="AZ2193" s="204"/>
      <c r="BA2193" s="204"/>
      <c r="BB2193" s="204"/>
      <c r="BC2193" s="204"/>
      <c r="BD2193" s="204"/>
      <c r="BE2193" s="132"/>
    </row>
    <row r="2194" spans="50:57" x14ac:dyDescent="0.2">
      <c r="AX2194" s="204"/>
      <c r="AY2194" s="204"/>
      <c r="AZ2194" s="204"/>
      <c r="BA2194" s="204"/>
      <c r="BB2194" s="204"/>
      <c r="BC2194" s="204"/>
      <c r="BD2194" s="204"/>
      <c r="BE2194" s="132"/>
    </row>
    <row r="2195" spans="50:57" x14ac:dyDescent="0.2">
      <c r="AX2195" s="204"/>
      <c r="AY2195" s="204"/>
      <c r="AZ2195" s="204"/>
      <c r="BA2195" s="204"/>
      <c r="BB2195" s="204"/>
      <c r="BC2195" s="204"/>
      <c r="BD2195" s="204"/>
      <c r="BE2195" s="132"/>
    </row>
    <row r="2196" spans="50:57" x14ac:dyDescent="0.2">
      <c r="AX2196" s="204"/>
      <c r="AY2196" s="204"/>
      <c r="AZ2196" s="204"/>
      <c r="BA2196" s="204"/>
      <c r="BB2196" s="204"/>
      <c r="BC2196" s="204"/>
      <c r="BD2196" s="204"/>
      <c r="BE2196" s="132"/>
    </row>
    <row r="2197" spans="50:57" x14ac:dyDescent="0.2">
      <c r="AX2197" s="204"/>
      <c r="AY2197" s="204"/>
      <c r="AZ2197" s="204"/>
      <c r="BA2197" s="204"/>
      <c r="BB2197" s="204"/>
      <c r="BC2197" s="204"/>
      <c r="BD2197" s="204"/>
      <c r="BE2197" s="132"/>
    </row>
    <row r="2198" spans="50:57" x14ac:dyDescent="0.2">
      <c r="AX2198" s="204"/>
      <c r="AY2198" s="204"/>
      <c r="AZ2198" s="204"/>
      <c r="BA2198" s="204"/>
      <c r="BB2198" s="204"/>
      <c r="BC2198" s="204"/>
      <c r="BD2198" s="204"/>
      <c r="BE2198" s="132"/>
    </row>
    <row r="2199" spans="50:57" x14ac:dyDescent="0.2">
      <c r="AX2199" s="204"/>
      <c r="AY2199" s="204"/>
      <c r="AZ2199" s="204"/>
      <c r="BA2199" s="204"/>
      <c r="BB2199" s="204"/>
      <c r="BC2199" s="204"/>
      <c r="BD2199" s="204"/>
      <c r="BE2199" s="132"/>
    </row>
    <row r="2200" spans="50:57" x14ac:dyDescent="0.2">
      <c r="AX2200" s="204"/>
      <c r="AY2200" s="204"/>
      <c r="AZ2200" s="204"/>
      <c r="BA2200" s="204"/>
      <c r="BB2200" s="204"/>
      <c r="BC2200" s="204"/>
      <c r="BD2200" s="204"/>
      <c r="BE2200" s="132"/>
    </row>
    <row r="2201" spans="50:57" x14ac:dyDescent="0.2">
      <c r="AX2201" s="204"/>
      <c r="AY2201" s="204"/>
      <c r="AZ2201" s="204"/>
      <c r="BA2201" s="204"/>
      <c r="BB2201" s="204"/>
      <c r="BC2201" s="204"/>
      <c r="BD2201" s="204"/>
      <c r="BE2201" s="132"/>
    </row>
    <row r="2202" spans="50:57" x14ac:dyDescent="0.2">
      <c r="AX2202" s="204"/>
      <c r="AY2202" s="204"/>
      <c r="AZ2202" s="204"/>
      <c r="BA2202" s="204"/>
      <c r="BB2202" s="204"/>
      <c r="BC2202" s="204"/>
      <c r="BD2202" s="204"/>
      <c r="BE2202" s="132"/>
    </row>
    <row r="2203" spans="50:57" x14ac:dyDescent="0.2">
      <c r="AX2203" s="204"/>
      <c r="AY2203" s="204"/>
      <c r="AZ2203" s="204"/>
      <c r="BA2203" s="204"/>
      <c r="BB2203" s="204"/>
      <c r="BC2203" s="204"/>
      <c r="BD2203" s="204"/>
      <c r="BE2203" s="132"/>
    </row>
    <row r="2204" spans="50:57" x14ac:dyDescent="0.2">
      <c r="AX2204" s="204"/>
      <c r="AY2204" s="204"/>
      <c r="AZ2204" s="204"/>
      <c r="BA2204" s="204"/>
      <c r="BB2204" s="204"/>
      <c r="BC2204" s="204"/>
      <c r="BD2204" s="204"/>
      <c r="BE2204" s="132"/>
    </row>
    <row r="2205" spans="50:57" x14ac:dyDescent="0.2">
      <c r="AX2205" s="204"/>
      <c r="AY2205" s="204"/>
      <c r="AZ2205" s="204"/>
      <c r="BA2205" s="204"/>
      <c r="BB2205" s="204"/>
      <c r="BC2205" s="204"/>
      <c r="BD2205" s="204"/>
      <c r="BE2205" s="132"/>
    </row>
    <row r="2206" spans="50:57" x14ac:dyDescent="0.2">
      <c r="AX2206" s="204"/>
      <c r="AY2206" s="204"/>
      <c r="AZ2206" s="204"/>
      <c r="BA2206" s="204"/>
      <c r="BB2206" s="204"/>
      <c r="BC2206" s="204"/>
      <c r="BD2206" s="204"/>
      <c r="BE2206" s="132"/>
    </row>
    <row r="2207" spans="50:57" x14ac:dyDescent="0.2">
      <c r="AX2207" s="204"/>
      <c r="AY2207" s="204"/>
      <c r="AZ2207" s="204"/>
      <c r="BA2207" s="204"/>
      <c r="BB2207" s="204"/>
      <c r="BC2207" s="204"/>
      <c r="BD2207" s="204"/>
      <c r="BE2207" s="132"/>
    </row>
    <row r="2208" spans="50:57" x14ac:dyDescent="0.2">
      <c r="AX2208" s="204"/>
      <c r="AY2208" s="204"/>
      <c r="AZ2208" s="204"/>
      <c r="BA2208" s="204"/>
      <c r="BB2208" s="204"/>
      <c r="BC2208" s="204"/>
      <c r="BD2208" s="204"/>
      <c r="BE2208" s="132"/>
    </row>
    <row r="2209" spans="50:57" x14ac:dyDescent="0.2">
      <c r="AX2209" s="204"/>
      <c r="AY2209" s="204"/>
      <c r="AZ2209" s="204"/>
      <c r="BA2209" s="204"/>
      <c r="BB2209" s="204"/>
      <c r="BC2209" s="204"/>
      <c r="BD2209" s="204"/>
      <c r="BE2209" s="132"/>
    </row>
    <row r="2210" spans="50:57" x14ac:dyDescent="0.2">
      <c r="AX2210" s="204"/>
      <c r="AY2210" s="204"/>
      <c r="AZ2210" s="204"/>
      <c r="BA2210" s="204"/>
      <c r="BB2210" s="204"/>
      <c r="BC2210" s="204"/>
      <c r="BD2210" s="204"/>
      <c r="BE2210" s="132"/>
    </row>
    <row r="2211" spans="50:57" x14ac:dyDescent="0.2">
      <c r="AX2211" s="204"/>
      <c r="AY2211" s="204"/>
      <c r="AZ2211" s="204"/>
      <c r="BA2211" s="204"/>
      <c r="BB2211" s="204"/>
      <c r="BC2211" s="204"/>
      <c r="BD2211" s="204"/>
      <c r="BE2211" s="132"/>
    </row>
    <row r="2212" spans="50:57" x14ac:dyDescent="0.2">
      <c r="AX2212" s="204"/>
      <c r="AY2212" s="204"/>
      <c r="AZ2212" s="204"/>
      <c r="BA2212" s="204"/>
      <c r="BB2212" s="204"/>
      <c r="BC2212" s="204"/>
      <c r="BD2212" s="204"/>
      <c r="BE2212" s="132"/>
    </row>
    <row r="2213" spans="50:57" x14ac:dyDescent="0.2">
      <c r="AX2213" s="204"/>
      <c r="AY2213" s="204"/>
      <c r="AZ2213" s="204"/>
      <c r="BA2213" s="204"/>
      <c r="BB2213" s="204"/>
      <c r="BC2213" s="204"/>
      <c r="BD2213" s="204"/>
      <c r="BE2213" s="132"/>
    </row>
    <row r="2214" spans="50:57" x14ac:dyDescent="0.2">
      <c r="AX2214" s="204"/>
      <c r="AY2214" s="204"/>
      <c r="AZ2214" s="204"/>
      <c r="BA2214" s="204"/>
      <c r="BB2214" s="204"/>
      <c r="BC2214" s="204"/>
      <c r="BD2214" s="204"/>
      <c r="BE2214" s="132"/>
    </row>
    <row r="2215" spans="50:57" x14ac:dyDescent="0.2">
      <c r="AX2215" s="204"/>
      <c r="AY2215" s="204"/>
      <c r="AZ2215" s="204"/>
      <c r="BA2215" s="204"/>
      <c r="BB2215" s="204"/>
      <c r="BC2215" s="204"/>
      <c r="BD2215" s="204"/>
      <c r="BE2215" s="132"/>
    </row>
    <row r="2216" spans="50:57" x14ac:dyDescent="0.2">
      <c r="AX2216" s="204"/>
      <c r="AY2216" s="204"/>
      <c r="AZ2216" s="204"/>
      <c r="BA2216" s="204"/>
      <c r="BB2216" s="204"/>
      <c r="BC2216" s="204"/>
      <c r="BD2216" s="204"/>
      <c r="BE2216" s="132"/>
    </row>
    <row r="2217" spans="50:57" x14ac:dyDescent="0.2">
      <c r="AX2217" s="204"/>
      <c r="AY2217" s="204"/>
      <c r="AZ2217" s="204"/>
      <c r="BA2217" s="204"/>
      <c r="BB2217" s="204"/>
      <c r="BC2217" s="204"/>
      <c r="BD2217" s="204"/>
      <c r="BE2217" s="132"/>
    </row>
    <row r="2218" spans="50:57" x14ac:dyDescent="0.2">
      <c r="AX2218" s="204"/>
      <c r="AY2218" s="204"/>
      <c r="AZ2218" s="204"/>
      <c r="BA2218" s="204"/>
      <c r="BB2218" s="204"/>
      <c r="BC2218" s="204"/>
      <c r="BD2218" s="204"/>
      <c r="BE2218" s="132"/>
    </row>
    <row r="2219" spans="50:57" x14ac:dyDescent="0.2">
      <c r="AX2219" s="204"/>
      <c r="AY2219" s="204"/>
      <c r="AZ2219" s="204"/>
      <c r="BA2219" s="204"/>
      <c r="BB2219" s="204"/>
      <c r="BC2219" s="204"/>
      <c r="BD2219" s="204"/>
      <c r="BE2219" s="132"/>
    </row>
    <row r="2220" spans="50:57" x14ac:dyDescent="0.2">
      <c r="AX2220" s="204"/>
      <c r="AY2220" s="204"/>
      <c r="AZ2220" s="204"/>
      <c r="BA2220" s="204"/>
      <c r="BB2220" s="204"/>
      <c r="BC2220" s="204"/>
      <c r="BD2220" s="204"/>
      <c r="BE2220" s="132"/>
    </row>
    <row r="2221" spans="50:57" x14ac:dyDescent="0.2">
      <c r="AX2221" s="204"/>
      <c r="AY2221" s="204"/>
      <c r="AZ2221" s="204"/>
      <c r="BA2221" s="204"/>
      <c r="BB2221" s="204"/>
      <c r="BC2221" s="204"/>
      <c r="BD2221" s="204"/>
      <c r="BE2221" s="132"/>
    </row>
    <row r="2222" spans="50:57" x14ac:dyDescent="0.2">
      <c r="AX2222" s="204"/>
      <c r="AY2222" s="204"/>
      <c r="AZ2222" s="204"/>
      <c r="BA2222" s="204"/>
      <c r="BB2222" s="204"/>
      <c r="BC2222" s="204"/>
      <c r="BD2222" s="204"/>
      <c r="BE2222" s="132"/>
    </row>
    <row r="2223" spans="50:57" x14ac:dyDescent="0.2">
      <c r="AX2223" s="204"/>
      <c r="AY2223" s="204"/>
      <c r="AZ2223" s="204"/>
      <c r="BA2223" s="204"/>
      <c r="BB2223" s="204"/>
      <c r="BC2223" s="204"/>
      <c r="BD2223" s="204"/>
      <c r="BE2223" s="132"/>
    </row>
    <row r="2224" spans="50:57" x14ac:dyDescent="0.2">
      <c r="AX2224" s="204"/>
      <c r="AY2224" s="204"/>
      <c r="AZ2224" s="204"/>
      <c r="BA2224" s="204"/>
      <c r="BB2224" s="204"/>
      <c r="BC2224" s="204"/>
      <c r="BD2224" s="204"/>
      <c r="BE2224" s="132"/>
    </row>
    <row r="2225" spans="50:57" x14ac:dyDescent="0.2">
      <c r="AX2225" s="204"/>
      <c r="AY2225" s="204"/>
      <c r="AZ2225" s="204"/>
      <c r="BA2225" s="204"/>
      <c r="BB2225" s="204"/>
      <c r="BC2225" s="204"/>
      <c r="BD2225" s="204"/>
      <c r="BE2225" s="132"/>
    </row>
    <row r="2226" spans="50:57" x14ac:dyDescent="0.2">
      <c r="AX2226" s="204"/>
      <c r="AY2226" s="204"/>
      <c r="AZ2226" s="204"/>
      <c r="BA2226" s="204"/>
      <c r="BB2226" s="204"/>
      <c r="BC2226" s="204"/>
      <c r="BD2226" s="204"/>
      <c r="BE2226" s="132"/>
    </row>
    <row r="2227" spans="50:57" x14ac:dyDescent="0.2">
      <c r="AX2227" s="204"/>
      <c r="AY2227" s="204"/>
      <c r="AZ2227" s="204"/>
      <c r="BA2227" s="204"/>
      <c r="BB2227" s="204"/>
      <c r="BC2227" s="204"/>
      <c r="BD2227" s="204"/>
      <c r="BE2227" s="132"/>
    </row>
    <row r="2228" spans="50:57" x14ac:dyDescent="0.2">
      <c r="AX2228" s="204"/>
      <c r="AY2228" s="204"/>
      <c r="AZ2228" s="204"/>
      <c r="BA2228" s="204"/>
      <c r="BB2228" s="204"/>
      <c r="BC2228" s="204"/>
      <c r="BD2228" s="204"/>
      <c r="BE2228" s="132"/>
    </row>
    <row r="2229" spans="50:57" x14ac:dyDescent="0.2">
      <c r="AX2229" s="204"/>
      <c r="AY2229" s="204"/>
      <c r="AZ2229" s="204"/>
      <c r="BA2229" s="204"/>
      <c r="BB2229" s="204"/>
      <c r="BC2229" s="204"/>
      <c r="BD2229" s="204"/>
      <c r="BE2229" s="132"/>
    </row>
    <row r="2230" spans="50:57" x14ac:dyDescent="0.2">
      <c r="AX2230" s="204"/>
      <c r="AY2230" s="204"/>
      <c r="AZ2230" s="204"/>
      <c r="BA2230" s="204"/>
      <c r="BB2230" s="204"/>
      <c r="BC2230" s="204"/>
      <c r="BD2230" s="204"/>
      <c r="BE2230" s="132"/>
    </row>
    <row r="2231" spans="50:57" x14ac:dyDescent="0.2">
      <c r="AX2231" s="204"/>
      <c r="AY2231" s="204"/>
      <c r="AZ2231" s="204"/>
      <c r="BA2231" s="204"/>
      <c r="BB2231" s="204"/>
      <c r="BC2231" s="204"/>
      <c r="BD2231" s="204"/>
      <c r="BE2231" s="132"/>
    </row>
    <row r="2232" spans="50:57" x14ac:dyDescent="0.2">
      <c r="AX2232" s="204"/>
      <c r="AY2232" s="204"/>
      <c r="AZ2232" s="204"/>
      <c r="BA2232" s="204"/>
      <c r="BB2232" s="204"/>
      <c r="BC2232" s="204"/>
      <c r="BD2232" s="204"/>
      <c r="BE2232" s="132"/>
    </row>
    <row r="2233" spans="50:57" x14ac:dyDescent="0.2">
      <c r="AX2233" s="204"/>
      <c r="AY2233" s="204"/>
      <c r="AZ2233" s="204"/>
      <c r="BA2233" s="204"/>
      <c r="BB2233" s="204"/>
      <c r="BC2233" s="204"/>
      <c r="BD2233" s="204"/>
      <c r="BE2233" s="132"/>
    </row>
    <row r="2234" spans="50:57" x14ac:dyDescent="0.2">
      <c r="AX2234" s="204"/>
      <c r="AY2234" s="204"/>
      <c r="AZ2234" s="204"/>
      <c r="BA2234" s="204"/>
      <c r="BB2234" s="204"/>
      <c r="BC2234" s="204"/>
      <c r="BD2234" s="204"/>
      <c r="BE2234" s="132"/>
    </row>
    <row r="2235" spans="50:57" x14ac:dyDescent="0.2">
      <c r="AX2235" s="204"/>
      <c r="AY2235" s="204"/>
      <c r="AZ2235" s="204"/>
      <c r="BA2235" s="204"/>
      <c r="BB2235" s="204"/>
      <c r="BC2235" s="204"/>
      <c r="BD2235" s="204"/>
      <c r="BE2235" s="132"/>
    </row>
    <row r="2236" spans="50:57" x14ac:dyDescent="0.2">
      <c r="AX2236" s="204"/>
      <c r="AY2236" s="204"/>
      <c r="AZ2236" s="204"/>
      <c r="BA2236" s="204"/>
      <c r="BB2236" s="204"/>
      <c r="BC2236" s="204"/>
      <c r="BD2236" s="204"/>
      <c r="BE2236" s="132"/>
    </row>
    <row r="2237" spans="50:57" x14ac:dyDescent="0.2">
      <c r="AX2237" s="204"/>
      <c r="AY2237" s="204"/>
      <c r="AZ2237" s="204"/>
      <c r="BA2237" s="204"/>
      <c r="BB2237" s="204"/>
      <c r="BC2237" s="204"/>
      <c r="BD2237" s="204"/>
      <c r="BE2237" s="132"/>
    </row>
    <row r="2238" spans="50:57" x14ac:dyDescent="0.2">
      <c r="AX2238" s="204"/>
      <c r="AY2238" s="204"/>
      <c r="AZ2238" s="204"/>
      <c r="BA2238" s="204"/>
      <c r="BB2238" s="204"/>
      <c r="BC2238" s="204"/>
      <c r="BD2238" s="204"/>
      <c r="BE2238" s="132"/>
    </row>
    <row r="2239" spans="50:57" x14ac:dyDescent="0.2">
      <c r="AX2239" s="204"/>
      <c r="AY2239" s="204"/>
      <c r="AZ2239" s="204"/>
      <c r="BA2239" s="204"/>
      <c r="BB2239" s="204"/>
      <c r="BC2239" s="204"/>
      <c r="BD2239" s="204"/>
      <c r="BE2239" s="132"/>
    </row>
    <row r="2240" spans="50:57" x14ac:dyDescent="0.2">
      <c r="AX2240" s="204"/>
      <c r="AY2240" s="204"/>
      <c r="AZ2240" s="204"/>
      <c r="BA2240" s="204"/>
      <c r="BB2240" s="204"/>
      <c r="BC2240" s="204"/>
      <c r="BD2240" s="204"/>
      <c r="BE2240" s="132"/>
    </row>
    <row r="2241" spans="50:57" x14ac:dyDescent="0.2">
      <c r="AX2241" s="204"/>
      <c r="AY2241" s="204"/>
      <c r="AZ2241" s="204"/>
      <c r="BA2241" s="204"/>
      <c r="BB2241" s="204"/>
      <c r="BC2241" s="204"/>
      <c r="BD2241" s="204"/>
      <c r="BE2241" s="132"/>
    </row>
    <row r="2242" spans="50:57" x14ac:dyDescent="0.2">
      <c r="AX2242" s="204"/>
      <c r="AY2242" s="204"/>
      <c r="AZ2242" s="204"/>
      <c r="BA2242" s="204"/>
      <c r="BB2242" s="204"/>
      <c r="BC2242" s="204"/>
      <c r="BD2242" s="204"/>
      <c r="BE2242" s="132"/>
    </row>
    <row r="2243" spans="50:57" x14ac:dyDescent="0.2">
      <c r="AX2243" s="204"/>
      <c r="AY2243" s="204"/>
      <c r="AZ2243" s="204"/>
      <c r="BA2243" s="204"/>
      <c r="BB2243" s="204"/>
      <c r="BC2243" s="204"/>
      <c r="BD2243" s="204"/>
      <c r="BE2243" s="132"/>
    </row>
    <row r="2244" spans="50:57" x14ac:dyDescent="0.2">
      <c r="AX2244" s="204"/>
      <c r="AY2244" s="204"/>
      <c r="AZ2244" s="204"/>
      <c r="BA2244" s="204"/>
      <c r="BB2244" s="204"/>
      <c r="BC2244" s="204"/>
      <c r="BD2244" s="204"/>
      <c r="BE2244" s="132"/>
    </row>
    <row r="2245" spans="50:57" x14ac:dyDescent="0.2">
      <c r="AX2245" s="204"/>
      <c r="AY2245" s="204"/>
      <c r="AZ2245" s="204"/>
      <c r="BA2245" s="204"/>
      <c r="BB2245" s="204"/>
      <c r="BC2245" s="204"/>
      <c r="BD2245" s="204"/>
      <c r="BE2245" s="132"/>
    </row>
    <row r="2246" spans="50:57" x14ac:dyDescent="0.2">
      <c r="AX2246" s="204"/>
      <c r="AY2246" s="204"/>
      <c r="AZ2246" s="204"/>
      <c r="BA2246" s="204"/>
      <c r="BB2246" s="204"/>
      <c r="BC2246" s="204"/>
      <c r="BD2246" s="204"/>
      <c r="BE2246" s="132"/>
    </row>
    <row r="2247" spans="50:57" x14ac:dyDescent="0.2">
      <c r="AX2247" s="204"/>
      <c r="AY2247" s="204"/>
      <c r="AZ2247" s="204"/>
      <c r="BA2247" s="204"/>
      <c r="BB2247" s="204"/>
      <c r="BC2247" s="204"/>
      <c r="BD2247" s="204"/>
      <c r="BE2247" s="132"/>
    </row>
    <row r="2248" spans="50:57" x14ac:dyDescent="0.2">
      <c r="AX2248" s="204"/>
      <c r="AY2248" s="204"/>
      <c r="AZ2248" s="204"/>
      <c r="BA2248" s="204"/>
      <c r="BB2248" s="204"/>
      <c r="BC2248" s="204"/>
      <c r="BD2248" s="204"/>
      <c r="BE2248" s="132"/>
    </row>
    <row r="2249" spans="50:57" x14ac:dyDescent="0.2">
      <c r="AX2249" s="204"/>
      <c r="AY2249" s="204"/>
      <c r="AZ2249" s="204"/>
      <c r="BA2249" s="204"/>
      <c r="BB2249" s="204"/>
      <c r="BC2249" s="204"/>
      <c r="BD2249" s="204"/>
      <c r="BE2249" s="132"/>
    </row>
    <row r="2250" spans="50:57" x14ac:dyDescent="0.2">
      <c r="AX2250" s="204"/>
      <c r="AY2250" s="204"/>
      <c r="AZ2250" s="204"/>
      <c r="BA2250" s="204"/>
      <c r="BB2250" s="204"/>
      <c r="BC2250" s="204"/>
      <c r="BD2250" s="204"/>
      <c r="BE2250" s="132"/>
    </row>
    <row r="2251" spans="50:57" x14ac:dyDescent="0.2">
      <c r="AX2251" s="204"/>
      <c r="AY2251" s="204"/>
      <c r="AZ2251" s="204"/>
      <c r="BA2251" s="204"/>
      <c r="BB2251" s="204"/>
      <c r="BC2251" s="204"/>
      <c r="BD2251" s="204"/>
      <c r="BE2251" s="132"/>
    </row>
    <row r="2252" spans="50:57" x14ac:dyDescent="0.2">
      <c r="AX2252" s="204"/>
      <c r="AY2252" s="204"/>
      <c r="AZ2252" s="204"/>
      <c r="BA2252" s="204"/>
      <c r="BB2252" s="204"/>
      <c r="BC2252" s="204"/>
      <c r="BD2252" s="204"/>
      <c r="BE2252" s="132"/>
    </row>
    <row r="2253" spans="50:57" x14ac:dyDescent="0.2">
      <c r="AX2253" s="204"/>
      <c r="AY2253" s="204"/>
      <c r="AZ2253" s="204"/>
      <c r="BA2253" s="204"/>
      <c r="BB2253" s="204"/>
      <c r="BC2253" s="204"/>
      <c r="BD2253" s="204"/>
      <c r="BE2253" s="132"/>
    </row>
    <row r="2254" spans="50:57" x14ac:dyDescent="0.2">
      <c r="AX2254" s="204"/>
      <c r="AY2254" s="204"/>
      <c r="AZ2254" s="204"/>
      <c r="BA2254" s="204"/>
      <c r="BB2254" s="204"/>
      <c r="BC2254" s="204"/>
      <c r="BD2254" s="204"/>
      <c r="BE2254" s="132"/>
    </row>
    <row r="2255" spans="50:57" x14ac:dyDescent="0.2">
      <c r="AX2255" s="204"/>
      <c r="AY2255" s="204"/>
      <c r="AZ2255" s="204"/>
      <c r="BA2255" s="204"/>
      <c r="BB2255" s="204"/>
      <c r="BC2255" s="204"/>
      <c r="BD2255" s="204"/>
      <c r="BE2255" s="132"/>
    </row>
    <row r="2256" spans="50:57" x14ac:dyDescent="0.2">
      <c r="AX2256" s="204"/>
      <c r="AY2256" s="204"/>
      <c r="AZ2256" s="204"/>
      <c r="BA2256" s="204"/>
      <c r="BB2256" s="204"/>
      <c r="BC2256" s="204"/>
      <c r="BD2256" s="204"/>
      <c r="BE2256" s="132"/>
    </row>
    <row r="2257" spans="50:57" x14ac:dyDescent="0.2">
      <c r="AX2257" s="204"/>
      <c r="AY2257" s="204"/>
      <c r="AZ2257" s="204"/>
      <c r="BA2257" s="204"/>
      <c r="BB2257" s="204"/>
      <c r="BC2257" s="204"/>
      <c r="BD2257" s="204"/>
      <c r="BE2257" s="132"/>
    </row>
    <row r="2258" spans="50:57" x14ac:dyDescent="0.2">
      <c r="AX2258" s="204"/>
      <c r="AY2258" s="204"/>
      <c r="AZ2258" s="204"/>
      <c r="BA2258" s="204"/>
      <c r="BB2258" s="204"/>
      <c r="BC2258" s="204"/>
      <c r="BD2258" s="204"/>
      <c r="BE2258" s="132"/>
    </row>
    <row r="2259" spans="50:57" x14ac:dyDescent="0.2">
      <c r="AX2259" s="204"/>
      <c r="AY2259" s="204"/>
      <c r="AZ2259" s="204"/>
      <c r="BA2259" s="204"/>
      <c r="BB2259" s="204"/>
      <c r="BC2259" s="204"/>
      <c r="BD2259" s="204"/>
      <c r="BE2259" s="132"/>
    </row>
    <row r="2260" spans="50:57" x14ac:dyDescent="0.2">
      <c r="AX2260" s="204"/>
      <c r="AY2260" s="204"/>
      <c r="AZ2260" s="204"/>
      <c r="BA2260" s="204"/>
      <c r="BB2260" s="204"/>
      <c r="BC2260" s="204"/>
      <c r="BD2260" s="204"/>
      <c r="BE2260" s="132"/>
    </row>
    <row r="2261" spans="50:57" x14ac:dyDescent="0.2">
      <c r="AX2261" s="204"/>
      <c r="AY2261" s="204"/>
      <c r="AZ2261" s="204"/>
      <c r="BA2261" s="204"/>
      <c r="BB2261" s="204"/>
      <c r="BC2261" s="204"/>
      <c r="BD2261" s="204"/>
      <c r="BE2261" s="132"/>
    </row>
    <row r="2262" spans="50:57" x14ac:dyDescent="0.2">
      <c r="AX2262" s="204"/>
      <c r="AY2262" s="204"/>
      <c r="AZ2262" s="204"/>
      <c r="BA2262" s="204"/>
      <c r="BB2262" s="204"/>
      <c r="BC2262" s="204"/>
      <c r="BD2262" s="204"/>
      <c r="BE2262" s="132"/>
    </row>
    <row r="2263" spans="50:57" x14ac:dyDescent="0.2">
      <c r="AX2263" s="204"/>
      <c r="AY2263" s="204"/>
      <c r="AZ2263" s="204"/>
      <c r="BA2263" s="204"/>
      <c r="BB2263" s="204"/>
      <c r="BC2263" s="204"/>
      <c r="BD2263" s="204"/>
      <c r="BE2263" s="132"/>
    </row>
    <row r="2264" spans="50:57" x14ac:dyDescent="0.2">
      <c r="AX2264" s="204"/>
      <c r="AY2264" s="204"/>
      <c r="AZ2264" s="204"/>
      <c r="BA2264" s="204"/>
      <c r="BB2264" s="204"/>
      <c r="BC2264" s="204"/>
      <c r="BD2264" s="204"/>
      <c r="BE2264" s="132"/>
    </row>
    <row r="2265" spans="50:57" x14ac:dyDescent="0.2">
      <c r="AX2265" s="204"/>
      <c r="AY2265" s="204"/>
      <c r="AZ2265" s="204"/>
      <c r="BA2265" s="204"/>
      <c r="BB2265" s="204"/>
      <c r="BC2265" s="204"/>
      <c r="BD2265" s="204"/>
      <c r="BE2265" s="132"/>
    </row>
    <row r="2266" spans="50:57" x14ac:dyDescent="0.2">
      <c r="AX2266" s="204"/>
      <c r="AY2266" s="204"/>
      <c r="AZ2266" s="204"/>
      <c r="BA2266" s="204"/>
      <c r="BB2266" s="204"/>
      <c r="BC2266" s="204"/>
      <c r="BD2266" s="204"/>
      <c r="BE2266" s="132"/>
    </row>
    <row r="2267" spans="50:57" x14ac:dyDescent="0.2">
      <c r="AX2267" s="204"/>
      <c r="AY2267" s="204"/>
      <c r="AZ2267" s="204"/>
      <c r="BA2267" s="204"/>
      <c r="BB2267" s="204"/>
      <c r="BC2267" s="204"/>
      <c r="BD2267" s="204"/>
      <c r="BE2267" s="132"/>
    </row>
    <row r="2268" spans="50:57" x14ac:dyDescent="0.2">
      <c r="AX2268" s="204"/>
      <c r="AY2268" s="204"/>
      <c r="AZ2268" s="204"/>
      <c r="BA2268" s="204"/>
      <c r="BB2268" s="204"/>
      <c r="BC2268" s="204"/>
      <c r="BD2268" s="204"/>
      <c r="BE2268" s="132"/>
    </row>
    <row r="2269" spans="50:57" x14ac:dyDescent="0.2">
      <c r="AX2269" s="204"/>
      <c r="AY2269" s="204"/>
      <c r="AZ2269" s="204"/>
      <c r="BA2269" s="204"/>
      <c r="BB2269" s="204"/>
      <c r="BC2269" s="204"/>
      <c r="BD2269" s="204"/>
      <c r="BE2269" s="132"/>
    </row>
    <row r="2270" spans="50:57" x14ac:dyDescent="0.2">
      <c r="AX2270" s="204"/>
      <c r="AY2270" s="204"/>
      <c r="AZ2270" s="204"/>
      <c r="BA2270" s="204"/>
      <c r="BB2270" s="204"/>
      <c r="BC2270" s="204"/>
      <c r="BD2270" s="204"/>
      <c r="BE2270" s="132"/>
    </row>
    <row r="2271" spans="50:57" x14ac:dyDescent="0.2">
      <c r="AX2271" s="204"/>
      <c r="AY2271" s="204"/>
      <c r="AZ2271" s="204"/>
      <c r="BA2271" s="204"/>
      <c r="BB2271" s="204"/>
      <c r="BC2271" s="204"/>
      <c r="BD2271" s="204"/>
      <c r="BE2271" s="132"/>
    </row>
    <row r="2272" spans="50:57" x14ac:dyDescent="0.2">
      <c r="AX2272" s="204"/>
      <c r="AY2272" s="204"/>
      <c r="AZ2272" s="204"/>
      <c r="BA2272" s="204"/>
      <c r="BB2272" s="204"/>
      <c r="BC2272" s="204"/>
      <c r="BD2272" s="204"/>
      <c r="BE2272" s="132"/>
    </row>
    <row r="2273" spans="50:57" x14ac:dyDescent="0.2">
      <c r="AX2273" s="204"/>
      <c r="AY2273" s="204"/>
      <c r="AZ2273" s="204"/>
      <c r="BA2273" s="204"/>
      <c r="BB2273" s="204"/>
      <c r="BC2273" s="204"/>
      <c r="BD2273" s="204"/>
      <c r="BE2273" s="132"/>
    </row>
    <row r="2274" spans="50:57" x14ac:dyDescent="0.2">
      <c r="AX2274" s="204"/>
      <c r="AY2274" s="204"/>
      <c r="AZ2274" s="204"/>
      <c r="BA2274" s="204"/>
      <c r="BB2274" s="204"/>
      <c r="BC2274" s="204"/>
      <c r="BD2274" s="204"/>
      <c r="BE2274" s="132"/>
    </row>
    <row r="2275" spans="50:57" x14ac:dyDescent="0.2">
      <c r="AX2275" s="204"/>
      <c r="AY2275" s="204"/>
      <c r="AZ2275" s="204"/>
      <c r="BA2275" s="204"/>
      <c r="BB2275" s="204"/>
      <c r="BC2275" s="204"/>
      <c r="BD2275" s="204"/>
      <c r="BE2275" s="132"/>
    </row>
    <row r="2276" spans="50:57" x14ac:dyDescent="0.2">
      <c r="AX2276" s="204"/>
      <c r="AY2276" s="204"/>
      <c r="AZ2276" s="204"/>
      <c r="BA2276" s="204"/>
      <c r="BB2276" s="204"/>
      <c r="BC2276" s="204"/>
      <c r="BD2276" s="204"/>
      <c r="BE2276" s="132"/>
    </row>
    <row r="2277" spans="50:57" x14ac:dyDescent="0.2">
      <c r="AX2277" s="204"/>
      <c r="AY2277" s="204"/>
      <c r="AZ2277" s="204"/>
      <c r="BA2277" s="204"/>
      <c r="BB2277" s="204"/>
      <c r="BC2277" s="204"/>
      <c r="BD2277" s="204"/>
      <c r="BE2277" s="132"/>
    </row>
    <row r="2278" spans="50:57" x14ac:dyDescent="0.2">
      <c r="AX2278" s="204"/>
      <c r="AY2278" s="204"/>
      <c r="AZ2278" s="204"/>
      <c r="BA2278" s="204"/>
      <c r="BB2278" s="204"/>
      <c r="BC2278" s="204"/>
      <c r="BD2278" s="204"/>
      <c r="BE2278" s="132"/>
    </row>
    <row r="2279" spans="50:57" x14ac:dyDescent="0.2">
      <c r="AX2279" s="204"/>
      <c r="AY2279" s="204"/>
      <c r="AZ2279" s="204"/>
      <c r="BA2279" s="204"/>
      <c r="BB2279" s="204"/>
      <c r="BC2279" s="204"/>
      <c r="BD2279" s="204"/>
      <c r="BE2279" s="132"/>
    </row>
    <row r="2280" spans="50:57" x14ac:dyDescent="0.2">
      <c r="AX2280" s="204"/>
      <c r="AY2280" s="204"/>
      <c r="AZ2280" s="204"/>
      <c r="BA2280" s="204"/>
      <c r="BB2280" s="204"/>
      <c r="BC2280" s="204"/>
      <c r="BD2280" s="204"/>
      <c r="BE2280" s="132"/>
    </row>
    <row r="2281" spans="50:57" x14ac:dyDescent="0.2">
      <c r="AX2281" s="204"/>
      <c r="AY2281" s="204"/>
      <c r="AZ2281" s="204"/>
      <c r="BA2281" s="204"/>
      <c r="BB2281" s="204"/>
      <c r="BC2281" s="204"/>
      <c r="BD2281" s="204"/>
      <c r="BE2281" s="132"/>
    </row>
    <row r="2282" spans="50:57" x14ac:dyDescent="0.2">
      <c r="AX2282" s="204"/>
      <c r="AY2282" s="204"/>
      <c r="AZ2282" s="204"/>
      <c r="BA2282" s="204"/>
      <c r="BB2282" s="204"/>
      <c r="BC2282" s="204"/>
      <c r="BD2282" s="204"/>
      <c r="BE2282" s="132"/>
    </row>
    <row r="2283" spans="50:57" x14ac:dyDescent="0.2">
      <c r="AX2283" s="204"/>
      <c r="AY2283" s="204"/>
      <c r="AZ2283" s="204"/>
      <c r="BA2283" s="204"/>
      <c r="BB2283" s="204"/>
      <c r="BC2283" s="204"/>
      <c r="BD2283" s="204"/>
      <c r="BE2283" s="132"/>
    </row>
    <row r="2284" spans="50:57" x14ac:dyDescent="0.2">
      <c r="AX2284" s="204"/>
      <c r="AY2284" s="204"/>
      <c r="AZ2284" s="204"/>
      <c r="BA2284" s="204"/>
      <c r="BB2284" s="204"/>
      <c r="BC2284" s="204"/>
      <c r="BD2284" s="204"/>
      <c r="BE2284" s="132"/>
    </row>
    <row r="2285" spans="50:57" x14ac:dyDescent="0.2">
      <c r="AX2285" s="204"/>
      <c r="AY2285" s="204"/>
      <c r="AZ2285" s="204"/>
      <c r="BA2285" s="204"/>
      <c r="BB2285" s="204"/>
      <c r="BC2285" s="204"/>
      <c r="BD2285" s="204"/>
      <c r="BE2285" s="132"/>
    </row>
    <row r="2286" spans="50:57" x14ac:dyDescent="0.2">
      <c r="AX2286" s="204"/>
      <c r="AY2286" s="204"/>
      <c r="AZ2286" s="204"/>
      <c r="BA2286" s="204"/>
      <c r="BB2286" s="204"/>
      <c r="BC2286" s="204"/>
      <c r="BD2286" s="204"/>
      <c r="BE2286" s="132"/>
    </row>
    <row r="2287" spans="50:57" x14ac:dyDescent="0.2">
      <c r="AX2287" s="204"/>
      <c r="AY2287" s="204"/>
      <c r="AZ2287" s="204"/>
      <c r="BA2287" s="204"/>
      <c r="BB2287" s="204"/>
      <c r="BC2287" s="204"/>
      <c r="BD2287" s="204"/>
      <c r="BE2287" s="132"/>
    </row>
    <row r="2288" spans="50:57" x14ac:dyDescent="0.2">
      <c r="AX2288" s="204"/>
      <c r="AY2288" s="204"/>
      <c r="AZ2288" s="204"/>
      <c r="BA2288" s="204"/>
      <c r="BB2288" s="204"/>
      <c r="BC2288" s="204"/>
      <c r="BD2288" s="204"/>
      <c r="BE2288" s="132"/>
    </row>
    <row r="2289" spans="50:57" x14ac:dyDescent="0.2">
      <c r="AX2289" s="204"/>
      <c r="AY2289" s="204"/>
      <c r="AZ2289" s="204"/>
      <c r="BA2289" s="204"/>
      <c r="BB2289" s="204"/>
      <c r="BC2289" s="204"/>
      <c r="BD2289" s="204"/>
      <c r="BE2289" s="132"/>
    </row>
    <row r="2290" spans="50:57" x14ac:dyDescent="0.2">
      <c r="AX2290" s="204"/>
      <c r="AY2290" s="204"/>
      <c r="AZ2290" s="204"/>
      <c r="BA2290" s="204"/>
      <c r="BB2290" s="204"/>
      <c r="BC2290" s="204"/>
      <c r="BD2290" s="204"/>
      <c r="BE2290" s="132"/>
    </row>
    <row r="2291" spans="50:57" x14ac:dyDescent="0.2">
      <c r="AX2291" s="204"/>
      <c r="AY2291" s="204"/>
      <c r="AZ2291" s="204"/>
      <c r="BA2291" s="204"/>
      <c r="BB2291" s="204"/>
      <c r="BC2291" s="204"/>
      <c r="BD2291" s="204"/>
      <c r="BE2291" s="132"/>
    </row>
    <row r="2292" spans="50:57" x14ac:dyDescent="0.2">
      <c r="AX2292" s="204"/>
      <c r="AY2292" s="204"/>
      <c r="AZ2292" s="204"/>
      <c r="BA2292" s="204"/>
      <c r="BB2292" s="204"/>
      <c r="BC2292" s="204"/>
      <c r="BD2292" s="204"/>
      <c r="BE2292" s="132"/>
    </row>
    <row r="2293" spans="50:57" x14ac:dyDescent="0.2">
      <c r="AX2293" s="204"/>
      <c r="AY2293" s="204"/>
      <c r="AZ2293" s="204"/>
      <c r="BA2293" s="204"/>
      <c r="BB2293" s="204"/>
      <c r="BC2293" s="204"/>
      <c r="BD2293" s="204"/>
      <c r="BE2293" s="132"/>
    </row>
    <row r="2294" spans="50:57" x14ac:dyDescent="0.2">
      <c r="AX2294" s="204"/>
      <c r="AY2294" s="204"/>
      <c r="AZ2294" s="204"/>
      <c r="BA2294" s="204"/>
      <c r="BB2294" s="204"/>
      <c r="BC2294" s="204"/>
      <c r="BD2294" s="204"/>
      <c r="BE2294" s="132"/>
    </row>
    <row r="2295" spans="50:57" x14ac:dyDescent="0.2">
      <c r="AX2295" s="204"/>
      <c r="AY2295" s="204"/>
      <c r="AZ2295" s="204"/>
      <c r="BA2295" s="204"/>
      <c r="BB2295" s="204"/>
      <c r="BC2295" s="204"/>
      <c r="BD2295" s="204"/>
      <c r="BE2295" s="132"/>
    </row>
    <row r="2296" spans="50:57" x14ac:dyDescent="0.2">
      <c r="AX2296" s="204"/>
      <c r="AY2296" s="204"/>
      <c r="AZ2296" s="204"/>
      <c r="BA2296" s="204"/>
      <c r="BB2296" s="204"/>
      <c r="BC2296" s="204"/>
      <c r="BD2296" s="204"/>
      <c r="BE2296" s="132"/>
    </row>
    <row r="2297" spans="50:57" x14ac:dyDescent="0.2">
      <c r="AX2297" s="204"/>
      <c r="AY2297" s="204"/>
      <c r="AZ2297" s="204"/>
      <c r="BA2297" s="204"/>
      <c r="BB2297" s="204"/>
      <c r="BC2297" s="204"/>
      <c r="BD2297" s="204"/>
      <c r="BE2297" s="132"/>
    </row>
    <row r="2298" spans="50:57" x14ac:dyDescent="0.2">
      <c r="AX2298" s="204"/>
      <c r="AY2298" s="204"/>
      <c r="AZ2298" s="204"/>
      <c r="BA2298" s="204"/>
      <c r="BB2298" s="204"/>
      <c r="BC2298" s="204"/>
      <c r="BD2298" s="204"/>
      <c r="BE2298" s="132"/>
    </row>
    <row r="2299" spans="50:57" x14ac:dyDescent="0.2">
      <c r="AX2299" s="204"/>
      <c r="AY2299" s="204"/>
      <c r="AZ2299" s="204"/>
      <c r="BA2299" s="204"/>
      <c r="BB2299" s="204"/>
      <c r="BC2299" s="204"/>
      <c r="BD2299" s="204"/>
      <c r="BE2299" s="132"/>
    </row>
    <row r="2300" spans="50:57" x14ac:dyDescent="0.2">
      <c r="AX2300" s="204"/>
      <c r="AY2300" s="204"/>
      <c r="AZ2300" s="204"/>
      <c r="BA2300" s="204"/>
      <c r="BB2300" s="204"/>
      <c r="BC2300" s="204"/>
      <c r="BD2300" s="204"/>
      <c r="BE2300" s="132"/>
    </row>
    <row r="2301" spans="50:57" x14ac:dyDescent="0.2">
      <c r="AX2301" s="204"/>
      <c r="AY2301" s="204"/>
      <c r="AZ2301" s="204"/>
      <c r="BA2301" s="204"/>
      <c r="BB2301" s="204"/>
      <c r="BC2301" s="204"/>
      <c r="BD2301" s="204"/>
      <c r="BE2301" s="132"/>
    </row>
    <row r="2302" spans="50:57" x14ac:dyDescent="0.2">
      <c r="AX2302" s="204"/>
      <c r="AY2302" s="204"/>
      <c r="AZ2302" s="204"/>
      <c r="BA2302" s="204"/>
      <c r="BB2302" s="204"/>
      <c r="BC2302" s="204"/>
      <c r="BD2302" s="204"/>
      <c r="BE2302" s="132"/>
    </row>
    <row r="2303" spans="50:57" x14ac:dyDescent="0.2">
      <c r="AX2303" s="204"/>
      <c r="AY2303" s="204"/>
      <c r="AZ2303" s="204"/>
      <c r="BA2303" s="204"/>
      <c r="BB2303" s="204"/>
      <c r="BC2303" s="204"/>
      <c r="BD2303" s="204"/>
      <c r="BE2303" s="132"/>
    </row>
    <row r="2304" spans="50:57" x14ac:dyDescent="0.2">
      <c r="AX2304" s="204"/>
      <c r="AY2304" s="204"/>
      <c r="AZ2304" s="204"/>
      <c r="BA2304" s="204"/>
      <c r="BB2304" s="204"/>
      <c r="BC2304" s="204"/>
      <c r="BD2304" s="204"/>
      <c r="BE2304" s="132"/>
    </row>
    <row r="2305" spans="50:57" x14ac:dyDescent="0.2">
      <c r="AX2305" s="204"/>
      <c r="AY2305" s="204"/>
      <c r="AZ2305" s="204"/>
      <c r="BA2305" s="204"/>
      <c r="BB2305" s="204"/>
      <c r="BC2305" s="204"/>
      <c r="BD2305" s="204"/>
      <c r="BE2305" s="132"/>
    </row>
    <row r="2306" spans="50:57" x14ac:dyDescent="0.2">
      <c r="AX2306" s="204"/>
      <c r="AY2306" s="204"/>
      <c r="AZ2306" s="204"/>
      <c r="BA2306" s="204"/>
      <c r="BB2306" s="204"/>
      <c r="BC2306" s="204"/>
      <c r="BD2306" s="204"/>
      <c r="BE2306" s="132"/>
    </row>
    <row r="2307" spans="50:57" x14ac:dyDescent="0.2">
      <c r="AX2307" s="204"/>
      <c r="AY2307" s="204"/>
      <c r="AZ2307" s="204"/>
      <c r="BA2307" s="204"/>
      <c r="BB2307" s="204"/>
      <c r="BC2307" s="204"/>
      <c r="BD2307" s="204"/>
      <c r="BE2307" s="132"/>
    </row>
    <row r="2308" spans="50:57" x14ac:dyDescent="0.2">
      <c r="AX2308" s="204"/>
      <c r="AY2308" s="204"/>
      <c r="AZ2308" s="204"/>
      <c r="BA2308" s="204"/>
      <c r="BB2308" s="204"/>
      <c r="BC2308" s="204"/>
      <c r="BD2308" s="204"/>
      <c r="BE2308" s="132"/>
    </row>
    <row r="2309" spans="50:57" x14ac:dyDescent="0.2">
      <c r="AX2309" s="204"/>
      <c r="AY2309" s="204"/>
      <c r="AZ2309" s="204"/>
      <c r="BA2309" s="204"/>
      <c r="BB2309" s="204"/>
      <c r="BC2309" s="204"/>
      <c r="BD2309" s="204"/>
      <c r="BE2309" s="132"/>
    </row>
    <row r="2310" spans="50:57" x14ac:dyDescent="0.2">
      <c r="AX2310" s="204"/>
      <c r="AY2310" s="204"/>
      <c r="AZ2310" s="204"/>
      <c r="BA2310" s="204"/>
      <c r="BB2310" s="204"/>
      <c r="BC2310" s="204"/>
      <c r="BD2310" s="204"/>
      <c r="BE2310" s="132"/>
    </row>
    <row r="2311" spans="50:57" x14ac:dyDescent="0.2">
      <c r="AX2311" s="204"/>
      <c r="AY2311" s="204"/>
      <c r="AZ2311" s="204"/>
      <c r="BA2311" s="204"/>
      <c r="BB2311" s="204"/>
      <c r="BC2311" s="204"/>
      <c r="BD2311" s="204"/>
      <c r="BE2311" s="132"/>
    </row>
    <row r="2312" spans="50:57" x14ac:dyDescent="0.2">
      <c r="AX2312" s="204"/>
      <c r="AY2312" s="204"/>
      <c r="AZ2312" s="204"/>
      <c r="BA2312" s="204"/>
      <c r="BB2312" s="204"/>
      <c r="BC2312" s="204"/>
      <c r="BD2312" s="204"/>
      <c r="BE2312" s="132"/>
    </row>
    <row r="2313" spans="50:57" x14ac:dyDescent="0.2">
      <c r="AX2313" s="204"/>
      <c r="AY2313" s="204"/>
      <c r="AZ2313" s="204"/>
      <c r="BA2313" s="204"/>
      <c r="BB2313" s="204"/>
      <c r="BC2313" s="204"/>
      <c r="BD2313" s="204"/>
      <c r="BE2313" s="132"/>
    </row>
    <row r="2314" spans="50:57" x14ac:dyDescent="0.2">
      <c r="AX2314" s="204"/>
      <c r="AY2314" s="204"/>
      <c r="AZ2314" s="204"/>
      <c r="BA2314" s="204"/>
      <c r="BB2314" s="204"/>
      <c r="BC2314" s="204"/>
      <c r="BD2314" s="204"/>
      <c r="BE2314" s="132"/>
    </row>
    <row r="2315" spans="50:57" x14ac:dyDescent="0.2">
      <c r="AX2315" s="204"/>
      <c r="AY2315" s="204"/>
      <c r="AZ2315" s="204"/>
      <c r="BA2315" s="204"/>
      <c r="BB2315" s="204"/>
      <c r="BC2315" s="204"/>
      <c r="BD2315" s="204"/>
      <c r="BE2315" s="132"/>
    </row>
    <row r="2316" spans="50:57" x14ac:dyDescent="0.2">
      <c r="AX2316" s="204"/>
      <c r="AY2316" s="204"/>
      <c r="AZ2316" s="204"/>
      <c r="BA2316" s="204"/>
      <c r="BB2316" s="204"/>
      <c r="BC2316" s="204"/>
      <c r="BD2316" s="204"/>
      <c r="BE2316" s="132"/>
    </row>
    <row r="2317" spans="50:57" x14ac:dyDescent="0.2">
      <c r="AX2317" s="204"/>
      <c r="AY2317" s="204"/>
      <c r="AZ2317" s="204"/>
      <c r="BA2317" s="204"/>
      <c r="BB2317" s="204"/>
      <c r="BC2317" s="204"/>
      <c r="BD2317" s="204"/>
      <c r="BE2317" s="132"/>
    </row>
    <row r="2318" spans="50:57" x14ac:dyDescent="0.2">
      <c r="AX2318" s="204"/>
      <c r="AY2318" s="204"/>
      <c r="AZ2318" s="204"/>
      <c r="BA2318" s="204"/>
      <c r="BB2318" s="204"/>
      <c r="BC2318" s="204"/>
      <c r="BD2318" s="204"/>
      <c r="BE2318" s="132"/>
    </row>
    <row r="2319" spans="50:57" x14ac:dyDescent="0.2">
      <c r="AX2319" s="204"/>
      <c r="AY2319" s="204"/>
      <c r="AZ2319" s="204"/>
      <c r="BA2319" s="204"/>
      <c r="BB2319" s="204"/>
      <c r="BC2319" s="204"/>
      <c r="BD2319" s="204"/>
      <c r="BE2319" s="132"/>
    </row>
    <row r="2320" spans="50:57" x14ac:dyDescent="0.2">
      <c r="AX2320" s="204"/>
      <c r="AY2320" s="204"/>
      <c r="AZ2320" s="204"/>
      <c r="BA2320" s="204"/>
      <c r="BB2320" s="204"/>
      <c r="BC2320" s="204"/>
      <c r="BD2320" s="204"/>
      <c r="BE2320" s="132"/>
    </row>
    <row r="2321" spans="50:57" x14ac:dyDescent="0.2">
      <c r="AX2321" s="204"/>
      <c r="AY2321" s="204"/>
      <c r="AZ2321" s="204"/>
      <c r="BA2321" s="204"/>
      <c r="BB2321" s="204"/>
      <c r="BC2321" s="204"/>
      <c r="BD2321" s="204"/>
      <c r="BE2321" s="132"/>
    </row>
    <row r="2322" spans="50:57" x14ac:dyDescent="0.2">
      <c r="AX2322" s="204"/>
      <c r="AY2322" s="204"/>
      <c r="AZ2322" s="204"/>
      <c r="BA2322" s="204"/>
      <c r="BB2322" s="204"/>
      <c r="BC2322" s="204"/>
      <c r="BD2322" s="204"/>
      <c r="BE2322" s="132"/>
    </row>
    <row r="2323" spans="50:57" x14ac:dyDescent="0.2">
      <c r="AX2323" s="204"/>
      <c r="AY2323" s="204"/>
      <c r="AZ2323" s="204"/>
      <c r="BA2323" s="204"/>
      <c r="BB2323" s="204"/>
      <c r="BC2323" s="204"/>
      <c r="BD2323" s="204"/>
      <c r="BE2323" s="132"/>
    </row>
    <row r="2324" spans="50:57" x14ac:dyDescent="0.2">
      <c r="AX2324" s="204"/>
      <c r="AY2324" s="204"/>
      <c r="AZ2324" s="204"/>
      <c r="BA2324" s="204"/>
      <c r="BB2324" s="204"/>
      <c r="BC2324" s="204"/>
      <c r="BD2324" s="204"/>
      <c r="BE2324" s="132"/>
    </row>
    <row r="2325" spans="50:57" x14ac:dyDescent="0.2">
      <c r="AX2325" s="204"/>
      <c r="AY2325" s="204"/>
      <c r="AZ2325" s="204"/>
      <c r="BA2325" s="204"/>
      <c r="BB2325" s="204"/>
      <c r="BC2325" s="204"/>
      <c r="BD2325" s="204"/>
      <c r="BE2325" s="132"/>
    </row>
    <row r="2326" spans="50:57" x14ac:dyDescent="0.2">
      <c r="AX2326" s="204"/>
      <c r="AY2326" s="204"/>
      <c r="AZ2326" s="204"/>
      <c r="BA2326" s="204"/>
      <c r="BB2326" s="204"/>
      <c r="BC2326" s="204"/>
      <c r="BD2326" s="204"/>
      <c r="BE2326" s="132"/>
    </row>
    <row r="2327" spans="50:57" x14ac:dyDescent="0.2">
      <c r="AX2327" s="204"/>
      <c r="AY2327" s="204"/>
      <c r="AZ2327" s="204"/>
      <c r="BA2327" s="204"/>
      <c r="BB2327" s="204"/>
      <c r="BC2327" s="204"/>
      <c r="BD2327" s="204"/>
      <c r="BE2327" s="132"/>
    </row>
    <row r="2328" spans="50:57" x14ac:dyDescent="0.2">
      <c r="AX2328" s="204"/>
      <c r="AY2328" s="204"/>
      <c r="AZ2328" s="204"/>
      <c r="BA2328" s="204"/>
      <c r="BB2328" s="204"/>
      <c r="BC2328" s="204"/>
      <c r="BD2328" s="204"/>
      <c r="BE2328" s="132"/>
    </row>
    <row r="2329" spans="50:57" x14ac:dyDescent="0.2">
      <c r="AX2329" s="204"/>
      <c r="AY2329" s="204"/>
      <c r="AZ2329" s="204"/>
      <c r="BA2329" s="204"/>
      <c r="BB2329" s="204"/>
      <c r="BC2329" s="204"/>
      <c r="BD2329" s="204"/>
      <c r="BE2329" s="132"/>
    </row>
    <row r="2330" spans="50:57" x14ac:dyDescent="0.2">
      <c r="AX2330" s="204"/>
      <c r="AY2330" s="204"/>
      <c r="AZ2330" s="204"/>
      <c r="BA2330" s="204"/>
      <c r="BB2330" s="204"/>
      <c r="BC2330" s="204"/>
      <c r="BD2330" s="204"/>
      <c r="BE2330" s="132"/>
    </row>
    <row r="2331" spans="50:57" x14ac:dyDescent="0.2">
      <c r="AX2331" s="204"/>
      <c r="AY2331" s="204"/>
      <c r="AZ2331" s="204"/>
      <c r="BA2331" s="204"/>
      <c r="BB2331" s="204"/>
      <c r="BC2331" s="204"/>
      <c r="BD2331" s="204"/>
      <c r="BE2331" s="132"/>
    </row>
    <row r="2332" spans="50:57" x14ac:dyDescent="0.2">
      <c r="AX2332" s="204"/>
      <c r="AY2332" s="204"/>
      <c r="AZ2332" s="204"/>
      <c r="BA2332" s="204"/>
      <c r="BB2332" s="204"/>
      <c r="BC2332" s="204"/>
      <c r="BD2332" s="204"/>
      <c r="BE2332" s="132"/>
    </row>
    <row r="2333" spans="50:57" x14ac:dyDescent="0.2">
      <c r="AX2333" s="204"/>
      <c r="AY2333" s="204"/>
      <c r="AZ2333" s="204"/>
      <c r="BA2333" s="204"/>
      <c r="BB2333" s="204"/>
      <c r="BC2333" s="204"/>
      <c r="BD2333" s="204"/>
      <c r="BE2333" s="132"/>
    </row>
    <row r="2334" spans="50:57" x14ac:dyDescent="0.2">
      <c r="AX2334" s="204"/>
      <c r="AY2334" s="204"/>
      <c r="AZ2334" s="204"/>
      <c r="BA2334" s="204"/>
      <c r="BB2334" s="204"/>
      <c r="BC2334" s="204"/>
      <c r="BD2334" s="204"/>
      <c r="BE2334" s="132"/>
    </row>
    <row r="2335" spans="50:57" x14ac:dyDescent="0.2">
      <c r="AX2335" s="204"/>
      <c r="AY2335" s="204"/>
      <c r="AZ2335" s="204"/>
      <c r="BA2335" s="204"/>
      <c r="BB2335" s="204"/>
      <c r="BC2335" s="204"/>
      <c r="BD2335" s="204"/>
      <c r="BE2335" s="132"/>
    </row>
    <row r="2336" spans="50:57" x14ac:dyDescent="0.2">
      <c r="AX2336" s="204"/>
      <c r="AY2336" s="204"/>
      <c r="AZ2336" s="204"/>
      <c r="BA2336" s="204"/>
      <c r="BB2336" s="204"/>
      <c r="BC2336" s="204"/>
      <c r="BD2336" s="204"/>
      <c r="BE2336" s="132"/>
    </row>
    <row r="2337" spans="50:57" x14ac:dyDescent="0.2">
      <c r="AX2337" s="204"/>
      <c r="AY2337" s="204"/>
      <c r="AZ2337" s="204"/>
      <c r="BA2337" s="204"/>
      <c r="BB2337" s="204"/>
      <c r="BC2337" s="204"/>
      <c r="BD2337" s="204"/>
      <c r="BE2337" s="132"/>
    </row>
    <row r="2338" spans="50:57" x14ac:dyDescent="0.2">
      <c r="AX2338" s="204"/>
      <c r="AY2338" s="204"/>
      <c r="AZ2338" s="204"/>
      <c r="BA2338" s="204"/>
      <c r="BB2338" s="204"/>
      <c r="BC2338" s="204"/>
      <c r="BD2338" s="204"/>
      <c r="BE2338" s="132"/>
    </row>
    <row r="2339" spans="50:57" x14ac:dyDescent="0.2">
      <c r="AX2339" s="204"/>
      <c r="AY2339" s="204"/>
      <c r="AZ2339" s="204"/>
      <c r="BA2339" s="204"/>
      <c r="BB2339" s="204"/>
      <c r="BC2339" s="204"/>
      <c r="BD2339" s="204"/>
      <c r="BE2339" s="132"/>
    </row>
    <row r="2340" spans="50:57" x14ac:dyDescent="0.2">
      <c r="AX2340" s="204"/>
      <c r="AY2340" s="204"/>
      <c r="AZ2340" s="204"/>
      <c r="BA2340" s="204"/>
      <c r="BB2340" s="204"/>
      <c r="BC2340" s="204"/>
      <c r="BD2340" s="204"/>
      <c r="BE2340" s="132"/>
    </row>
    <row r="2341" spans="50:57" x14ac:dyDescent="0.2">
      <c r="AX2341" s="204"/>
      <c r="AY2341" s="204"/>
      <c r="AZ2341" s="204"/>
      <c r="BA2341" s="204"/>
      <c r="BB2341" s="204"/>
      <c r="BC2341" s="204"/>
      <c r="BD2341" s="204"/>
      <c r="BE2341" s="132"/>
    </row>
    <row r="2342" spans="50:57" x14ac:dyDescent="0.2">
      <c r="AX2342" s="204"/>
      <c r="AY2342" s="204"/>
      <c r="AZ2342" s="204"/>
      <c r="BA2342" s="204"/>
      <c r="BB2342" s="204"/>
      <c r="BC2342" s="204"/>
      <c r="BD2342" s="204"/>
      <c r="BE2342" s="132"/>
    </row>
    <row r="2343" spans="50:57" x14ac:dyDescent="0.2">
      <c r="AX2343" s="204"/>
      <c r="AY2343" s="204"/>
      <c r="AZ2343" s="204"/>
      <c r="BA2343" s="204"/>
      <c r="BB2343" s="204"/>
      <c r="BC2343" s="204"/>
      <c r="BD2343" s="204"/>
      <c r="BE2343" s="132"/>
    </row>
    <row r="2344" spans="50:57" x14ac:dyDescent="0.2">
      <c r="AX2344" s="204"/>
      <c r="AY2344" s="204"/>
      <c r="AZ2344" s="204"/>
      <c r="BA2344" s="204"/>
      <c r="BB2344" s="204"/>
      <c r="BC2344" s="204"/>
      <c r="BD2344" s="204"/>
      <c r="BE2344" s="132"/>
    </row>
    <row r="2345" spans="50:57" x14ac:dyDescent="0.2">
      <c r="AX2345" s="204"/>
      <c r="AY2345" s="204"/>
      <c r="AZ2345" s="204"/>
      <c r="BA2345" s="204"/>
      <c r="BB2345" s="204"/>
      <c r="BC2345" s="204"/>
      <c r="BD2345" s="204"/>
      <c r="BE2345" s="132"/>
    </row>
    <row r="2346" spans="50:57" x14ac:dyDescent="0.2">
      <c r="AX2346" s="204"/>
      <c r="AY2346" s="204"/>
      <c r="AZ2346" s="204"/>
      <c r="BA2346" s="204"/>
      <c r="BB2346" s="204"/>
      <c r="BC2346" s="204"/>
      <c r="BD2346" s="204"/>
      <c r="BE2346" s="132"/>
    </row>
    <row r="2347" spans="50:57" x14ac:dyDescent="0.2">
      <c r="AX2347" s="204"/>
      <c r="AY2347" s="204"/>
      <c r="AZ2347" s="204"/>
      <c r="BA2347" s="204"/>
      <c r="BB2347" s="204"/>
      <c r="BC2347" s="204"/>
      <c r="BD2347" s="204"/>
      <c r="BE2347" s="132"/>
    </row>
    <row r="2348" spans="50:57" x14ac:dyDescent="0.2">
      <c r="AX2348" s="204"/>
      <c r="AY2348" s="204"/>
      <c r="AZ2348" s="204"/>
      <c r="BA2348" s="204"/>
      <c r="BB2348" s="204"/>
      <c r="BC2348" s="204"/>
      <c r="BD2348" s="204"/>
      <c r="BE2348" s="132"/>
    </row>
    <row r="2349" spans="50:57" x14ac:dyDescent="0.2">
      <c r="AX2349" s="204"/>
      <c r="AY2349" s="204"/>
      <c r="AZ2349" s="204"/>
      <c r="BA2349" s="204"/>
      <c r="BB2349" s="204"/>
      <c r="BC2349" s="204"/>
      <c r="BD2349" s="204"/>
      <c r="BE2349" s="132"/>
    </row>
    <row r="2350" spans="50:57" x14ac:dyDescent="0.2">
      <c r="AX2350" s="204"/>
      <c r="AY2350" s="204"/>
      <c r="AZ2350" s="204"/>
      <c r="BA2350" s="204"/>
      <c r="BB2350" s="204"/>
      <c r="BC2350" s="204"/>
      <c r="BD2350" s="204"/>
      <c r="BE2350" s="132"/>
    </row>
    <row r="2351" spans="50:57" x14ac:dyDescent="0.2">
      <c r="AX2351" s="204"/>
      <c r="AY2351" s="204"/>
      <c r="AZ2351" s="204"/>
      <c r="BA2351" s="204"/>
      <c r="BB2351" s="204"/>
      <c r="BC2351" s="204"/>
      <c r="BD2351" s="204"/>
      <c r="BE2351" s="132"/>
    </row>
    <row r="2352" spans="50:57" x14ac:dyDescent="0.2">
      <c r="AX2352" s="204"/>
      <c r="AY2352" s="204"/>
      <c r="AZ2352" s="204"/>
      <c r="BA2352" s="204"/>
      <c r="BB2352" s="204"/>
      <c r="BC2352" s="204"/>
      <c r="BD2352" s="204"/>
      <c r="BE2352" s="132"/>
    </row>
    <row r="2353" spans="50:57" x14ac:dyDescent="0.2">
      <c r="AX2353" s="204"/>
      <c r="AY2353" s="204"/>
      <c r="AZ2353" s="204"/>
      <c r="BA2353" s="204"/>
      <c r="BB2353" s="204"/>
      <c r="BC2353" s="204"/>
      <c r="BD2353" s="204"/>
      <c r="BE2353" s="132"/>
    </row>
    <row r="2354" spans="50:57" x14ac:dyDescent="0.2">
      <c r="AX2354" s="204"/>
      <c r="AY2354" s="204"/>
      <c r="AZ2354" s="204"/>
      <c r="BA2354" s="204"/>
      <c r="BB2354" s="204"/>
      <c r="BC2354" s="204"/>
      <c r="BD2354" s="204"/>
      <c r="BE2354" s="132"/>
    </row>
    <row r="2355" spans="50:57" x14ac:dyDescent="0.2">
      <c r="AX2355" s="204"/>
      <c r="AY2355" s="204"/>
      <c r="AZ2355" s="204"/>
      <c r="BA2355" s="204"/>
      <c r="BB2355" s="204"/>
      <c r="BC2355" s="204"/>
      <c r="BD2355" s="204"/>
      <c r="BE2355" s="132"/>
    </row>
    <row r="2356" spans="50:57" x14ac:dyDescent="0.2">
      <c r="AX2356" s="204"/>
      <c r="AY2356" s="204"/>
      <c r="AZ2356" s="204"/>
      <c r="BA2356" s="204"/>
      <c r="BB2356" s="204"/>
      <c r="BC2356" s="204"/>
      <c r="BD2356" s="204"/>
      <c r="BE2356" s="132"/>
    </row>
    <row r="2357" spans="50:57" x14ac:dyDescent="0.2">
      <c r="AX2357" s="204"/>
      <c r="AY2357" s="204"/>
      <c r="AZ2357" s="204"/>
      <c r="BA2357" s="204"/>
      <c r="BB2357" s="204"/>
      <c r="BC2357" s="204"/>
      <c r="BD2357" s="204"/>
      <c r="BE2357" s="132"/>
    </row>
    <row r="2358" spans="50:57" x14ac:dyDescent="0.2">
      <c r="AX2358" s="204"/>
      <c r="AY2358" s="204"/>
      <c r="AZ2358" s="204"/>
      <c r="BA2358" s="204"/>
      <c r="BB2358" s="204"/>
      <c r="BC2358" s="204"/>
      <c r="BD2358" s="204"/>
      <c r="BE2358" s="132"/>
    </row>
    <row r="2359" spans="50:57" x14ac:dyDescent="0.2">
      <c r="AX2359" s="204"/>
      <c r="AY2359" s="204"/>
      <c r="AZ2359" s="204"/>
      <c r="BA2359" s="204"/>
      <c r="BB2359" s="204"/>
      <c r="BC2359" s="204"/>
      <c r="BD2359" s="204"/>
      <c r="BE2359" s="132"/>
    </row>
    <row r="2360" spans="50:57" x14ac:dyDescent="0.2">
      <c r="AX2360" s="204"/>
      <c r="AY2360" s="204"/>
      <c r="AZ2360" s="204"/>
      <c r="BA2360" s="204"/>
      <c r="BB2360" s="204"/>
      <c r="BC2360" s="204"/>
      <c r="BD2360" s="204"/>
      <c r="BE2360" s="132"/>
    </row>
    <row r="2361" spans="50:57" x14ac:dyDescent="0.2">
      <c r="AX2361" s="204"/>
      <c r="AY2361" s="204"/>
      <c r="AZ2361" s="204"/>
      <c r="BA2361" s="204"/>
      <c r="BB2361" s="204"/>
      <c r="BC2361" s="204"/>
      <c r="BD2361" s="204"/>
      <c r="BE2361" s="132"/>
    </row>
    <row r="2362" spans="50:57" x14ac:dyDescent="0.2">
      <c r="AX2362" s="204"/>
      <c r="AY2362" s="204"/>
      <c r="AZ2362" s="204"/>
      <c r="BA2362" s="204"/>
      <c r="BB2362" s="204"/>
      <c r="BC2362" s="204"/>
      <c r="BD2362" s="204"/>
      <c r="BE2362" s="132"/>
    </row>
    <row r="2363" spans="50:57" x14ac:dyDescent="0.2">
      <c r="AX2363" s="204"/>
      <c r="AY2363" s="204"/>
      <c r="AZ2363" s="204"/>
      <c r="BA2363" s="204"/>
      <c r="BB2363" s="204"/>
      <c r="BC2363" s="204"/>
      <c r="BD2363" s="204"/>
      <c r="BE2363" s="132"/>
    </row>
    <row r="2364" spans="50:57" x14ac:dyDescent="0.2">
      <c r="AX2364" s="204"/>
      <c r="AY2364" s="204"/>
      <c r="AZ2364" s="204"/>
      <c r="BA2364" s="204"/>
      <c r="BB2364" s="204"/>
      <c r="BC2364" s="204"/>
      <c r="BD2364" s="204"/>
      <c r="BE2364" s="132"/>
    </row>
    <row r="2365" spans="50:57" x14ac:dyDescent="0.2">
      <c r="AX2365" s="204"/>
      <c r="AY2365" s="204"/>
      <c r="AZ2365" s="204"/>
      <c r="BA2365" s="204"/>
      <c r="BB2365" s="204"/>
      <c r="BC2365" s="204"/>
      <c r="BD2365" s="204"/>
      <c r="BE2365" s="132"/>
    </row>
    <row r="2366" spans="50:57" x14ac:dyDescent="0.2">
      <c r="AX2366" s="204"/>
      <c r="AY2366" s="204"/>
      <c r="AZ2366" s="204"/>
      <c r="BA2366" s="204"/>
      <c r="BB2366" s="204"/>
      <c r="BC2366" s="204"/>
      <c r="BD2366" s="204"/>
      <c r="BE2366" s="132"/>
    </row>
    <row r="2367" spans="50:57" x14ac:dyDescent="0.2">
      <c r="AX2367" s="204"/>
      <c r="AY2367" s="204"/>
      <c r="AZ2367" s="204"/>
      <c r="BA2367" s="204"/>
      <c r="BB2367" s="204"/>
      <c r="BC2367" s="204"/>
      <c r="BD2367" s="204"/>
      <c r="BE2367" s="132"/>
    </row>
    <row r="2368" spans="50:57" x14ac:dyDescent="0.2">
      <c r="AX2368" s="204"/>
      <c r="AY2368" s="204"/>
      <c r="AZ2368" s="204"/>
      <c r="BA2368" s="204"/>
      <c r="BB2368" s="204"/>
      <c r="BC2368" s="204"/>
      <c r="BD2368" s="204"/>
      <c r="BE2368" s="132"/>
    </row>
    <row r="2369" spans="50:57" x14ac:dyDescent="0.2">
      <c r="AX2369" s="204"/>
      <c r="AY2369" s="204"/>
      <c r="AZ2369" s="204"/>
      <c r="BA2369" s="204"/>
      <c r="BB2369" s="204"/>
      <c r="BC2369" s="204"/>
      <c r="BD2369" s="204"/>
      <c r="BE2369" s="132"/>
    </row>
    <row r="2370" spans="50:57" x14ac:dyDescent="0.2">
      <c r="AX2370" s="204"/>
      <c r="AY2370" s="204"/>
      <c r="AZ2370" s="204"/>
      <c r="BA2370" s="204"/>
      <c r="BB2370" s="204"/>
      <c r="BC2370" s="204"/>
      <c r="BD2370" s="204"/>
      <c r="BE2370" s="132"/>
    </row>
    <row r="2371" spans="50:57" x14ac:dyDescent="0.2">
      <c r="AX2371" s="204"/>
      <c r="AY2371" s="204"/>
      <c r="AZ2371" s="204"/>
      <c r="BA2371" s="204"/>
      <c r="BB2371" s="204"/>
      <c r="BC2371" s="204"/>
      <c r="BD2371" s="204"/>
      <c r="BE2371" s="132"/>
    </row>
    <row r="2372" spans="50:57" x14ac:dyDescent="0.2">
      <c r="AX2372" s="204"/>
      <c r="AY2372" s="204"/>
      <c r="AZ2372" s="204"/>
      <c r="BA2372" s="204"/>
      <c r="BB2372" s="204"/>
      <c r="BC2372" s="204"/>
      <c r="BD2372" s="204"/>
      <c r="BE2372" s="132"/>
    </row>
    <row r="2373" spans="50:57" x14ac:dyDescent="0.2">
      <c r="AX2373" s="204"/>
      <c r="AY2373" s="204"/>
      <c r="AZ2373" s="204"/>
      <c r="BA2373" s="204"/>
      <c r="BB2373" s="204"/>
      <c r="BC2373" s="204"/>
      <c r="BD2373" s="204"/>
      <c r="BE2373" s="132"/>
    </row>
    <row r="2374" spans="50:57" x14ac:dyDescent="0.2">
      <c r="AX2374" s="204"/>
      <c r="AY2374" s="204"/>
      <c r="AZ2374" s="204"/>
      <c r="BA2374" s="204"/>
      <c r="BB2374" s="204"/>
      <c r="BC2374" s="204"/>
      <c r="BD2374" s="204"/>
      <c r="BE2374" s="132"/>
    </row>
    <row r="2375" spans="50:57" x14ac:dyDescent="0.2">
      <c r="AX2375" s="204"/>
      <c r="AY2375" s="204"/>
      <c r="AZ2375" s="204"/>
      <c r="BA2375" s="204"/>
      <c r="BB2375" s="204"/>
      <c r="BC2375" s="204"/>
      <c r="BD2375" s="204"/>
      <c r="BE2375" s="132"/>
    </row>
    <row r="2376" spans="50:57" x14ac:dyDescent="0.2">
      <c r="AX2376" s="204"/>
      <c r="AY2376" s="204"/>
      <c r="AZ2376" s="204"/>
      <c r="BA2376" s="204"/>
      <c r="BB2376" s="204"/>
      <c r="BC2376" s="204"/>
      <c r="BD2376" s="204"/>
      <c r="BE2376" s="132"/>
    </row>
    <row r="2377" spans="50:57" x14ac:dyDescent="0.2">
      <c r="AX2377" s="204"/>
      <c r="AY2377" s="204"/>
      <c r="AZ2377" s="204"/>
      <c r="BA2377" s="204"/>
      <c r="BB2377" s="204"/>
      <c r="BC2377" s="204"/>
      <c r="BD2377" s="204"/>
      <c r="BE2377" s="132"/>
    </row>
    <row r="2378" spans="50:57" x14ac:dyDescent="0.2">
      <c r="AX2378" s="204"/>
      <c r="AY2378" s="204"/>
      <c r="AZ2378" s="204"/>
      <c r="BA2378" s="204"/>
      <c r="BB2378" s="204"/>
      <c r="BC2378" s="204"/>
      <c r="BD2378" s="204"/>
      <c r="BE2378" s="132"/>
    </row>
    <row r="2379" spans="50:57" x14ac:dyDescent="0.2">
      <c r="AX2379" s="204"/>
      <c r="AY2379" s="204"/>
      <c r="AZ2379" s="204"/>
      <c r="BA2379" s="204"/>
      <c r="BB2379" s="204"/>
      <c r="BC2379" s="204"/>
      <c r="BD2379" s="204"/>
      <c r="BE2379" s="132"/>
    </row>
    <row r="2380" spans="50:57" x14ac:dyDescent="0.2">
      <c r="AX2380" s="204"/>
      <c r="AY2380" s="204"/>
      <c r="AZ2380" s="204"/>
      <c r="BA2380" s="204"/>
      <c r="BB2380" s="204"/>
      <c r="BC2380" s="204"/>
      <c r="BD2380" s="204"/>
      <c r="BE2380" s="132"/>
    </row>
    <row r="2381" spans="50:57" x14ac:dyDescent="0.2">
      <c r="AX2381" s="204"/>
      <c r="AY2381" s="204"/>
      <c r="AZ2381" s="204"/>
      <c r="BA2381" s="204"/>
      <c r="BB2381" s="204"/>
      <c r="BC2381" s="204"/>
      <c r="BD2381" s="204"/>
      <c r="BE2381" s="132"/>
    </row>
    <row r="2382" spans="50:57" x14ac:dyDescent="0.2">
      <c r="AX2382" s="204"/>
      <c r="AY2382" s="204"/>
      <c r="AZ2382" s="204"/>
      <c r="BA2382" s="204"/>
      <c r="BB2382" s="204"/>
      <c r="BC2382" s="204"/>
      <c r="BD2382" s="204"/>
      <c r="BE2382" s="132"/>
    </row>
    <row r="2383" spans="50:57" x14ac:dyDescent="0.2">
      <c r="AX2383" s="204"/>
      <c r="AY2383" s="204"/>
      <c r="AZ2383" s="204"/>
      <c r="BA2383" s="204"/>
      <c r="BB2383" s="204"/>
      <c r="BC2383" s="204"/>
      <c r="BD2383" s="204"/>
      <c r="BE2383" s="132"/>
    </row>
    <row r="2384" spans="50:57" x14ac:dyDescent="0.2">
      <c r="AX2384" s="204"/>
      <c r="AY2384" s="204"/>
      <c r="AZ2384" s="204"/>
      <c r="BA2384" s="204"/>
      <c r="BB2384" s="204"/>
      <c r="BC2384" s="204"/>
      <c r="BD2384" s="204"/>
      <c r="BE2384" s="132"/>
    </row>
    <row r="2385" spans="50:57" x14ac:dyDescent="0.2">
      <c r="AX2385" s="204"/>
      <c r="AY2385" s="204"/>
      <c r="AZ2385" s="204"/>
      <c r="BA2385" s="204"/>
      <c r="BB2385" s="204"/>
      <c r="BC2385" s="204"/>
      <c r="BD2385" s="204"/>
      <c r="BE2385" s="132"/>
    </row>
    <row r="2386" spans="50:57" x14ac:dyDescent="0.2">
      <c r="AX2386" s="204"/>
      <c r="AY2386" s="204"/>
      <c r="AZ2386" s="204"/>
      <c r="BA2386" s="204"/>
      <c r="BB2386" s="204"/>
      <c r="BC2386" s="204"/>
      <c r="BD2386" s="204"/>
      <c r="BE2386" s="132"/>
    </row>
    <row r="2387" spans="50:57" x14ac:dyDescent="0.2">
      <c r="AX2387" s="204"/>
      <c r="AY2387" s="204"/>
      <c r="AZ2387" s="204"/>
      <c r="BA2387" s="204"/>
      <c r="BB2387" s="204"/>
      <c r="BC2387" s="204"/>
      <c r="BD2387" s="204"/>
      <c r="BE2387" s="132"/>
    </row>
    <row r="2388" spans="50:57" x14ac:dyDescent="0.2">
      <c r="AX2388" s="204"/>
      <c r="AY2388" s="204"/>
      <c r="AZ2388" s="204"/>
      <c r="BA2388" s="204"/>
      <c r="BB2388" s="204"/>
      <c r="BC2388" s="204"/>
      <c r="BD2388" s="204"/>
      <c r="BE2388" s="132"/>
    </row>
    <row r="2389" spans="50:57" x14ac:dyDescent="0.2">
      <c r="AX2389" s="204"/>
      <c r="AY2389" s="204"/>
      <c r="AZ2389" s="204"/>
      <c r="BA2389" s="204"/>
      <c r="BB2389" s="204"/>
      <c r="BC2389" s="204"/>
      <c r="BD2389" s="204"/>
      <c r="BE2389" s="132"/>
    </row>
    <row r="2390" spans="50:57" x14ac:dyDescent="0.2">
      <c r="AX2390" s="204"/>
      <c r="AY2390" s="204"/>
      <c r="AZ2390" s="204"/>
      <c r="BA2390" s="204"/>
      <c r="BB2390" s="204"/>
      <c r="BC2390" s="204"/>
      <c r="BD2390" s="204"/>
      <c r="BE2390" s="132"/>
    </row>
    <row r="2391" spans="50:57" x14ac:dyDescent="0.2">
      <c r="AX2391" s="204"/>
      <c r="AY2391" s="204"/>
      <c r="AZ2391" s="204"/>
      <c r="BA2391" s="204"/>
      <c r="BB2391" s="204"/>
      <c r="BC2391" s="204"/>
      <c r="BD2391" s="204"/>
      <c r="BE2391" s="132"/>
    </row>
    <row r="2392" spans="50:57" x14ac:dyDescent="0.2">
      <c r="AX2392" s="204"/>
      <c r="AY2392" s="204"/>
      <c r="AZ2392" s="204"/>
      <c r="BA2392" s="204"/>
      <c r="BB2392" s="204"/>
      <c r="BC2392" s="204"/>
      <c r="BD2392" s="204"/>
      <c r="BE2392" s="132"/>
    </row>
    <row r="2393" spans="50:57" x14ac:dyDescent="0.2">
      <c r="AX2393" s="204"/>
      <c r="AY2393" s="204"/>
      <c r="AZ2393" s="204"/>
      <c r="BA2393" s="204"/>
      <c r="BB2393" s="204"/>
      <c r="BC2393" s="204"/>
      <c r="BD2393" s="204"/>
      <c r="BE2393" s="132"/>
    </row>
    <row r="2394" spans="50:57" x14ac:dyDescent="0.2">
      <c r="AX2394" s="204"/>
      <c r="AY2394" s="204"/>
      <c r="AZ2394" s="204"/>
      <c r="BA2394" s="204"/>
      <c r="BB2394" s="204"/>
      <c r="BC2394" s="204"/>
      <c r="BD2394" s="204"/>
      <c r="BE2394" s="132"/>
    </row>
    <row r="2395" spans="50:57" x14ac:dyDescent="0.2">
      <c r="AX2395" s="204"/>
      <c r="AY2395" s="204"/>
      <c r="AZ2395" s="204"/>
      <c r="BA2395" s="204"/>
      <c r="BB2395" s="204"/>
      <c r="BC2395" s="204"/>
      <c r="BD2395" s="204"/>
      <c r="BE2395" s="132"/>
    </row>
    <row r="2396" spans="50:57" x14ac:dyDescent="0.2">
      <c r="AX2396" s="204"/>
      <c r="AY2396" s="204"/>
      <c r="AZ2396" s="204"/>
      <c r="BA2396" s="204"/>
      <c r="BB2396" s="204"/>
      <c r="BC2396" s="204"/>
      <c r="BD2396" s="204"/>
      <c r="BE2396" s="132"/>
    </row>
    <row r="2397" spans="50:57" x14ac:dyDescent="0.2">
      <c r="AX2397" s="204"/>
      <c r="AY2397" s="204"/>
      <c r="AZ2397" s="204"/>
      <c r="BA2397" s="204"/>
      <c r="BB2397" s="204"/>
      <c r="BC2397" s="204"/>
      <c r="BD2397" s="204"/>
      <c r="BE2397" s="132"/>
    </row>
    <row r="2398" spans="50:57" x14ac:dyDescent="0.2">
      <c r="AX2398" s="204"/>
      <c r="AY2398" s="204"/>
      <c r="AZ2398" s="204"/>
      <c r="BA2398" s="204"/>
      <c r="BB2398" s="204"/>
      <c r="BC2398" s="204"/>
      <c r="BD2398" s="204"/>
      <c r="BE2398" s="132"/>
    </row>
    <row r="2399" spans="50:57" x14ac:dyDescent="0.2">
      <c r="AX2399" s="204"/>
      <c r="AY2399" s="204"/>
      <c r="AZ2399" s="204"/>
      <c r="BA2399" s="204"/>
      <c r="BB2399" s="204"/>
      <c r="BC2399" s="204"/>
      <c r="BD2399" s="204"/>
      <c r="BE2399" s="132"/>
    </row>
    <row r="2400" spans="50:57" x14ac:dyDescent="0.2">
      <c r="AX2400" s="204"/>
      <c r="AY2400" s="204"/>
      <c r="AZ2400" s="204"/>
      <c r="BA2400" s="204"/>
      <c r="BB2400" s="204"/>
      <c r="BC2400" s="204"/>
      <c r="BD2400" s="204"/>
      <c r="BE2400" s="132"/>
    </row>
    <row r="2401" spans="50:57" x14ac:dyDescent="0.2">
      <c r="AX2401" s="204"/>
      <c r="AY2401" s="204"/>
      <c r="AZ2401" s="204"/>
      <c r="BA2401" s="204"/>
      <c r="BB2401" s="204"/>
      <c r="BC2401" s="204"/>
      <c r="BD2401" s="204"/>
      <c r="BE2401" s="132"/>
    </row>
    <row r="2402" spans="50:57" x14ac:dyDescent="0.2">
      <c r="AX2402" s="204"/>
      <c r="AY2402" s="204"/>
      <c r="AZ2402" s="204"/>
      <c r="BA2402" s="204"/>
      <c r="BB2402" s="204"/>
      <c r="BC2402" s="204"/>
      <c r="BD2402" s="204"/>
      <c r="BE2402" s="132"/>
    </row>
    <row r="2403" spans="50:57" x14ac:dyDescent="0.2">
      <c r="AX2403" s="204"/>
      <c r="AY2403" s="204"/>
      <c r="AZ2403" s="204"/>
      <c r="BA2403" s="204"/>
      <c r="BB2403" s="204"/>
      <c r="BC2403" s="204"/>
      <c r="BD2403" s="204"/>
      <c r="BE2403" s="132"/>
    </row>
    <row r="2404" spans="50:57" x14ac:dyDescent="0.2">
      <c r="AX2404" s="204"/>
      <c r="AY2404" s="204"/>
      <c r="AZ2404" s="204"/>
      <c r="BA2404" s="204"/>
      <c r="BB2404" s="204"/>
      <c r="BC2404" s="204"/>
      <c r="BD2404" s="204"/>
      <c r="BE2404" s="132"/>
    </row>
    <row r="2405" spans="50:57" x14ac:dyDescent="0.2">
      <c r="AX2405" s="204"/>
      <c r="AY2405" s="204"/>
      <c r="AZ2405" s="204"/>
      <c r="BA2405" s="204"/>
      <c r="BB2405" s="204"/>
      <c r="BC2405" s="204"/>
      <c r="BD2405" s="204"/>
      <c r="BE2405" s="132"/>
    </row>
    <row r="2406" spans="50:57" x14ac:dyDescent="0.2">
      <c r="AX2406" s="204"/>
      <c r="AY2406" s="204"/>
      <c r="AZ2406" s="204"/>
      <c r="BA2406" s="204"/>
      <c r="BB2406" s="204"/>
      <c r="BC2406" s="204"/>
      <c r="BD2406" s="204"/>
      <c r="BE2406" s="132"/>
    </row>
    <row r="2407" spans="50:57" x14ac:dyDescent="0.2">
      <c r="AX2407" s="204"/>
      <c r="AY2407" s="204"/>
      <c r="AZ2407" s="204"/>
      <c r="BA2407" s="204"/>
      <c r="BB2407" s="204"/>
      <c r="BC2407" s="204"/>
      <c r="BD2407" s="204"/>
      <c r="BE2407" s="132"/>
    </row>
    <row r="2408" spans="50:57" x14ac:dyDescent="0.2">
      <c r="AX2408" s="204"/>
      <c r="AY2408" s="204"/>
      <c r="AZ2408" s="204"/>
      <c r="BA2408" s="204"/>
      <c r="BB2408" s="204"/>
      <c r="BC2408" s="204"/>
      <c r="BD2408" s="204"/>
      <c r="BE2408" s="132"/>
    </row>
    <row r="2409" spans="50:57" x14ac:dyDescent="0.2">
      <c r="AX2409" s="204"/>
      <c r="AY2409" s="204"/>
      <c r="AZ2409" s="204"/>
      <c r="BA2409" s="204"/>
      <c r="BB2409" s="204"/>
      <c r="BC2409" s="204"/>
      <c r="BD2409" s="204"/>
      <c r="BE2409" s="132"/>
    </row>
    <row r="2410" spans="50:57" x14ac:dyDescent="0.2">
      <c r="AX2410" s="204"/>
      <c r="AY2410" s="204"/>
      <c r="AZ2410" s="204"/>
      <c r="BA2410" s="204"/>
      <c r="BB2410" s="204"/>
      <c r="BC2410" s="204"/>
      <c r="BD2410" s="204"/>
      <c r="BE2410" s="132"/>
    </row>
    <row r="2411" spans="50:57" x14ac:dyDescent="0.2">
      <c r="AX2411" s="204"/>
      <c r="AY2411" s="204"/>
      <c r="AZ2411" s="204"/>
      <c r="BA2411" s="204"/>
      <c r="BB2411" s="204"/>
      <c r="BC2411" s="204"/>
      <c r="BD2411" s="204"/>
      <c r="BE2411" s="132"/>
    </row>
    <row r="2412" spans="50:57" x14ac:dyDescent="0.2">
      <c r="AX2412" s="204"/>
      <c r="AY2412" s="204"/>
      <c r="AZ2412" s="204"/>
      <c r="BA2412" s="204"/>
      <c r="BB2412" s="204"/>
      <c r="BC2412" s="204"/>
      <c r="BD2412" s="204"/>
      <c r="BE2412" s="132"/>
    </row>
    <row r="2413" spans="50:57" x14ac:dyDescent="0.2">
      <c r="AX2413" s="204"/>
      <c r="AY2413" s="204"/>
      <c r="AZ2413" s="204"/>
      <c r="BA2413" s="204"/>
      <c r="BB2413" s="204"/>
      <c r="BC2413" s="204"/>
      <c r="BD2413" s="204"/>
      <c r="BE2413" s="132"/>
    </row>
    <row r="2414" spans="50:57" x14ac:dyDescent="0.2">
      <c r="AX2414" s="204"/>
      <c r="AY2414" s="204"/>
      <c r="AZ2414" s="204"/>
      <c r="BA2414" s="204"/>
      <c r="BB2414" s="204"/>
      <c r="BC2414" s="204"/>
      <c r="BD2414" s="204"/>
      <c r="BE2414" s="132"/>
    </row>
    <row r="2415" spans="50:57" x14ac:dyDescent="0.2">
      <c r="AX2415" s="204"/>
      <c r="AY2415" s="204"/>
      <c r="AZ2415" s="204"/>
      <c r="BA2415" s="204"/>
      <c r="BB2415" s="204"/>
      <c r="BC2415" s="204"/>
      <c r="BD2415" s="204"/>
      <c r="BE2415" s="132"/>
    </row>
    <row r="2416" spans="50:57" x14ac:dyDescent="0.2">
      <c r="AX2416" s="204"/>
      <c r="AY2416" s="204"/>
      <c r="AZ2416" s="204"/>
      <c r="BA2416" s="204"/>
      <c r="BB2416" s="204"/>
      <c r="BC2416" s="204"/>
      <c r="BD2416" s="204"/>
      <c r="BE2416" s="132"/>
    </row>
    <row r="2417" spans="50:57" x14ac:dyDescent="0.2">
      <c r="AX2417" s="204"/>
      <c r="AY2417" s="204"/>
      <c r="AZ2417" s="204"/>
      <c r="BA2417" s="204"/>
      <c r="BB2417" s="204"/>
      <c r="BC2417" s="204"/>
      <c r="BD2417" s="204"/>
      <c r="BE2417" s="132"/>
    </row>
    <row r="2418" spans="50:57" x14ac:dyDescent="0.2">
      <c r="AX2418" s="204"/>
      <c r="AY2418" s="204"/>
      <c r="AZ2418" s="204"/>
      <c r="BA2418" s="204"/>
      <c r="BB2418" s="204"/>
      <c r="BC2418" s="204"/>
      <c r="BD2418" s="204"/>
      <c r="BE2418" s="132"/>
    </row>
    <row r="2419" spans="50:57" x14ac:dyDescent="0.2">
      <c r="AX2419" s="204"/>
      <c r="AY2419" s="204"/>
      <c r="AZ2419" s="204"/>
      <c r="BA2419" s="204"/>
      <c r="BB2419" s="204"/>
      <c r="BC2419" s="204"/>
      <c r="BD2419" s="204"/>
      <c r="BE2419" s="132"/>
    </row>
    <row r="2420" spans="50:57" x14ac:dyDescent="0.2">
      <c r="AX2420" s="204"/>
      <c r="AY2420" s="204"/>
      <c r="AZ2420" s="204"/>
      <c r="BA2420" s="204"/>
      <c r="BB2420" s="204"/>
      <c r="BC2420" s="204"/>
      <c r="BD2420" s="204"/>
      <c r="BE2420" s="132"/>
    </row>
    <row r="2421" spans="50:57" x14ac:dyDescent="0.2">
      <c r="AX2421" s="204"/>
      <c r="AY2421" s="204"/>
      <c r="AZ2421" s="204"/>
      <c r="BA2421" s="204"/>
      <c r="BB2421" s="204"/>
      <c r="BC2421" s="204"/>
      <c r="BD2421" s="204"/>
      <c r="BE2421" s="132"/>
    </row>
    <row r="2422" spans="50:57" x14ac:dyDescent="0.2">
      <c r="AX2422" s="204"/>
      <c r="AY2422" s="204"/>
      <c r="AZ2422" s="204"/>
      <c r="BA2422" s="204"/>
      <c r="BB2422" s="204"/>
      <c r="BC2422" s="204"/>
      <c r="BD2422" s="204"/>
      <c r="BE2422" s="132"/>
    </row>
    <row r="2423" spans="50:57" x14ac:dyDescent="0.2">
      <c r="AX2423" s="204"/>
      <c r="AY2423" s="204"/>
      <c r="AZ2423" s="204"/>
      <c r="BA2423" s="204"/>
      <c r="BB2423" s="204"/>
      <c r="BC2423" s="204"/>
      <c r="BD2423" s="204"/>
      <c r="BE2423" s="132"/>
    </row>
    <row r="2424" spans="50:57" x14ac:dyDescent="0.2">
      <c r="AX2424" s="204"/>
      <c r="AY2424" s="204"/>
      <c r="AZ2424" s="204"/>
      <c r="BA2424" s="204"/>
      <c r="BB2424" s="204"/>
      <c r="BC2424" s="204"/>
      <c r="BD2424" s="204"/>
      <c r="BE2424" s="132"/>
    </row>
    <row r="2425" spans="50:57" x14ac:dyDescent="0.2">
      <c r="AX2425" s="204"/>
      <c r="AY2425" s="204"/>
      <c r="AZ2425" s="204"/>
      <c r="BA2425" s="204"/>
      <c r="BB2425" s="204"/>
      <c r="BC2425" s="204"/>
      <c r="BD2425" s="204"/>
      <c r="BE2425" s="132"/>
    </row>
    <row r="2426" spans="50:57" x14ac:dyDescent="0.2">
      <c r="AX2426" s="204"/>
      <c r="AY2426" s="204"/>
      <c r="AZ2426" s="204"/>
      <c r="BA2426" s="204"/>
      <c r="BB2426" s="204"/>
      <c r="BC2426" s="204"/>
      <c r="BD2426" s="204"/>
      <c r="BE2426" s="132"/>
    </row>
    <row r="2427" spans="50:57" x14ac:dyDescent="0.2">
      <c r="AX2427" s="204"/>
      <c r="AY2427" s="204"/>
      <c r="AZ2427" s="204"/>
      <c r="BA2427" s="204"/>
      <c r="BB2427" s="204"/>
      <c r="BC2427" s="204"/>
      <c r="BD2427" s="204"/>
      <c r="BE2427" s="132"/>
    </row>
    <row r="2428" spans="50:57" x14ac:dyDescent="0.2">
      <c r="AX2428" s="204"/>
      <c r="AY2428" s="204"/>
      <c r="AZ2428" s="204"/>
      <c r="BA2428" s="204"/>
      <c r="BB2428" s="204"/>
      <c r="BC2428" s="204"/>
      <c r="BD2428" s="204"/>
      <c r="BE2428" s="132"/>
    </row>
    <row r="2429" spans="50:57" x14ac:dyDescent="0.2">
      <c r="AX2429" s="204"/>
      <c r="AY2429" s="204"/>
      <c r="AZ2429" s="204"/>
      <c r="BA2429" s="204"/>
      <c r="BB2429" s="204"/>
      <c r="BC2429" s="204"/>
      <c r="BD2429" s="204"/>
      <c r="BE2429" s="132"/>
    </row>
    <row r="2430" spans="50:57" x14ac:dyDescent="0.2">
      <c r="AX2430" s="204"/>
      <c r="AY2430" s="204"/>
      <c r="AZ2430" s="204"/>
      <c r="BA2430" s="204"/>
      <c r="BB2430" s="204"/>
      <c r="BC2430" s="204"/>
      <c r="BD2430" s="204"/>
      <c r="BE2430" s="132"/>
    </row>
    <row r="2431" spans="50:57" x14ac:dyDescent="0.2">
      <c r="AX2431" s="204"/>
      <c r="AY2431" s="204"/>
      <c r="AZ2431" s="204"/>
      <c r="BA2431" s="204"/>
      <c r="BB2431" s="204"/>
      <c r="BC2431" s="204"/>
      <c r="BD2431" s="204"/>
      <c r="BE2431" s="132"/>
    </row>
    <row r="2432" spans="50:57" x14ac:dyDescent="0.2">
      <c r="AX2432" s="204"/>
      <c r="AY2432" s="204"/>
      <c r="AZ2432" s="204"/>
      <c r="BA2432" s="204"/>
      <c r="BB2432" s="204"/>
      <c r="BC2432" s="204"/>
      <c r="BD2432" s="204"/>
      <c r="BE2432" s="132"/>
    </row>
    <row r="2433" spans="50:57" x14ac:dyDescent="0.2">
      <c r="AX2433" s="204"/>
      <c r="AY2433" s="204"/>
      <c r="AZ2433" s="204"/>
      <c r="BA2433" s="204"/>
      <c r="BB2433" s="204"/>
      <c r="BC2433" s="204"/>
      <c r="BD2433" s="204"/>
      <c r="BE2433" s="132"/>
    </row>
    <row r="2434" spans="50:57" x14ac:dyDescent="0.2">
      <c r="AX2434" s="204"/>
      <c r="AY2434" s="204"/>
      <c r="AZ2434" s="204"/>
      <c r="BA2434" s="204"/>
      <c r="BB2434" s="204"/>
      <c r="BC2434" s="204"/>
      <c r="BD2434" s="204"/>
      <c r="BE2434" s="132"/>
    </row>
    <row r="2435" spans="50:57" x14ac:dyDescent="0.2">
      <c r="AX2435" s="204"/>
      <c r="AY2435" s="204"/>
      <c r="AZ2435" s="204"/>
      <c r="BA2435" s="204"/>
      <c r="BB2435" s="204"/>
      <c r="BC2435" s="204"/>
      <c r="BD2435" s="204"/>
      <c r="BE2435" s="132"/>
    </row>
    <row r="2436" spans="50:57" x14ac:dyDescent="0.2">
      <c r="AX2436" s="204"/>
      <c r="AY2436" s="204"/>
      <c r="AZ2436" s="204"/>
      <c r="BA2436" s="204"/>
      <c r="BB2436" s="204"/>
      <c r="BC2436" s="204"/>
      <c r="BD2436" s="204"/>
      <c r="BE2436" s="132"/>
    </row>
    <row r="2437" spans="50:57" x14ac:dyDescent="0.2">
      <c r="AX2437" s="204"/>
      <c r="AY2437" s="204"/>
      <c r="AZ2437" s="204"/>
      <c r="BA2437" s="204"/>
      <c r="BB2437" s="204"/>
      <c r="BC2437" s="204"/>
      <c r="BD2437" s="204"/>
      <c r="BE2437" s="132"/>
    </row>
    <row r="2438" spans="50:57" x14ac:dyDescent="0.2">
      <c r="AX2438" s="204"/>
      <c r="AY2438" s="204"/>
      <c r="AZ2438" s="204"/>
      <c r="BA2438" s="204"/>
      <c r="BB2438" s="204"/>
      <c r="BC2438" s="204"/>
      <c r="BD2438" s="204"/>
      <c r="BE2438" s="132"/>
    </row>
    <row r="2439" spans="50:57" x14ac:dyDescent="0.2">
      <c r="AX2439" s="204"/>
      <c r="AY2439" s="204"/>
      <c r="AZ2439" s="204"/>
      <c r="BA2439" s="204"/>
      <c r="BB2439" s="204"/>
      <c r="BC2439" s="204"/>
      <c r="BD2439" s="204"/>
      <c r="BE2439" s="132"/>
    </row>
    <row r="2440" spans="50:57" x14ac:dyDescent="0.2">
      <c r="AX2440" s="204"/>
      <c r="AY2440" s="204"/>
      <c r="AZ2440" s="204"/>
      <c r="BA2440" s="204"/>
      <c r="BB2440" s="204"/>
      <c r="BC2440" s="204"/>
      <c r="BD2440" s="204"/>
      <c r="BE2440" s="132"/>
    </row>
    <row r="2441" spans="50:57" x14ac:dyDescent="0.2">
      <c r="AX2441" s="204"/>
      <c r="AY2441" s="204"/>
      <c r="AZ2441" s="204"/>
      <c r="BA2441" s="204"/>
      <c r="BB2441" s="204"/>
      <c r="BC2441" s="204"/>
      <c r="BD2441" s="204"/>
      <c r="BE2441" s="132"/>
    </row>
    <row r="2442" spans="50:57" x14ac:dyDescent="0.2">
      <c r="AX2442" s="204"/>
      <c r="AY2442" s="204"/>
      <c r="AZ2442" s="204"/>
      <c r="BA2442" s="204"/>
      <c r="BB2442" s="204"/>
      <c r="BC2442" s="204"/>
      <c r="BD2442" s="204"/>
      <c r="BE2442" s="132"/>
    </row>
    <row r="2443" spans="50:57" x14ac:dyDescent="0.2">
      <c r="AX2443" s="204"/>
      <c r="AY2443" s="204"/>
      <c r="AZ2443" s="204"/>
      <c r="BA2443" s="204"/>
      <c r="BB2443" s="204"/>
      <c r="BC2443" s="204"/>
      <c r="BD2443" s="204"/>
      <c r="BE2443" s="132"/>
    </row>
    <row r="2444" spans="50:57" x14ac:dyDescent="0.2">
      <c r="AX2444" s="204"/>
      <c r="AY2444" s="204"/>
      <c r="AZ2444" s="204"/>
      <c r="BA2444" s="204"/>
      <c r="BB2444" s="204"/>
      <c r="BC2444" s="204"/>
      <c r="BD2444" s="204"/>
      <c r="BE2444" s="132"/>
    </row>
    <row r="2445" spans="50:57" x14ac:dyDescent="0.2">
      <c r="AX2445" s="204"/>
      <c r="AY2445" s="204"/>
      <c r="AZ2445" s="204"/>
      <c r="BA2445" s="204"/>
      <c r="BB2445" s="204"/>
      <c r="BC2445" s="204"/>
      <c r="BD2445" s="204"/>
      <c r="BE2445" s="132"/>
    </row>
    <row r="2446" spans="50:57" x14ac:dyDescent="0.2">
      <c r="AX2446" s="204"/>
      <c r="AY2446" s="204"/>
      <c r="AZ2446" s="204"/>
      <c r="BA2446" s="204"/>
      <c r="BB2446" s="204"/>
      <c r="BC2446" s="204"/>
      <c r="BD2446" s="204"/>
      <c r="BE2446" s="132"/>
    </row>
    <row r="2447" spans="50:57" x14ac:dyDescent="0.2">
      <c r="AX2447" s="204"/>
      <c r="AY2447" s="204"/>
      <c r="AZ2447" s="204"/>
      <c r="BA2447" s="204"/>
      <c r="BB2447" s="204"/>
      <c r="BC2447" s="204"/>
      <c r="BD2447" s="204"/>
      <c r="BE2447" s="132"/>
    </row>
    <row r="2448" spans="50:57" x14ac:dyDescent="0.2">
      <c r="AX2448" s="204"/>
      <c r="AY2448" s="204"/>
      <c r="AZ2448" s="204"/>
      <c r="BA2448" s="204"/>
      <c r="BB2448" s="204"/>
      <c r="BC2448" s="204"/>
      <c r="BD2448" s="204"/>
      <c r="BE2448" s="132"/>
    </row>
    <row r="2449" spans="50:57" x14ac:dyDescent="0.2">
      <c r="AX2449" s="204"/>
      <c r="AY2449" s="204"/>
      <c r="AZ2449" s="204"/>
      <c r="BA2449" s="204"/>
      <c r="BB2449" s="204"/>
      <c r="BC2449" s="204"/>
      <c r="BD2449" s="204"/>
      <c r="BE2449" s="132"/>
    </row>
    <row r="2450" spans="50:57" x14ac:dyDescent="0.2">
      <c r="AX2450" s="204"/>
      <c r="AY2450" s="204"/>
      <c r="AZ2450" s="204"/>
      <c r="BA2450" s="204"/>
      <c r="BB2450" s="204"/>
      <c r="BC2450" s="204"/>
      <c r="BD2450" s="204"/>
      <c r="BE2450" s="132"/>
    </row>
    <row r="2451" spans="50:57" x14ac:dyDescent="0.2">
      <c r="AX2451" s="204"/>
      <c r="AY2451" s="204"/>
      <c r="AZ2451" s="204"/>
      <c r="BA2451" s="204"/>
      <c r="BB2451" s="204"/>
      <c r="BC2451" s="204"/>
      <c r="BD2451" s="204"/>
      <c r="BE2451" s="132"/>
    </row>
    <row r="2452" spans="50:57" x14ac:dyDescent="0.2">
      <c r="AX2452" s="204"/>
      <c r="AY2452" s="204"/>
      <c r="AZ2452" s="204"/>
      <c r="BA2452" s="204"/>
      <c r="BB2452" s="204"/>
      <c r="BC2452" s="204"/>
      <c r="BD2452" s="204"/>
      <c r="BE2452" s="132"/>
    </row>
    <row r="2453" spans="50:57" x14ac:dyDescent="0.2">
      <c r="AX2453" s="204"/>
      <c r="AY2453" s="204"/>
      <c r="AZ2453" s="204"/>
      <c r="BA2453" s="204"/>
      <c r="BB2453" s="204"/>
      <c r="BC2453" s="204"/>
      <c r="BD2453" s="204"/>
      <c r="BE2453" s="132"/>
    </row>
    <row r="2454" spans="50:57" x14ac:dyDescent="0.2">
      <c r="AX2454" s="204"/>
      <c r="AY2454" s="204"/>
      <c r="AZ2454" s="204"/>
      <c r="BA2454" s="204"/>
      <c r="BB2454" s="204"/>
      <c r="BC2454" s="204"/>
      <c r="BD2454" s="204"/>
      <c r="BE2454" s="132"/>
    </row>
    <row r="2455" spans="50:57" x14ac:dyDescent="0.2">
      <c r="AX2455" s="204"/>
      <c r="AY2455" s="204"/>
      <c r="AZ2455" s="204"/>
      <c r="BA2455" s="204"/>
      <c r="BB2455" s="204"/>
      <c r="BC2455" s="204"/>
      <c r="BD2455" s="204"/>
      <c r="BE2455" s="132"/>
    </row>
    <row r="2456" spans="50:57" x14ac:dyDescent="0.2">
      <c r="AX2456" s="204"/>
      <c r="AY2456" s="204"/>
      <c r="AZ2456" s="204"/>
      <c r="BA2456" s="204"/>
      <c r="BB2456" s="204"/>
      <c r="BC2456" s="204"/>
      <c r="BD2456" s="204"/>
      <c r="BE2456" s="132"/>
    </row>
    <row r="2457" spans="50:57" x14ac:dyDescent="0.2">
      <c r="AX2457" s="204"/>
      <c r="AY2457" s="204"/>
      <c r="AZ2457" s="204"/>
      <c r="BA2457" s="204"/>
      <c r="BB2457" s="204"/>
      <c r="BC2457" s="204"/>
      <c r="BD2457" s="204"/>
      <c r="BE2457" s="132"/>
    </row>
    <row r="2458" spans="50:57" x14ac:dyDescent="0.2">
      <c r="AX2458" s="204"/>
      <c r="AY2458" s="204"/>
      <c r="AZ2458" s="204"/>
      <c r="BA2458" s="204"/>
      <c r="BB2458" s="204"/>
      <c r="BC2458" s="204"/>
      <c r="BD2458" s="204"/>
      <c r="BE2458" s="132"/>
    </row>
    <row r="2459" spans="50:57" x14ac:dyDescent="0.2">
      <c r="AX2459" s="204"/>
      <c r="AY2459" s="204"/>
      <c r="AZ2459" s="204"/>
      <c r="BA2459" s="204"/>
      <c r="BB2459" s="204"/>
      <c r="BC2459" s="204"/>
      <c r="BD2459" s="204"/>
      <c r="BE2459" s="132"/>
    </row>
    <row r="2460" spans="50:57" x14ac:dyDescent="0.2">
      <c r="AX2460" s="204"/>
      <c r="AY2460" s="204"/>
      <c r="AZ2460" s="204"/>
      <c r="BA2460" s="204"/>
      <c r="BB2460" s="204"/>
      <c r="BC2460" s="204"/>
      <c r="BD2460" s="204"/>
      <c r="BE2460" s="132"/>
    </row>
    <row r="2461" spans="50:57" x14ac:dyDescent="0.2">
      <c r="AX2461" s="204"/>
      <c r="AY2461" s="204"/>
      <c r="AZ2461" s="204"/>
      <c r="BA2461" s="204"/>
      <c r="BB2461" s="204"/>
      <c r="BC2461" s="204"/>
      <c r="BD2461" s="204"/>
      <c r="BE2461" s="132"/>
    </row>
    <row r="2462" spans="50:57" x14ac:dyDescent="0.2">
      <c r="AX2462" s="204"/>
      <c r="AY2462" s="204"/>
      <c r="AZ2462" s="204"/>
      <c r="BA2462" s="204"/>
      <c r="BB2462" s="204"/>
      <c r="BC2462" s="204"/>
      <c r="BD2462" s="204"/>
      <c r="BE2462" s="132"/>
    </row>
    <row r="2463" spans="50:57" x14ac:dyDescent="0.2">
      <c r="AX2463" s="204"/>
      <c r="AY2463" s="204"/>
      <c r="AZ2463" s="204"/>
      <c r="BA2463" s="204"/>
      <c r="BB2463" s="204"/>
      <c r="BC2463" s="204"/>
      <c r="BD2463" s="204"/>
      <c r="BE2463" s="132"/>
    </row>
    <row r="2464" spans="50:57" x14ac:dyDescent="0.2">
      <c r="AX2464" s="204"/>
      <c r="AY2464" s="204"/>
      <c r="AZ2464" s="204"/>
      <c r="BA2464" s="204"/>
      <c r="BB2464" s="204"/>
      <c r="BC2464" s="204"/>
      <c r="BD2464" s="204"/>
      <c r="BE2464" s="132"/>
    </row>
    <row r="2465" spans="50:57" x14ac:dyDescent="0.2">
      <c r="AX2465" s="204"/>
      <c r="AY2465" s="204"/>
      <c r="AZ2465" s="204"/>
      <c r="BA2465" s="204"/>
      <c r="BB2465" s="204"/>
      <c r="BC2465" s="204"/>
      <c r="BD2465" s="204"/>
      <c r="BE2465" s="132"/>
    </row>
    <row r="2466" spans="50:57" x14ac:dyDescent="0.2">
      <c r="AX2466" s="204"/>
      <c r="AY2466" s="204"/>
      <c r="AZ2466" s="204"/>
      <c r="BA2466" s="204"/>
      <c r="BB2466" s="204"/>
      <c r="BC2466" s="204"/>
      <c r="BD2466" s="204"/>
      <c r="BE2466" s="132"/>
    </row>
    <row r="2467" spans="50:57" x14ac:dyDescent="0.2">
      <c r="AX2467" s="204"/>
      <c r="AY2467" s="204"/>
      <c r="AZ2467" s="204"/>
      <c r="BA2467" s="204"/>
      <c r="BB2467" s="204"/>
      <c r="BC2467" s="204"/>
      <c r="BD2467" s="204"/>
      <c r="BE2467" s="132"/>
    </row>
    <row r="2468" spans="50:57" x14ac:dyDescent="0.2">
      <c r="AX2468" s="204"/>
      <c r="AY2468" s="204"/>
      <c r="AZ2468" s="204"/>
      <c r="BA2468" s="204"/>
      <c r="BB2468" s="204"/>
      <c r="BC2468" s="204"/>
      <c r="BD2468" s="204"/>
      <c r="BE2468" s="132"/>
    </row>
    <row r="2469" spans="50:57" x14ac:dyDescent="0.2">
      <c r="AX2469" s="204"/>
      <c r="AY2469" s="204"/>
      <c r="AZ2469" s="204"/>
      <c r="BA2469" s="204"/>
      <c r="BB2469" s="204"/>
      <c r="BC2469" s="204"/>
      <c r="BD2469" s="204"/>
      <c r="BE2469" s="132"/>
    </row>
    <row r="2470" spans="50:57" x14ac:dyDescent="0.2">
      <c r="AX2470" s="204"/>
      <c r="AY2470" s="204"/>
      <c r="AZ2470" s="204"/>
      <c r="BA2470" s="204"/>
      <c r="BB2470" s="204"/>
      <c r="BC2470" s="204"/>
      <c r="BD2470" s="204"/>
      <c r="BE2470" s="132"/>
    </row>
    <row r="2471" spans="50:57" x14ac:dyDescent="0.2">
      <c r="AX2471" s="204"/>
      <c r="AY2471" s="204"/>
      <c r="AZ2471" s="204"/>
      <c r="BA2471" s="204"/>
      <c r="BB2471" s="204"/>
      <c r="BC2471" s="204"/>
      <c r="BD2471" s="204"/>
      <c r="BE2471" s="132"/>
    </row>
    <row r="2472" spans="50:57" x14ac:dyDescent="0.2">
      <c r="AX2472" s="204"/>
      <c r="AY2472" s="204"/>
      <c r="AZ2472" s="204"/>
      <c r="BA2472" s="204"/>
      <c r="BB2472" s="204"/>
      <c r="BC2472" s="204"/>
      <c r="BD2472" s="204"/>
      <c r="BE2472" s="132"/>
    </row>
    <row r="2473" spans="50:57" x14ac:dyDescent="0.2">
      <c r="AX2473" s="204"/>
      <c r="AY2473" s="204"/>
      <c r="AZ2473" s="204"/>
      <c r="BA2473" s="204"/>
      <c r="BB2473" s="204"/>
      <c r="BC2473" s="204"/>
      <c r="BD2473" s="204"/>
      <c r="BE2473" s="132"/>
    </row>
    <row r="2474" spans="50:57" x14ac:dyDescent="0.2">
      <c r="AX2474" s="204"/>
      <c r="AY2474" s="204"/>
      <c r="AZ2474" s="204"/>
      <c r="BA2474" s="204"/>
      <c r="BB2474" s="204"/>
      <c r="BC2474" s="204"/>
      <c r="BD2474" s="204"/>
      <c r="BE2474" s="132"/>
    </row>
    <row r="2475" spans="50:57" x14ac:dyDescent="0.2">
      <c r="AX2475" s="204"/>
      <c r="AY2475" s="204"/>
      <c r="AZ2475" s="204"/>
      <c r="BA2475" s="204"/>
      <c r="BB2475" s="204"/>
      <c r="BC2475" s="204"/>
      <c r="BD2475" s="204"/>
      <c r="BE2475" s="132"/>
    </row>
    <row r="2476" spans="50:57" x14ac:dyDescent="0.2">
      <c r="AX2476" s="204"/>
      <c r="AY2476" s="204"/>
      <c r="AZ2476" s="204"/>
      <c r="BA2476" s="204"/>
      <c r="BB2476" s="204"/>
      <c r="BC2476" s="204"/>
      <c r="BD2476" s="204"/>
      <c r="BE2476" s="132"/>
    </row>
    <row r="2477" spans="50:57" x14ac:dyDescent="0.2">
      <c r="AX2477" s="204"/>
      <c r="AY2477" s="204"/>
      <c r="AZ2477" s="204"/>
      <c r="BA2477" s="204"/>
      <c r="BB2477" s="204"/>
      <c r="BC2477" s="204"/>
      <c r="BD2477" s="204"/>
      <c r="BE2477" s="132"/>
    </row>
    <row r="2478" spans="50:57" x14ac:dyDescent="0.2">
      <c r="AX2478" s="204"/>
      <c r="AY2478" s="204"/>
      <c r="AZ2478" s="204"/>
      <c r="BA2478" s="204"/>
      <c r="BB2478" s="204"/>
      <c r="BC2478" s="204"/>
      <c r="BD2478" s="204"/>
      <c r="BE2478" s="132"/>
    </row>
    <row r="2479" spans="50:57" x14ac:dyDescent="0.2">
      <c r="AX2479" s="204"/>
      <c r="AY2479" s="204"/>
      <c r="AZ2479" s="204"/>
      <c r="BA2479" s="204"/>
      <c r="BB2479" s="204"/>
      <c r="BC2479" s="204"/>
      <c r="BD2479" s="204"/>
      <c r="BE2479" s="132"/>
    </row>
    <row r="2480" spans="50:57" x14ac:dyDescent="0.2">
      <c r="AX2480" s="204"/>
      <c r="AY2480" s="204"/>
      <c r="AZ2480" s="204"/>
      <c r="BA2480" s="204"/>
      <c r="BB2480" s="204"/>
      <c r="BC2480" s="204"/>
      <c r="BD2480" s="204"/>
      <c r="BE2480" s="132"/>
    </row>
    <row r="2481" spans="50:57" x14ac:dyDescent="0.2">
      <c r="AX2481" s="204"/>
      <c r="AY2481" s="204"/>
      <c r="AZ2481" s="204"/>
      <c r="BA2481" s="204"/>
      <c r="BB2481" s="204"/>
      <c r="BC2481" s="204"/>
      <c r="BD2481" s="204"/>
      <c r="BE2481" s="132"/>
    </row>
    <row r="2482" spans="50:57" x14ac:dyDescent="0.2">
      <c r="AX2482" s="204"/>
      <c r="AY2482" s="204"/>
      <c r="AZ2482" s="204"/>
      <c r="BA2482" s="204"/>
      <c r="BB2482" s="204"/>
      <c r="BC2482" s="204"/>
      <c r="BD2482" s="204"/>
      <c r="BE2482" s="132"/>
    </row>
    <row r="2483" spans="50:57" x14ac:dyDescent="0.2">
      <c r="AX2483" s="204"/>
      <c r="AY2483" s="204"/>
      <c r="AZ2483" s="204"/>
      <c r="BA2483" s="204"/>
      <c r="BB2483" s="204"/>
      <c r="BC2483" s="204"/>
      <c r="BD2483" s="204"/>
      <c r="BE2483" s="132"/>
    </row>
    <row r="2484" spans="50:57" x14ac:dyDescent="0.2">
      <c r="AX2484" s="204"/>
      <c r="AY2484" s="204"/>
      <c r="AZ2484" s="204"/>
      <c r="BA2484" s="204"/>
      <c r="BB2484" s="204"/>
      <c r="BC2484" s="204"/>
      <c r="BD2484" s="204"/>
      <c r="BE2484" s="132"/>
    </row>
    <row r="2485" spans="50:57" x14ac:dyDescent="0.2">
      <c r="AX2485" s="204"/>
      <c r="AY2485" s="204"/>
      <c r="AZ2485" s="204"/>
      <c r="BA2485" s="204"/>
      <c r="BB2485" s="204"/>
      <c r="BC2485" s="204"/>
      <c r="BD2485" s="204"/>
      <c r="BE2485" s="132"/>
    </row>
    <row r="2486" spans="50:57" x14ac:dyDescent="0.2">
      <c r="AX2486" s="204"/>
      <c r="AY2486" s="204"/>
      <c r="AZ2486" s="204"/>
      <c r="BA2486" s="204"/>
      <c r="BB2486" s="204"/>
      <c r="BC2486" s="204"/>
      <c r="BD2486" s="204"/>
      <c r="BE2486" s="132"/>
    </row>
    <row r="2487" spans="50:57" x14ac:dyDescent="0.2">
      <c r="AX2487" s="204"/>
      <c r="AY2487" s="204"/>
      <c r="AZ2487" s="204"/>
      <c r="BA2487" s="204"/>
      <c r="BB2487" s="204"/>
      <c r="BC2487" s="204"/>
      <c r="BD2487" s="204"/>
      <c r="BE2487" s="132"/>
    </row>
    <row r="2488" spans="50:57" x14ac:dyDescent="0.2">
      <c r="AX2488" s="204"/>
      <c r="AY2488" s="204"/>
      <c r="AZ2488" s="204"/>
      <c r="BA2488" s="204"/>
      <c r="BB2488" s="204"/>
      <c r="BC2488" s="204"/>
      <c r="BD2488" s="204"/>
      <c r="BE2488" s="132"/>
    </row>
    <row r="2489" spans="50:57" x14ac:dyDescent="0.2">
      <c r="AX2489" s="204"/>
      <c r="AY2489" s="204"/>
      <c r="AZ2489" s="204"/>
      <c r="BA2489" s="204"/>
      <c r="BB2489" s="204"/>
      <c r="BC2489" s="204"/>
      <c r="BD2489" s="204"/>
      <c r="BE2489" s="132"/>
    </row>
    <row r="2490" spans="50:57" x14ac:dyDescent="0.2">
      <c r="AX2490" s="204"/>
      <c r="AY2490" s="204"/>
      <c r="AZ2490" s="204"/>
      <c r="BA2490" s="204"/>
      <c r="BB2490" s="204"/>
      <c r="BC2490" s="204"/>
      <c r="BD2490" s="204"/>
      <c r="BE2490" s="132"/>
    </row>
    <row r="2491" spans="50:57" x14ac:dyDescent="0.2">
      <c r="AX2491" s="204"/>
      <c r="AY2491" s="204"/>
      <c r="AZ2491" s="204"/>
      <c r="BA2491" s="204"/>
      <c r="BB2491" s="204"/>
      <c r="BC2491" s="204"/>
      <c r="BD2491" s="204"/>
      <c r="BE2491" s="132"/>
    </row>
    <row r="2492" spans="50:57" x14ac:dyDescent="0.2">
      <c r="AX2492" s="204"/>
      <c r="AY2492" s="204"/>
      <c r="AZ2492" s="204"/>
      <c r="BA2492" s="204"/>
      <c r="BB2492" s="204"/>
      <c r="BC2492" s="204"/>
      <c r="BD2492" s="204"/>
      <c r="BE2492" s="132"/>
    </row>
    <row r="2493" spans="50:57" x14ac:dyDescent="0.2">
      <c r="AX2493" s="204"/>
      <c r="AY2493" s="204"/>
      <c r="AZ2493" s="204"/>
      <c r="BA2493" s="204"/>
      <c r="BB2493" s="204"/>
      <c r="BC2493" s="204"/>
      <c r="BD2493" s="204"/>
      <c r="BE2493" s="132"/>
    </row>
    <row r="2494" spans="50:57" x14ac:dyDescent="0.2">
      <c r="AX2494" s="204"/>
      <c r="AY2494" s="204"/>
      <c r="AZ2494" s="204"/>
      <c r="BA2494" s="204"/>
      <c r="BB2494" s="204"/>
      <c r="BC2494" s="204"/>
      <c r="BD2494" s="204"/>
      <c r="BE2494" s="132"/>
    </row>
    <row r="2495" spans="50:57" x14ac:dyDescent="0.2">
      <c r="AX2495" s="204"/>
      <c r="AY2495" s="204"/>
      <c r="AZ2495" s="204"/>
      <c r="BA2495" s="204"/>
      <c r="BB2495" s="204"/>
      <c r="BC2495" s="204"/>
      <c r="BD2495" s="204"/>
      <c r="BE2495" s="132"/>
    </row>
    <row r="2496" spans="50:57" x14ac:dyDescent="0.2">
      <c r="AX2496" s="204"/>
      <c r="AY2496" s="204"/>
      <c r="AZ2496" s="204"/>
      <c r="BA2496" s="204"/>
      <c r="BB2496" s="204"/>
      <c r="BC2496" s="204"/>
      <c r="BD2496" s="204"/>
      <c r="BE2496" s="132"/>
    </row>
    <row r="2497" spans="50:57" x14ac:dyDescent="0.2">
      <c r="AX2497" s="204"/>
      <c r="AY2497" s="204"/>
      <c r="AZ2497" s="204"/>
      <c r="BA2497" s="204"/>
      <c r="BB2497" s="204"/>
      <c r="BC2497" s="204"/>
      <c r="BD2497" s="204"/>
      <c r="BE2497" s="132"/>
    </row>
    <row r="2498" spans="50:57" x14ac:dyDescent="0.2">
      <c r="AX2498" s="204"/>
      <c r="AY2498" s="204"/>
      <c r="AZ2498" s="204"/>
      <c r="BA2498" s="204"/>
      <c r="BB2498" s="204"/>
      <c r="BC2498" s="204"/>
      <c r="BD2498" s="204"/>
      <c r="BE2498" s="132"/>
    </row>
    <row r="2499" spans="50:57" x14ac:dyDescent="0.2">
      <c r="AX2499" s="204"/>
      <c r="AY2499" s="204"/>
      <c r="AZ2499" s="204"/>
      <c r="BA2499" s="204"/>
      <c r="BB2499" s="204"/>
      <c r="BC2499" s="204"/>
      <c r="BD2499" s="204"/>
      <c r="BE2499" s="132"/>
    </row>
    <row r="2500" spans="50:57" x14ac:dyDescent="0.2">
      <c r="AX2500" s="204"/>
      <c r="AY2500" s="204"/>
      <c r="AZ2500" s="204"/>
      <c r="BA2500" s="204"/>
      <c r="BB2500" s="204"/>
      <c r="BC2500" s="204"/>
      <c r="BD2500" s="204"/>
      <c r="BE2500" s="132"/>
    </row>
    <row r="2501" spans="50:57" x14ac:dyDescent="0.2">
      <c r="AX2501" s="204"/>
      <c r="AY2501" s="204"/>
      <c r="AZ2501" s="204"/>
      <c r="BA2501" s="204"/>
      <c r="BB2501" s="204"/>
      <c r="BC2501" s="204"/>
      <c r="BD2501" s="204"/>
      <c r="BE2501" s="132"/>
    </row>
    <row r="2502" spans="50:57" x14ac:dyDescent="0.2">
      <c r="AX2502" s="204"/>
      <c r="AY2502" s="204"/>
      <c r="AZ2502" s="204"/>
      <c r="BA2502" s="204"/>
      <c r="BB2502" s="204"/>
      <c r="BC2502" s="204"/>
      <c r="BD2502" s="204"/>
      <c r="BE2502" s="132"/>
    </row>
    <row r="2503" spans="50:57" x14ac:dyDescent="0.2">
      <c r="AX2503" s="204"/>
      <c r="AY2503" s="204"/>
      <c r="AZ2503" s="204"/>
      <c r="BA2503" s="204"/>
      <c r="BB2503" s="204"/>
      <c r="BC2503" s="204"/>
      <c r="BD2503" s="204"/>
      <c r="BE2503" s="132"/>
    </row>
    <row r="2504" spans="50:57" x14ac:dyDescent="0.2">
      <c r="AX2504" s="204"/>
      <c r="AY2504" s="204"/>
      <c r="AZ2504" s="204"/>
      <c r="BA2504" s="204"/>
      <c r="BB2504" s="204"/>
      <c r="BC2504" s="204"/>
      <c r="BD2504" s="204"/>
      <c r="BE2504" s="132"/>
    </row>
    <row r="2505" spans="50:57" x14ac:dyDescent="0.2">
      <c r="AX2505" s="204"/>
      <c r="AY2505" s="204"/>
      <c r="AZ2505" s="204"/>
      <c r="BA2505" s="204"/>
      <c r="BB2505" s="204"/>
      <c r="BC2505" s="204"/>
      <c r="BD2505" s="204"/>
      <c r="BE2505" s="132"/>
    </row>
    <row r="2506" spans="50:57" x14ac:dyDescent="0.2">
      <c r="AX2506" s="204"/>
      <c r="AY2506" s="204"/>
      <c r="AZ2506" s="204"/>
      <c r="BA2506" s="204"/>
      <c r="BB2506" s="204"/>
      <c r="BC2506" s="204"/>
      <c r="BD2506" s="204"/>
      <c r="BE2506" s="132"/>
    </row>
    <row r="2507" spans="50:57" x14ac:dyDescent="0.2">
      <c r="AX2507" s="204"/>
      <c r="AY2507" s="204"/>
      <c r="AZ2507" s="204"/>
      <c r="BA2507" s="204"/>
      <c r="BB2507" s="204"/>
      <c r="BC2507" s="204"/>
      <c r="BD2507" s="204"/>
      <c r="BE2507" s="132"/>
    </row>
    <row r="2508" spans="50:57" x14ac:dyDescent="0.2">
      <c r="AX2508" s="204"/>
      <c r="AY2508" s="204"/>
      <c r="AZ2508" s="204"/>
      <c r="BA2508" s="204"/>
      <c r="BB2508" s="204"/>
      <c r="BC2508" s="204"/>
      <c r="BD2508" s="204"/>
      <c r="BE2508" s="132"/>
    </row>
    <row r="2509" spans="50:57" x14ac:dyDescent="0.2">
      <c r="AX2509" s="204"/>
      <c r="AY2509" s="204"/>
      <c r="AZ2509" s="204"/>
      <c r="BA2509" s="204"/>
      <c r="BB2509" s="204"/>
      <c r="BC2509" s="204"/>
      <c r="BD2509" s="204"/>
      <c r="BE2509" s="132"/>
    </row>
    <row r="2510" spans="50:57" x14ac:dyDescent="0.2">
      <c r="AX2510" s="204"/>
      <c r="AY2510" s="204"/>
      <c r="AZ2510" s="204"/>
      <c r="BA2510" s="204"/>
      <c r="BB2510" s="204"/>
      <c r="BC2510" s="204"/>
      <c r="BD2510" s="204"/>
      <c r="BE2510" s="132"/>
    </row>
    <row r="2511" spans="50:57" x14ac:dyDescent="0.2">
      <c r="AX2511" s="204"/>
      <c r="AY2511" s="204"/>
      <c r="AZ2511" s="204"/>
      <c r="BA2511" s="204"/>
      <c r="BB2511" s="204"/>
      <c r="BC2511" s="204"/>
      <c r="BD2511" s="204"/>
      <c r="BE2511" s="132"/>
    </row>
    <row r="2512" spans="50:57" x14ac:dyDescent="0.2">
      <c r="AX2512" s="204"/>
      <c r="AY2512" s="204"/>
      <c r="AZ2512" s="204"/>
      <c r="BA2512" s="204"/>
      <c r="BB2512" s="204"/>
      <c r="BC2512" s="204"/>
      <c r="BD2512" s="204"/>
      <c r="BE2512" s="132"/>
    </row>
    <row r="2513" spans="50:57" x14ac:dyDescent="0.2">
      <c r="AX2513" s="204"/>
      <c r="AY2513" s="204"/>
      <c r="AZ2513" s="204"/>
      <c r="BA2513" s="204"/>
      <c r="BB2513" s="204"/>
      <c r="BC2513" s="204"/>
      <c r="BD2513" s="204"/>
      <c r="BE2513" s="132"/>
    </row>
    <row r="2514" spans="50:57" x14ac:dyDescent="0.2">
      <c r="AX2514" s="204"/>
      <c r="AY2514" s="204"/>
      <c r="AZ2514" s="204"/>
      <c r="BA2514" s="204"/>
      <c r="BB2514" s="204"/>
      <c r="BC2514" s="204"/>
      <c r="BD2514" s="204"/>
      <c r="BE2514" s="132"/>
    </row>
    <row r="2515" spans="50:57" x14ac:dyDescent="0.2">
      <c r="AX2515" s="204"/>
      <c r="AY2515" s="204"/>
      <c r="AZ2515" s="204"/>
      <c r="BA2515" s="204"/>
      <c r="BB2515" s="204"/>
      <c r="BC2515" s="204"/>
      <c r="BD2515" s="204"/>
      <c r="BE2515" s="132"/>
    </row>
    <row r="2516" spans="50:57" x14ac:dyDescent="0.2">
      <c r="AX2516" s="204"/>
      <c r="AY2516" s="204"/>
      <c r="AZ2516" s="204"/>
      <c r="BA2516" s="204"/>
      <c r="BB2516" s="204"/>
      <c r="BC2516" s="204"/>
      <c r="BD2516" s="204"/>
      <c r="BE2516" s="132"/>
    </row>
    <row r="2517" spans="50:57" x14ac:dyDescent="0.2">
      <c r="AX2517" s="204"/>
      <c r="AY2517" s="204"/>
      <c r="AZ2517" s="204"/>
      <c r="BA2517" s="204"/>
      <c r="BB2517" s="204"/>
      <c r="BC2517" s="204"/>
      <c r="BD2517" s="204"/>
      <c r="BE2517" s="132"/>
    </row>
    <row r="2518" spans="50:57" x14ac:dyDescent="0.2">
      <c r="AX2518" s="204"/>
      <c r="AY2518" s="204"/>
      <c r="AZ2518" s="204"/>
      <c r="BA2518" s="204"/>
      <c r="BB2518" s="204"/>
      <c r="BC2518" s="204"/>
      <c r="BD2518" s="204"/>
      <c r="BE2518" s="132"/>
    </row>
    <row r="2519" spans="50:57" x14ac:dyDescent="0.2">
      <c r="AX2519" s="204"/>
      <c r="AY2519" s="204"/>
      <c r="AZ2519" s="204"/>
      <c r="BA2519" s="204"/>
      <c r="BB2519" s="204"/>
      <c r="BC2519" s="204"/>
      <c r="BD2519" s="204"/>
      <c r="BE2519" s="132"/>
    </row>
    <row r="2520" spans="50:57" x14ac:dyDescent="0.2">
      <c r="AX2520" s="204"/>
      <c r="AY2520" s="204"/>
      <c r="AZ2520" s="204"/>
      <c r="BA2520" s="204"/>
      <c r="BB2520" s="204"/>
      <c r="BC2520" s="204"/>
      <c r="BD2520" s="204"/>
      <c r="BE2520" s="132"/>
    </row>
    <row r="2521" spans="50:57" x14ac:dyDescent="0.2">
      <c r="AX2521" s="204"/>
      <c r="AY2521" s="204"/>
      <c r="AZ2521" s="204"/>
      <c r="BA2521" s="204"/>
      <c r="BB2521" s="204"/>
      <c r="BC2521" s="204"/>
      <c r="BD2521" s="204"/>
      <c r="BE2521" s="132"/>
    </row>
    <row r="2522" spans="50:57" x14ac:dyDescent="0.2">
      <c r="AX2522" s="204"/>
      <c r="AY2522" s="204"/>
      <c r="AZ2522" s="204"/>
      <c r="BA2522" s="204"/>
      <c r="BB2522" s="204"/>
      <c r="BC2522" s="204"/>
      <c r="BD2522" s="204"/>
      <c r="BE2522" s="132"/>
    </row>
    <row r="2523" spans="50:57" x14ac:dyDescent="0.2">
      <c r="AX2523" s="204"/>
      <c r="AY2523" s="204"/>
      <c r="AZ2523" s="204"/>
      <c r="BA2523" s="204"/>
      <c r="BB2523" s="204"/>
      <c r="BC2523" s="204"/>
      <c r="BD2523" s="204"/>
      <c r="BE2523" s="132"/>
    </row>
    <row r="2524" spans="50:57" x14ac:dyDescent="0.2">
      <c r="AX2524" s="204"/>
      <c r="AY2524" s="204"/>
      <c r="AZ2524" s="204"/>
      <c r="BA2524" s="204"/>
      <c r="BB2524" s="204"/>
      <c r="BC2524" s="204"/>
      <c r="BD2524" s="204"/>
      <c r="BE2524" s="132"/>
    </row>
    <row r="2525" spans="50:57" x14ac:dyDescent="0.2">
      <c r="AX2525" s="204"/>
      <c r="AY2525" s="204"/>
      <c r="AZ2525" s="204"/>
      <c r="BA2525" s="204"/>
      <c r="BB2525" s="204"/>
      <c r="BC2525" s="204"/>
      <c r="BD2525" s="204"/>
      <c r="BE2525" s="132"/>
    </row>
    <row r="2526" spans="50:57" x14ac:dyDescent="0.2">
      <c r="AX2526" s="204"/>
      <c r="AY2526" s="204"/>
      <c r="AZ2526" s="204"/>
      <c r="BA2526" s="204"/>
      <c r="BB2526" s="204"/>
      <c r="BC2526" s="204"/>
      <c r="BD2526" s="204"/>
      <c r="BE2526" s="132"/>
    </row>
    <row r="2527" spans="50:57" x14ac:dyDescent="0.2">
      <c r="AX2527" s="204"/>
      <c r="AY2527" s="204"/>
      <c r="AZ2527" s="204"/>
      <c r="BA2527" s="204"/>
      <c r="BB2527" s="204"/>
      <c r="BC2527" s="204"/>
      <c r="BD2527" s="204"/>
      <c r="BE2527" s="132"/>
    </row>
    <row r="2528" spans="50:57" x14ac:dyDescent="0.2">
      <c r="AX2528" s="204"/>
      <c r="AY2528" s="204"/>
      <c r="AZ2528" s="204"/>
      <c r="BA2528" s="204"/>
      <c r="BB2528" s="204"/>
      <c r="BC2528" s="204"/>
      <c r="BD2528" s="204"/>
      <c r="BE2528" s="132"/>
    </row>
    <row r="2529" spans="50:57" x14ac:dyDescent="0.2">
      <c r="AX2529" s="204"/>
      <c r="AY2529" s="204"/>
      <c r="AZ2529" s="204"/>
      <c r="BA2529" s="204"/>
      <c r="BB2529" s="204"/>
      <c r="BC2529" s="204"/>
      <c r="BD2529" s="204"/>
      <c r="BE2529" s="132"/>
    </row>
    <row r="2530" spans="50:57" x14ac:dyDescent="0.2">
      <c r="AX2530" s="204"/>
      <c r="AY2530" s="204"/>
      <c r="AZ2530" s="204"/>
      <c r="BA2530" s="204"/>
      <c r="BB2530" s="204"/>
      <c r="BC2530" s="204"/>
      <c r="BD2530" s="204"/>
      <c r="BE2530" s="132"/>
    </row>
    <row r="2531" spans="50:57" x14ac:dyDescent="0.2">
      <c r="AX2531" s="204"/>
      <c r="AY2531" s="204"/>
      <c r="AZ2531" s="204"/>
      <c r="BA2531" s="204"/>
      <c r="BB2531" s="204"/>
      <c r="BC2531" s="204"/>
      <c r="BD2531" s="204"/>
      <c r="BE2531" s="132"/>
    </row>
    <row r="2532" spans="50:57" x14ac:dyDescent="0.2">
      <c r="AX2532" s="204"/>
      <c r="AY2532" s="204"/>
      <c r="AZ2532" s="204"/>
      <c r="BA2532" s="204"/>
      <c r="BB2532" s="204"/>
      <c r="BC2532" s="204"/>
      <c r="BD2532" s="204"/>
      <c r="BE2532" s="132"/>
    </row>
    <row r="2533" spans="50:57" x14ac:dyDescent="0.2">
      <c r="AX2533" s="204"/>
      <c r="AY2533" s="204"/>
      <c r="AZ2533" s="204"/>
      <c r="BA2533" s="204"/>
      <c r="BB2533" s="204"/>
      <c r="BC2533" s="204"/>
      <c r="BD2533" s="204"/>
      <c r="BE2533" s="132"/>
    </row>
    <row r="2534" spans="50:57" x14ac:dyDescent="0.2">
      <c r="AX2534" s="204"/>
      <c r="AY2534" s="204"/>
      <c r="AZ2534" s="204"/>
      <c r="BA2534" s="204"/>
      <c r="BB2534" s="204"/>
      <c r="BC2534" s="204"/>
      <c r="BD2534" s="204"/>
      <c r="BE2534" s="132"/>
    </row>
    <row r="2535" spans="50:57" x14ac:dyDescent="0.2">
      <c r="AX2535" s="204"/>
      <c r="AY2535" s="204"/>
      <c r="AZ2535" s="204"/>
      <c r="BA2535" s="204"/>
      <c r="BB2535" s="204"/>
      <c r="BC2535" s="204"/>
      <c r="BD2535" s="204"/>
      <c r="BE2535" s="132"/>
    </row>
    <row r="2536" spans="50:57" x14ac:dyDescent="0.2">
      <c r="AX2536" s="204"/>
      <c r="AY2536" s="204"/>
      <c r="AZ2536" s="204"/>
      <c r="BA2536" s="204"/>
      <c r="BB2536" s="204"/>
      <c r="BC2536" s="204"/>
      <c r="BD2536" s="204"/>
      <c r="BE2536" s="132"/>
    </row>
    <row r="2537" spans="50:57" x14ac:dyDescent="0.2">
      <c r="AX2537" s="204"/>
      <c r="AY2537" s="204"/>
      <c r="AZ2537" s="204"/>
      <c r="BA2537" s="204"/>
      <c r="BB2537" s="204"/>
      <c r="BC2537" s="204"/>
      <c r="BD2537" s="204"/>
      <c r="BE2537" s="132"/>
    </row>
    <row r="2538" spans="50:57" x14ac:dyDescent="0.2">
      <c r="AX2538" s="204"/>
      <c r="AY2538" s="204"/>
      <c r="AZ2538" s="204"/>
      <c r="BA2538" s="204"/>
      <c r="BB2538" s="204"/>
      <c r="BC2538" s="204"/>
      <c r="BD2538" s="204"/>
      <c r="BE2538" s="132"/>
    </row>
    <row r="2539" spans="50:57" x14ac:dyDescent="0.2">
      <c r="AX2539" s="204"/>
      <c r="AY2539" s="204"/>
      <c r="AZ2539" s="204"/>
      <c r="BA2539" s="204"/>
      <c r="BB2539" s="204"/>
      <c r="BC2539" s="204"/>
      <c r="BD2539" s="204"/>
      <c r="BE2539" s="132"/>
    </row>
    <row r="2540" spans="50:57" x14ac:dyDescent="0.2">
      <c r="AX2540" s="204"/>
      <c r="AY2540" s="204"/>
      <c r="AZ2540" s="204"/>
      <c r="BA2540" s="204"/>
      <c r="BB2540" s="204"/>
      <c r="BC2540" s="204"/>
      <c r="BD2540" s="204"/>
      <c r="BE2540" s="132"/>
    </row>
    <row r="2541" spans="50:57" x14ac:dyDescent="0.2">
      <c r="AX2541" s="204"/>
      <c r="AY2541" s="204"/>
      <c r="AZ2541" s="204"/>
      <c r="BA2541" s="204"/>
      <c r="BB2541" s="204"/>
      <c r="BC2541" s="204"/>
      <c r="BD2541" s="204"/>
      <c r="BE2541" s="132"/>
    </row>
    <row r="2542" spans="50:57" x14ac:dyDescent="0.2">
      <c r="AX2542" s="204"/>
      <c r="AY2542" s="204"/>
      <c r="AZ2542" s="204"/>
      <c r="BA2542" s="204"/>
      <c r="BB2542" s="204"/>
      <c r="BC2542" s="204"/>
      <c r="BD2542" s="204"/>
      <c r="BE2542" s="132"/>
    </row>
    <row r="2543" spans="50:57" x14ac:dyDescent="0.2">
      <c r="AX2543" s="204"/>
      <c r="AY2543" s="204"/>
      <c r="AZ2543" s="204"/>
      <c r="BA2543" s="204"/>
      <c r="BB2543" s="204"/>
      <c r="BC2543" s="204"/>
      <c r="BD2543" s="204"/>
      <c r="BE2543" s="132"/>
    </row>
    <row r="2544" spans="50:57" x14ac:dyDescent="0.2">
      <c r="AX2544" s="204"/>
      <c r="AY2544" s="204"/>
      <c r="AZ2544" s="204"/>
      <c r="BA2544" s="204"/>
      <c r="BB2544" s="204"/>
      <c r="BC2544" s="204"/>
      <c r="BD2544" s="204"/>
      <c r="BE2544" s="132"/>
    </row>
    <row r="2545" spans="50:57" x14ac:dyDescent="0.2">
      <c r="AX2545" s="204"/>
      <c r="AY2545" s="204"/>
      <c r="AZ2545" s="204"/>
      <c r="BA2545" s="204"/>
      <c r="BB2545" s="204"/>
      <c r="BC2545" s="204"/>
      <c r="BD2545" s="204"/>
      <c r="BE2545" s="132"/>
    </row>
    <row r="2546" spans="50:57" x14ac:dyDescent="0.2">
      <c r="AX2546" s="204"/>
      <c r="AY2546" s="204"/>
      <c r="AZ2546" s="204"/>
      <c r="BA2546" s="204"/>
      <c r="BB2546" s="204"/>
      <c r="BC2546" s="204"/>
      <c r="BD2546" s="204"/>
      <c r="BE2546" s="132"/>
    </row>
    <row r="2547" spans="50:57" x14ac:dyDescent="0.2">
      <c r="AX2547" s="204"/>
      <c r="AY2547" s="204"/>
      <c r="AZ2547" s="204"/>
      <c r="BA2547" s="204"/>
      <c r="BB2547" s="204"/>
      <c r="BC2547" s="204"/>
      <c r="BD2547" s="204"/>
      <c r="BE2547" s="132"/>
    </row>
    <row r="2548" spans="50:57" x14ac:dyDescent="0.2">
      <c r="AX2548" s="204"/>
      <c r="AY2548" s="204"/>
      <c r="AZ2548" s="204"/>
      <c r="BA2548" s="204"/>
      <c r="BB2548" s="204"/>
      <c r="BC2548" s="204"/>
      <c r="BD2548" s="204"/>
      <c r="BE2548" s="132"/>
    </row>
    <row r="2549" spans="50:57" x14ac:dyDescent="0.2">
      <c r="AX2549" s="204"/>
      <c r="AY2549" s="204"/>
      <c r="AZ2549" s="204"/>
      <c r="BA2549" s="204"/>
      <c r="BB2549" s="204"/>
      <c r="BC2549" s="204"/>
      <c r="BD2549" s="204"/>
      <c r="BE2549" s="132"/>
    </row>
    <row r="2550" spans="50:57" x14ac:dyDescent="0.2">
      <c r="AX2550" s="204"/>
      <c r="AY2550" s="204"/>
      <c r="AZ2550" s="204"/>
      <c r="BA2550" s="204"/>
      <c r="BB2550" s="204"/>
      <c r="BC2550" s="204"/>
      <c r="BD2550" s="204"/>
      <c r="BE2550" s="132"/>
    </row>
    <row r="2551" spans="50:57" x14ac:dyDescent="0.2">
      <c r="AX2551" s="204"/>
      <c r="AY2551" s="204"/>
      <c r="AZ2551" s="204"/>
      <c r="BA2551" s="204"/>
      <c r="BB2551" s="204"/>
      <c r="BC2551" s="204"/>
      <c r="BD2551" s="204"/>
      <c r="BE2551" s="132"/>
    </row>
    <row r="2552" spans="50:57" x14ac:dyDescent="0.2">
      <c r="AX2552" s="204"/>
      <c r="AY2552" s="204"/>
      <c r="AZ2552" s="204"/>
      <c r="BA2552" s="204"/>
      <c r="BB2552" s="204"/>
      <c r="BC2552" s="204"/>
      <c r="BD2552" s="204"/>
      <c r="BE2552" s="132"/>
    </row>
    <row r="2553" spans="50:57" x14ac:dyDescent="0.2">
      <c r="AX2553" s="204"/>
      <c r="AY2553" s="204"/>
      <c r="AZ2553" s="204"/>
      <c r="BA2553" s="204"/>
      <c r="BB2553" s="204"/>
      <c r="BC2553" s="204"/>
      <c r="BD2553" s="204"/>
      <c r="BE2553" s="132"/>
    </row>
    <row r="2554" spans="50:57" x14ac:dyDescent="0.2">
      <c r="AX2554" s="204"/>
      <c r="AY2554" s="204"/>
      <c r="AZ2554" s="204"/>
      <c r="BA2554" s="204"/>
      <c r="BB2554" s="204"/>
      <c r="BC2554" s="204"/>
      <c r="BD2554" s="204"/>
      <c r="BE2554" s="132"/>
    </row>
    <row r="2555" spans="50:57" x14ac:dyDescent="0.2">
      <c r="AX2555" s="204"/>
      <c r="AY2555" s="204"/>
      <c r="AZ2555" s="204"/>
      <c r="BA2555" s="204"/>
      <c r="BB2555" s="204"/>
      <c r="BC2555" s="204"/>
      <c r="BD2555" s="204"/>
      <c r="BE2555" s="132"/>
    </row>
    <row r="2556" spans="50:57" x14ac:dyDescent="0.2">
      <c r="AX2556" s="204"/>
      <c r="AY2556" s="204"/>
      <c r="AZ2556" s="204"/>
      <c r="BA2556" s="204"/>
      <c r="BB2556" s="204"/>
      <c r="BC2556" s="204"/>
      <c r="BD2556" s="204"/>
      <c r="BE2556" s="132"/>
    </row>
    <row r="2557" spans="50:57" x14ac:dyDescent="0.2">
      <c r="AX2557" s="204"/>
      <c r="AY2557" s="204"/>
      <c r="AZ2557" s="204"/>
      <c r="BA2557" s="204"/>
      <c r="BB2557" s="204"/>
      <c r="BC2557" s="204"/>
      <c r="BD2557" s="204"/>
      <c r="BE2557" s="132"/>
    </row>
    <row r="2558" spans="50:57" x14ac:dyDescent="0.2">
      <c r="AX2558" s="204"/>
      <c r="AY2558" s="204"/>
      <c r="AZ2558" s="204"/>
      <c r="BA2558" s="204"/>
      <c r="BB2558" s="204"/>
      <c r="BC2558" s="204"/>
      <c r="BD2558" s="204"/>
      <c r="BE2558" s="132"/>
    </row>
    <row r="2559" spans="50:57" x14ac:dyDescent="0.2">
      <c r="AX2559" s="204"/>
      <c r="AY2559" s="204"/>
      <c r="AZ2559" s="204"/>
      <c r="BA2559" s="204"/>
      <c r="BB2559" s="204"/>
      <c r="BC2559" s="204"/>
      <c r="BD2559" s="204"/>
      <c r="BE2559" s="132"/>
    </row>
    <row r="2560" spans="50:57" x14ac:dyDescent="0.2">
      <c r="AX2560" s="204"/>
      <c r="AY2560" s="204"/>
      <c r="AZ2560" s="204"/>
      <c r="BA2560" s="204"/>
      <c r="BB2560" s="204"/>
      <c r="BC2560" s="204"/>
      <c r="BD2560" s="204"/>
      <c r="BE2560" s="132"/>
    </row>
    <row r="2561" spans="50:57" x14ac:dyDescent="0.2">
      <c r="AX2561" s="204"/>
      <c r="AY2561" s="204"/>
      <c r="AZ2561" s="204"/>
      <c r="BA2561" s="204"/>
      <c r="BB2561" s="204"/>
      <c r="BC2561" s="204"/>
      <c r="BD2561" s="204"/>
      <c r="BE2561" s="132"/>
    </row>
    <row r="2562" spans="50:57" x14ac:dyDescent="0.2">
      <c r="AX2562" s="204"/>
      <c r="AY2562" s="204"/>
      <c r="AZ2562" s="204"/>
      <c r="BA2562" s="204"/>
      <c r="BB2562" s="204"/>
      <c r="BC2562" s="204"/>
      <c r="BD2562" s="204"/>
      <c r="BE2562" s="132"/>
    </row>
    <row r="2563" spans="50:57" x14ac:dyDescent="0.2">
      <c r="AX2563" s="204"/>
      <c r="AY2563" s="204"/>
      <c r="AZ2563" s="204"/>
      <c r="BA2563" s="204"/>
      <c r="BB2563" s="204"/>
      <c r="BC2563" s="204"/>
      <c r="BD2563" s="204"/>
      <c r="BE2563" s="132"/>
    </row>
    <row r="2564" spans="50:57" x14ac:dyDescent="0.2">
      <c r="AX2564" s="204"/>
      <c r="AY2564" s="204"/>
      <c r="AZ2564" s="204"/>
      <c r="BA2564" s="204"/>
      <c r="BB2564" s="204"/>
      <c r="BC2564" s="204"/>
      <c r="BD2564" s="204"/>
      <c r="BE2564" s="132"/>
    </row>
    <row r="2565" spans="50:57" x14ac:dyDescent="0.2">
      <c r="AX2565" s="204"/>
      <c r="AY2565" s="204"/>
      <c r="AZ2565" s="204"/>
      <c r="BA2565" s="204"/>
      <c r="BB2565" s="204"/>
      <c r="BC2565" s="204"/>
      <c r="BD2565" s="204"/>
      <c r="BE2565" s="132"/>
    </row>
    <row r="2566" spans="50:57" x14ac:dyDescent="0.2">
      <c r="AX2566" s="204"/>
      <c r="AY2566" s="204"/>
      <c r="AZ2566" s="204"/>
      <c r="BA2566" s="204"/>
      <c r="BB2566" s="204"/>
      <c r="BC2566" s="204"/>
      <c r="BD2566" s="204"/>
      <c r="BE2566" s="132"/>
    </row>
    <row r="2567" spans="50:57" x14ac:dyDescent="0.2">
      <c r="AX2567" s="204"/>
      <c r="AY2567" s="204"/>
      <c r="AZ2567" s="204"/>
      <c r="BA2567" s="204"/>
      <c r="BB2567" s="204"/>
      <c r="BC2567" s="204"/>
      <c r="BD2567" s="204"/>
      <c r="BE2567" s="132"/>
    </row>
    <row r="2568" spans="50:57" x14ac:dyDescent="0.2">
      <c r="AX2568" s="204"/>
      <c r="AY2568" s="204"/>
      <c r="AZ2568" s="204"/>
      <c r="BA2568" s="204"/>
      <c r="BB2568" s="204"/>
      <c r="BC2568" s="204"/>
      <c r="BD2568" s="204"/>
      <c r="BE2568" s="132"/>
    </row>
    <row r="2569" spans="50:57" x14ac:dyDescent="0.2">
      <c r="AX2569" s="204"/>
      <c r="AY2569" s="204"/>
      <c r="AZ2569" s="204"/>
      <c r="BA2569" s="204"/>
      <c r="BB2569" s="204"/>
      <c r="BC2569" s="204"/>
      <c r="BD2569" s="204"/>
      <c r="BE2569" s="132"/>
    </row>
    <row r="2570" spans="50:57" x14ac:dyDescent="0.2">
      <c r="AX2570" s="204"/>
      <c r="AY2570" s="204"/>
      <c r="AZ2570" s="204"/>
      <c r="BA2570" s="204"/>
      <c r="BB2570" s="204"/>
      <c r="BC2570" s="204"/>
      <c r="BD2570" s="204"/>
      <c r="BE2570" s="132"/>
    </row>
    <row r="2571" spans="50:57" x14ac:dyDescent="0.2">
      <c r="AX2571" s="204"/>
      <c r="AY2571" s="204"/>
      <c r="AZ2571" s="204"/>
      <c r="BA2571" s="204"/>
      <c r="BB2571" s="204"/>
      <c r="BC2571" s="204"/>
      <c r="BD2571" s="204"/>
      <c r="BE2571" s="132"/>
    </row>
    <row r="2572" spans="50:57" x14ac:dyDescent="0.2">
      <c r="AX2572" s="204"/>
      <c r="AY2572" s="204"/>
      <c r="AZ2572" s="204"/>
      <c r="BA2572" s="204"/>
      <c r="BB2572" s="204"/>
      <c r="BC2572" s="204"/>
      <c r="BD2572" s="204"/>
      <c r="BE2572" s="132"/>
    </row>
    <row r="2573" spans="50:57" x14ac:dyDescent="0.2">
      <c r="AX2573" s="204"/>
      <c r="AY2573" s="204"/>
      <c r="AZ2573" s="204"/>
      <c r="BA2573" s="204"/>
      <c r="BB2573" s="204"/>
      <c r="BC2573" s="204"/>
      <c r="BD2573" s="204"/>
      <c r="BE2573" s="132"/>
    </row>
    <row r="2574" spans="50:57" x14ac:dyDescent="0.2">
      <c r="AX2574" s="204"/>
      <c r="AY2574" s="204"/>
      <c r="AZ2574" s="204"/>
      <c r="BA2574" s="204"/>
      <c r="BB2574" s="204"/>
      <c r="BC2574" s="204"/>
      <c r="BD2574" s="204"/>
      <c r="BE2574" s="132"/>
    </row>
    <row r="2575" spans="50:57" x14ac:dyDescent="0.2">
      <c r="AX2575" s="204"/>
      <c r="AY2575" s="204"/>
      <c r="AZ2575" s="204"/>
      <c r="BA2575" s="204"/>
      <c r="BB2575" s="204"/>
      <c r="BC2575" s="204"/>
      <c r="BD2575" s="204"/>
      <c r="BE2575" s="132"/>
    </row>
    <row r="2576" spans="50:57" x14ac:dyDescent="0.2">
      <c r="AX2576" s="204"/>
      <c r="AY2576" s="204"/>
      <c r="AZ2576" s="204"/>
      <c r="BA2576" s="204"/>
      <c r="BB2576" s="204"/>
      <c r="BC2576" s="204"/>
      <c r="BD2576" s="204"/>
      <c r="BE2576" s="132"/>
    </row>
    <row r="2577" spans="50:57" x14ac:dyDescent="0.2">
      <c r="AX2577" s="204"/>
      <c r="AY2577" s="204"/>
      <c r="AZ2577" s="204"/>
      <c r="BA2577" s="204"/>
      <c r="BB2577" s="204"/>
      <c r="BC2577" s="204"/>
      <c r="BD2577" s="204"/>
      <c r="BE2577" s="132"/>
    </row>
    <row r="2578" spans="50:57" x14ac:dyDescent="0.2">
      <c r="AX2578" s="204"/>
      <c r="AY2578" s="204"/>
      <c r="AZ2578" s="204"/>
      <c r="BA2578" s="204"/>
      <c r="BB2578" s="204"/>
      <c r="BC2578" s="204"/>
      <c r="BD2578" s="204"/>
      <c r="BE2578" s="132"/>
    </row>
    <row r="2579" spans="50:57" x14ac:dyDescent="0.2">
      <c r="AX2579" s="204"/>
      <c r="AY2579" s="204"/>
      <c r="AZ2579" s="204"/>
      <c r="BA2579" s="204"/>
      <c r="BB2579" s="204"/>
      <c r="BC2579" s="204"/>
      <c r="BD2579" s="204"/>
      <c r="BE2579" s="132"/>
    </row>
    <row r="2580" spans="50:57" x14ac:dyDescent="0.2">
      <c r="AX2580" s="204"/>
      <c r="AY2580" s="204"/>
      <c r="AZ2580" s="204"/>
      <c r="BA2580" s="204"/>
      <c r="BB2580" s="204"/>
      <c r="BC2580" s="204"/>
      <c r="BD2580" s="204"/>
      <c r="BE2580" s="132"/>
    </row>
    <row r="2581" spans="50:57" x14ac:dyDescent="0.2">
      <c r="AX2581" s="204"/>
      <c r="AY2581" s="204"/>
      <c r="AZ2581" s="204"/>
      <c r="BA2581" s="204"/>
      <c r="BB2581" s="204"/>
      <c r="BC2581" s="204"/>
      <c r="BD2581" s="204"/>
      <c r="BE2581" s="132"/>
    </row>
    <row r="2582" spans="50:57" x14ac:dyDescent="0.2">
      <c r="AX2582" s="204"/>
      <c r="AY2582" s="204"/>
      <c r="AZ2582" s="204"/>
      <c r="BA2582" s="204"/>
      <c r="BB2582" s="204"/>
      <c r="BC2582" s="204"/>
      <c r="BD2582" s="204"/>
      <c r="BE2582" s="132"/>
    </row>
    <row r="2583" spans="50:57" x14ac:dyDescent="0.2">
      <c r="AX2583" s="204"/>
      <c r="AY2583" s="204"/>
      <c r="AZ2583" s="204"/>
      <c r="BA2583" s="204"/>
      <c r="BB2583" s="204"/>
      <c r="BC2583" s="204"/>
      <c r="BD2583" s="204"/>
      <c r="BE2583" s="132"/>
    </row>
    <row r="2584" spans="50:57" x14ac:dyDescent="0.2">
      <c r="AX2584" s="204"/>
      <c r="AY2584" s="204"/>
      <c r="AZ2584" s="204"/>
      <c r="BA2584" s="204"/>
      <c r="BB2584" s="204"/>
      <c r="BC2584" s="204"/>
      <c r="BD2584" s="204"/>
      <c r="BE2584" s="132"/>
    </row>
    <row r="2585" spans="50:57" x14ac:dyDescent="0.2">
      <c r="AX2585" s="204"/>
      <c r="AY2585" s="204"/>
      <c r="AZ2585" s="204"/>
      <c r="BA2585" s="204"/>
      <c r="BB2585" s="204"/>
      <c r="BC2585" s="204"/>
      <c r="BD2585" s="204"/>
      <c r="BE2585" s="132"/>
    </row>
    <row r="2586" spans="50:57" x14ac:dyDescent="0.2">
      <c r="AX2586" s="204"/>
      <c r="AY2586" s="204"/>
      <c r="AZ2586" s="204"/>
      <c r="BA2586" s="204"/>
      <c r="BB2586" s="204"/>
      <c r="BC2586" s="204"/>
      <c r="BD2586" s="204"/>
      <c r="BE2586" s="132"/>
    </row>
    <row r="2587" spans="50:57" x14ac:dyDescent="0.2">
      <c r="AX2587" s="204"/>
      <c r="AY2587" s="204"/>
      <c r="AZ2587" s="204"/>
      <c r="BA2587" s="204"/>
      <c r="BB2587" s="204"/>
      <c r="BC2587" s="204"/>
      <c r="BD2587" s="204"/>
      <c r="BE2587" s="132"/>
    </row>
    <row r="2588" spans="50:57" x14ac:dyDescent="0.2">
      <c r="AX2588" s="204"/>
      <c r="AY2588" s="204"/>
      <c r="AZ2588" s="204"/>
      <c r="BA2588" s="204"/>
      <c r="BB2588" s="204"/>
      <c r="BC2588" s="204"/>
      <c r="BD2588" s="204"/>
      <c r="BE2588" s="132"/>
    </row>
    <row r="2589" spans="50:57" x14ac:dyDescent="0.2">
      <c r="AX2589" s="204"/>
      <c r="AY2589" s="204"/>
      <c r="AZ2589" s="204"/>
      <c r="BA2589" s="204"/>
      <c r="BB2589" s="204"/>
      <c r="BC2589" s="204"/>
      <c r="BD2589" s="204"/>
      <c r="BE2589" s="132"/>
    </row>
    <row r="2590" spans="50:57" x14ac:dyDescent="0.2">
      <c r="AX2590" s="204"/>
      <c r="AY2590" s="204"/>
      <c r="AZ2590" s="204"/>
      <c r="BA2590" s="204"/>
      <c r="BB2590" s="204"/>
      <c r="BC2590" s="204"/>
      <c r="BD2590" s="204"/>
      <c r="BE2590" s="132"/>
    </row>
    <row r="2591" spans="50:57" x14ac:dyDescent="0.2">
      <c r="AX2591" s="204"/>
      <c r="AY2591" s="204"/>
      <c r="AZ2591" s="204"/>
      <c r="BA2591" s="204"/>
      <c r="BB2591" s="204"/>
      <c r="BC2591" s="204"/>
      <c r="BD2591" s="204"/>
      <c r="BE2591" s="132"/>
    </row>
    <row r="2592" spans="50:57" x14ac:dyDescent="0.2">
      <c r="AX2592" s="204"/>
      <c r="AY2592" s="204"/>
      <c r="AZ2592" s="204"/>
      <c r="BA2592" s="204"/>
      <c r="BB2592" s="204"/>
      <c r="BC2592" s="204"/>
      <c r="BD2592" s="204"/>
      <c r="BE2592" s="132"/>
    </row>
    <row r="2593" spans="50:57" x14ac:dyDescent="0.2">
      <c r="AX2593" s="204"/>
      <c r="AY2593" s="204"/>
      <c r="AZ2593" s="204"/>
      <c r="BA2593" s="204"/>
      <c r="BB2593" s="204"/>
      <c r="BC2593" s="204"/>
      <c r="BD2593" s="204"/>
      <c r="BE2593" s="132"/>
    </row>
    <row r="2594" spans="50:57" x14ac:dyDescent="0.2">
      <c r="AX2594" s="204"/>
      <c r="AY2594" s="204"/>
      <c r="AZ2594" s="204"/>
      <c r="BA2594" s="204"/>
      <c r="BB2594" s="204"/>
      <c r="BC2594" s="204"/>
      <c r="BD2594" s="204"/>
      <c r="BE2594" s="132"/>
    </row>
    <row r="2595" spans="50:57" x14ac:dyDescent="0.2">
      <c r="AX2595" s="204"/>
      <c r="AY2595" s="204"/>
      <c r="AZ2595" s="204"/>
      <c r="BA2595" s="204"/>
      <c r="BB2595" s="204"/>
      <c r="BC2595" s="204"/>
      <c r="BD2595" s="204"/>
      <c r="BE2595" s="132"/>
    </row>
    <row r="2596" spans="50:57" x14ac:dyDescent="0.2">
      <c r="AX2596" s="204"/>
      <c r="AY2596" s="204"/>
      <c r="AZ2596" s="204"/>
      <c r="BA2596" s="204"/>
      <c r="BB2596" s="204"/>
      <c r="BC2596" s="204"/>
      <c r="BD2596" s="204"/>
      <c r="BE2596" s="132"/>
    </row>
    <row r="2597" spans="50:57" x14ac:dyDescent="0.2">
      <c r="AX2597" s="204"/>
      <c r="AY2597" s="204"/>
      <c r="AZ2597" s="204"/>
      <c r="BA2597" s="204"/>
      <c r="BB2597" s="204"/>
      <c r="BC2597" s="204"/>
      <c r="BD2597" s="204"/>
      <c r="BE2597" s="132"/>
    </row>
    <row r="2598" spans="50:57" x14ac:dyDescent="0.2">
      <c r="AX2598" s="204"/>
      <c r="AY2598" s="204"/>
      <c r="AZ2598" s="204"/>
      <c r="BA2598" s="204"/>
      <c r="BB2598" s="204"/>
      <c r="BC2598" s="204"/>
      <c r="BD2598" s="204"/>
      <c r="BE2598" s="132"/>
    </row>
    <row r="2599" spans="50:57" x14ac:dyDescent="0.2">
      <c r="AX2599" s="204"/>
      <c r="AY2599" s="204"/>
      <c r="AZ2599" s="204"/>
      <c r="BA2599" s="204"/>
      <c r="BB2599" s="204"/>
      <c r="BC2599" s="204"/>
      <c r="BD2599" s="204"/>
      <c r="BE2599" s="132"/>
    </row>
    <row r="2600" spans="50:57" x14ac:dyDescent="0.2">
      <c r="AX2600" s="204"/>
      <c r="AY2600" s="204"/>
      <c r="AZ2600" s="204"/>
      <c r="BA2600" s="204"/>
      <c r="BB2600" s="204"/>
      <c r="BC2600" s="204"/>
      <c r="BD2600" s="204"/>
      <c r="BE2600" s="132"/>
    </row>
    <row r="2601" spans="50:57" x14ac:dyDescent="0.2">
      <c r="AX2601" s="204"/>
      <c r="AY2601" s="204"/>
      <c r="AZ2601" s="204"/>
      <c r="BA2601" s="204"/>
      <c r="BB2601" s="204"/>
      <c r="BC2601" s="204"/>
      <c r="BD2601" s="204"/>
      <c r="BE2601" s="132"/>
    </row>
    <row r="2602" spans="50:57" x14ac:dyDescent="0.2">
      <c r="AX2602" s="204"/>
      <c r="AY2602" s="204"/>
      <c r="AZ2602" s="204"/>
      <c r="BA2602" s="204"/>
      <c r="BB2602" s="204"/>
      <c r="BC2602" s="204"/>
      <c r="BD2602" s="204"/>
      <c r="BE2602" s="132"/>
    </row>
    <row r="2603" spans="50:57" x14ac:dyDescent="0.2">
      <c r="AX2603" s="204"/>
      <c r="AY2603" s="204"/>
      <c r="AZ2603" s="204"/>
      <c r="BA2603" s="204"/>
      <c r="BB2603" s="204"/>
      <c r="BC2603" s="204"/>
      <c r="BD2603" s="204"/>
      <c r="BE2603" s="132"/>
    </row>
    <row r="2604" spans="50:57" x14ac:dyDescent="0.2">
      <c r="AX2604" s="204"/>
      <c r="AY2604" s="204"/>
      <c r="AZ2604" s="204"/>
      <c r="BA2604" s="204"/>
      <c r="BB2604" s="204"/>
      <c r="BC2604" s="204"/>
      <c r="BD2604" s="204"/>
      <c r="BE2604" s="132"/>
    </row>
    <row r="2605" spans="50:57" x14ac:dyDescent="0.2">
      <c r="AX2605" s="204"/>
      <c r="AY2605" s="204"/>
      <c r="AZ2605" s="204"/>
      <c r="BA2605" s="204"/>
      <c r="BB2605" s="204"/>
      <c r="BC2605" s="204"/>
      <c r="BD2605" s="204"/>
      <c r="BE2605" s="132"/>
    </row>
    <row r="2606" spans="50:57" x14ac:dyDescent="0.2">
      <c r="AX2606" s="204"/>
      <c r="AY2606" s="204"/>
      <c r="AZ2606" s="204"/>
      <c r="BA2606" s="204"/>
      <c r="BB2606" s="204"/>
      <c r="BC2606" s="204"/>
      <c r="BD2606" s="204"/>
      <c r="BE2606" s="132"/>
    </row>
    <row r="2607" spans="50:57" x14ac:dyDescent="0.2">
      <c r="AX2607" s="204"/>
      <c r="AY2607" s="204"/>
      <c r="AZ2607" s="204"/>
      <c r="BA2607" s="204"/>
      <c r="BB2607" s="204"/>
      <c r="BC2607" s="204"/>
      <c r="BD2607" s="204"/>
      <c r="BE2607" s="132"/>
    </row>
    <row r="2608" spans="50:57" x14ac:dyDescent="0.2">
      <c r="AX2608" s="204"/>
      <c r="AY2608" s="204"/>
      <c r="AZ2608" s="204"/>
      <c r="BA2608" s="204"/>
      <c r="BB2608" s="204"/>
      <c r="BC2608" s="204"/>
      <c r="BD2608" s="204"/>
      <c r="BE2608" s="132"/>
    </row>
    <row r="2609" spans="50:57" x14ac:dyDescent="0.2">
      <c r="AX2609" s="204"/>
      <c r="AY2609" s="204"/>
      <c r="AZ2609" s="204"/>
      <c r="BA2609" s="204"/>
      <c r="BB2609" s="204"/>
      <c r="BC2609" s="204"/>
      <c r="BD2609" s="204"/>
      <c r="BE2609" s="132"/>
    </row>
    <row r="2610" spans="50:57" x14ac:dyDescent="0.2">
      <c r="AX2610" s="204"/>
      <c r="AY2610" s="204"/>
      <c r="AZ2610" s="204"/>
      <c r="BA2610" s="204"/>
      <c r="BB2610" s="204"/>
      <c r="BC2610" s="204"/>
      <c r="BD2610" s="204"/>
      <c r="BE2610" s="132"/>
    </row>
    <row r="2611" spans="50:57" x14ac:dyDescent="0.2">
      <c r="AX2611" s="204"/>
      <c r="AY2611" s="204"/>
      <c r="AZ2611" s="204"/>
      <c r="BA2611" s="204"/>
      <c r="BB2611" s="204"/>
      <c r="BC2611" s="204"/>
      <c r="BD2611" s="204"/>
      <c r="BE2611" s="132"/>
    </row>
    <row r="2612" spans="50:57" x14ac:dyDescent="0.2">
      <c r="AX2612" s="204"/>
      <c r="AY2612" s="204"/>
      <c r="AZ2612" s="204"/>
      <c r="BA2612" s="204"/>
      <c r="BB2612" s="204"/>
      <c r="BC2612" s="204"/>
      <c r="BD2612" s="204"/>
      <c r="BE2612" s="132"/>
    </row>
    <row r="2613" spans="50:57" x14ac:dyDescent="0.2">
      <c r="AX2613" s="204"/>
      <c r="AY2613" s="204"/>
      <c r="AZ2613" s="204"/>
      <c r="BA2613" s="204"/>
      <c r="BB2613" s="204"/>
      <c r="BC2613" s="204"/>
      <c r="BD2613" s="204"/>
      <c r="BE2613" s="132"/>
    </row>
    <row r="2614" spans="50:57" x14ac:dyDescent="0.2">
      <c r="AX2614" s="204"/>
      <c r="AY2614" s="204"/>
      <c r="AZ2614" s="204"/>
      <c r="BA2614" s="204"/>
      <c r="BB2614" s="204"/>
      <c r="BC2614" s="204"/>
      <c r="BD2614" s="204"/>
      <c r="BE2614" s="132"/>
    </row>
    <row r="2615" spans="50:57" x14ac:dyDescent="0.2">
      <c r="AX2615" s="204"/>
      <c r="AY2615" s="204"/>
      <c r="AZ2615" s="204"/>
      <c r="BA2615" s="204"/>
      <c r="BB2615" s="204"/>
      <c r="BC2615" s="204"/>
      <c r="BD2615" s="204"/>
      <c r="BE2615" s="132"/>
    </row>
    <row r="2616" spans="50:57" x14ac:dyDescent="0.2">
      <c r="AX2616" s="204"/>
      <c r="AY2616" s="204"/>
      <c r="AZ2616" s="204"/>
      <c r="BA2616" s="204"/>
      <c r="BB2616" s="204"/>
      <c r="BC2616" s="204"/>
      <c r="BD2616" s="204"/>
      <c r="BE2616" s="132"/>
    </row>
    <row r="2617" spans="50:57" x14ac:dyDescent="0.2">
      <c r="AX2617" s="204"/>
      <c r="AY2617" s="204"/>
      <c r="AZ2617" s="204"/>
      <c r="BA2617" s="204"/>
      <c r="BB2617" s="204"/>
      <c r="BC2617" s="204"/>
      <c r="BD2617" s="204"/>
      <c r="BE2617" s="132"/>
    </row>
    <row r="2618" spans="50:57" x14ac:dyDescent="0.2">
      <c r="AX2618" s="204"/>
      <c r="AY2618" s="204"/>
      <c r="AZ2618" s="204"/>
      <c r="BA2618" s="204"/>
      <c r="BB2618" s="204"/>
      <c r="BC2618" s="204"/>
      <c r="BD2618" s="204"/>
      <c r="BE2618" s="132"/>
    </row>
    <row r="2619" spans="50:57" x14ac:dyDescent="0.2">
      <c r="AX2619" s="204"/>
      <c r="AY2619" s="204"/>
      <c r="AZ2619" s="204"/>
      <c r="BA2619" s="204"/>
      <c r="BB2619" s="204"/>
      <c r="BC2619" s="204"/>
      <c r="BD2619" s="204"/>
      <c r="BE2619" s="132"/>
    </row>
    <row r="2620" spans="50:57" x14ac:dyDescent="0.2">
      <c r="AX2620" s="204"/>
      <c r="AY2620" s="204"/>
      <c r="AZ2620" s="204"/>
      <c r="BA2620" s="204"/>
      <c r="BB2620" s="204"/>
      <c r="BC2620" s="204"/>
      <c r="BD2620" s="204"/>
      <c r="BE2620" s="132"/>
    </row>
    <row r="2621" spans="50:57" x14ac:dyDescent="0.2">
      <c r="AX2621" s="204"/>
      <c r="AY2621" s="204"/>
      <c r="AZ2621" s="204"/>
      <c r="BA2621" s="204"/>
      <c r="BB2621" s="204"/>
      <c r="BC2621" s="204"/>
      <c r="BD2621" s="204"/>
      <c r="BE2621" s="132"/>
    </row>
    <row r="2622" spans="50:57" x14ac:dyDescent="0.2">
      <c r="AX2622" s="204"/>
      <c r="AY2622" s="204"/>
      <c r="AZ2622" s="204"/>
      <c r="BA2622" s="204"/>
      <c r="BB2622" s="204"/>
      <c r="BC2622" s="204"/>
      <c r="BD2622" s="204"/>
      <c r="BE2622" s="132"/>
    </row>
    <row r="2623" spans="50:57" x14ac:dyDescent="0.2">
      <c r="AX2623" s="204"/>
      <c r="AY2623" s="204"/>
      <c r="AZ2623" s="204"/>
      <c r="BA2623" s="204"/>
      <c r="BB2623" s="204"/>
      <c r="BC2623" s="204"/>
      <c r="BD2623" s="204"/>
      <c r="BE2623" s="132"/>
    </row>
    <row r="2624" spans="50:57" x14ac:dyDescent="0.2">
      <c r="AX2624" s="204"/>
      <c r="AY2624" s="204"/>
      <c r="AZ2624" s="204"/>
      <c r="BA2624" s="204"/>
      <c r="BB2624" s="204"/>
      <c r="BC2624" s="204"/>
      <c r="BD2624" s="204"/>
      <c r="BE2624" s="132"/>
    </row>
    <row r="2625" spans="50:57" x14ac:dyDescent="0.2">
      <c r="AX2625" s="204"/>
      <c r="AY2625" s="204"/>
      <c r="AZ2625" s="204"/>
      <c r="BA2625" s="204"/>
      <c r="BB2625" s="204"/>
      <c r="BC2625" s="204"/>
      <c r="BD2625" s="204"/>
      <c r="BE2625" s="132"/>
    </row>
    <row r="2626" spans="50:57" x14ac:dyDescent="0.2">
      <c r="AX2626" s="204"/>
      <c r="AY2626" s="204"/>
      <c r="AZ2626" s="204"/>
      <c r="BA2626" s="204"/>
      <c r="BB2626" s="204"/>
      <c r="BC2626" s="204"/>
      <c r="BD2626" s="204"/>
      <c r="BE2626" s="132"/>
    </row>
    <row r="2627" spans="50:57" x14ac:dyDescent="0.2">
      <c r="AX2627" s="204"/>
      <c r="AY2627" s="204"/>
      <c r="AZ2627" s="204"/>
      <c r="BA2627" s="204"/>
      <c r="BB2627" s="204"/>
      <c r="BC2627" s="204"/>
      <c r="BD2627" s="204"/>
      <c r="BE2627" s="132"/>
    </row>
    <row r="2628" spans="50:57" x14ac:dyDescent="0.2">
      <c r="AX2628" s="204"/>
      <c r="AY2628" s="204"/>
      <c r="AZ2628" s="204"/>
      <c r="BA2628" s="204"/>
      <c r="BB2628" s="204"/>
      <c r="BC2628" s="204"/>
      <c r="BD2628" s="204"/>
      <c r="BE2628" s="132"/>
    </row>
    <row r="2629" spans="50:57" x14ac:dyDescent="0.2">
      <c r="AX2629" s="204"/>
      <c r="AY2629" s="204"/>
      <c r="AZ2629" s="204"/>
      <c r="BA2629" s="204"/>
      <c r="BB2629" s="204"/>
      <c r="BC2629" s="204"/>
      <c r="BD2629" s="204"/>
      <c r="BE2629" s="132"/>
    </row>
    <row r="2630" spans="50:57" x14ac:dyDescent="0.2">
      <c r="AX2630" s="204"/>
      <c r="AY2630" s="204"/>
      <c r="AZ2630" s="204"/>
      <c r="BA2630" s="204"/>
      <c r="BB2630" s="204"/>
      <c r="BC2630" s="204"/>
      <c r="BD2630" s="204"/>
      <c r="BE2630" s="132"/>
    </row>
    <row r="2631" spans="50:57" x14ac:dyDescent="0.2">
      <c r="AX2631" s="204"/>
      <c r="AY2631" s="204"/>
      <c r="AZ2631" s="204"/>
      <c r="BA2631" s="204"/>
      <c r="BB2631" s="204"/>
      <c r="BC2631" s="204"/>
      <c r="BD2631" s="204"/>
      <c r="BE2631" s="132"/>
    </row>
    <row r="2632" spans="50:57" x14ac:dyDescent="0.2">
      <c r="AX2632" s="204"/>
      <c r="AY2632" s="204"/>
      <c r="AZ2632" s="204"/>
      <c r="BA2632" s="204"/>
      <c r="BB2632" s="204"/>
      <c r="BC2632" s="204"/>
      <c r="BD2632" s="204"/>
      <c r="BE2632" s="132"/>
    </row>
    <row r="2633" spans="50:57" x14ac:dyDescent="0.2">
      <c r="AX2633" s="204"/>
      <c r="AY2633" s="204"/>
      <c r="AZ2633" s="204"/>
      <c r="BA2633" s="204"/>
      <c r="BB2633" s="204"/>
      <c r="BC2633" s="204"/>
      <c r="BD2633" s="204"/>
      <c r="BE2633" s="132"/>
    </row>
    <row r="2634" spans="50:57" x14ac:dyDescent="0.2">
      <c r="AX2634" s="204"/>
      <c r="AY2634" s="204"/>
      <c r="AZ2634" s="204"/>
      <c r="BA2634" s="204"/>
      <c r="BB2634" s="204"/>
      <c r="BC2634" s="204"/>
      <c r="BD2634" s="204"/>
      <c r="BE2634" s="132"/>
    </row>
    <row r="2635" spans="50:57" x14ac:dyDescent="0.2">
      <c r="AX2635" s="204"/>
      <c r="AY2635" s="204"/>
      <c r="AZ2635" s="204"/>
      <c r="BA2635" s="204"/>
      <c r="BB2635" s="204"/>
      <c r="BC2635" s="204"/>
      <c r="BD2635" s="204"/>
      <c r="BE2635" s="132"/>
    </row>
    <row r="2636" spans="50:57" x14ac:dyDescent="0.2">
      <c r="AX2636" s="204"/>
      <c r="AY2636" s="204"/>
      <c r="AZ2636" s="204"/>
      <c r="BA2636" s="204"/>
      <c r="BB2636" s="204"/>
      <c r="BC2636" s="204"/>
      <c r="BD2636" s="204"/>
      <c r="BE2636" s="132"/>
    </row>
    <row r="2637" spans="50:57" x14ac:dyDescent="0.2">
      <c r="AX2637" s="204"/>
      <c r="AY2637" s="204"/>
      <c r="AZ2637" s="204"/>
      <c r="BA2637" s="204"/>
      <c r="BB2637" s="204"/>
      <c r="BC2637" s="204"/>
      <c r="BD2637" s="204"/>
      <c r="BE2637" s="132"/>
    </row>
    <row r="2638" spans="50:57" x14ac:dyDescent="0.2">
      <c r="AX2638" s="204"/>
      <c r="AY2638" s="204"/>
      <c r="AZ2638" s="204"/>
      <c r="BA2638" s="204"/>
      <c r="BB2638" s="204"/>
      <c r="BC2638" s="204"/>
      <c r="BD2638" s="204"/>
      <c r="BE2638" s="132"/>
    </row>
    <row r="2639" spans="50:57" x14ac:dyDescent="0.2">
      <c r="AX2639" s="204"/>
      <c r="AY2639" s="204"/>
      <c r="AZ2639" s="204"/>
      <c r="BA2639" s="204"/>
      <c r="BB2639" s="204"/>
      <c r="BC2639" s="204"/>
      <c r="BD2639" s="204"/>
      <c r="BE2639" s="132"/>
    </row>
    <row r="2640" spans="50:57" x14ac:dyDescent="0.2">
      <c r="AX2640" s="204"/>
      <c r="AY2640" s="204"/>
      <c r="AZ2640" s="204"/>
      <c r="BA2640" s="204"/>
      <c r="BB2640" s="204"/>
      <c r="BC2640" s="204"/>
      <c r="BD2640" s="204"/>
      <c r="BE2640" s="132"/>
    </row>
    <row r="2641" spans="50:57" x14ac:dyDescent="0.2">
      <c r="AX2641" s="204"/>
      <c r="AY2641" s="204"/>
      <c r="AZ2641" s="204"/>
      <c r="BA2641" s="204"/>
      <c r="BB2641" s="204"/>
      <c r="BC2641" s="204"/>
      <c r="BD2641" s="204"/>
      <c r="BE2641" s="132"/>
    </row>
    <row r="2642" spans="50:57" x14ac:dyDescent="0.2">
      <c r="AX2642" s="204"/>
      <c r="AY2642" s="204"/>
      <c r="AZ2642" s="204"/>
      <c r="BA2642" s="204"/>
      <c r="BB2642" s="204"/>
      <c r="BC2642" s="204"/>
      <c r="BD2642" s="204"/>
      <c r="BE2642" s="132"/>
    </row>
    <row r="2643" spans="50:57" x14ac:dyDescent="0.2">
      <c r="AX2643" s="204"/>
      <c r="AY2643" s="204"/>
      <c r="AZ2643" s="204"/>
      <c r="BA2643" s="204"/>
      <c r="BB2643" s="204"/>
      <c r="BC2643" s="204"/>
      <c r="BD2643" s="204"/>
      <c r="BE2643" s="132"/>
    </row>
    <row r="2644" spans="50:57" x14ac:dyDescent="0.2">
      <c r="AX2644" s="204"/>
      <c r="AY2644" s="204"/>
      <c r="AZ2644" s="204"/>
      <c r="BA2644" s="204"/>
      <c r="BB2644" s="204"/>
      <c r="BC2644" s="204"/>
      <c r="BD2644" s="204"/>
      <c r="BE2644" s="132"/>
    </row>
    <row r="2645" spans="50:57" x14ac:dyDescent="0.2">
      <c r="AX2645" s="204"/>
      <c r="AY2645" s="204"/>
      <c r="AZ2645" s="204"/>
      <c r="BA2645" s="204"/>
      <c r="BB2645" s="204"/>
      <c r="BC2645" s="204"/>
      <c r="BD2645" s="204"/>
      <c r="BE2645" s="132"/>
    </row>
    <row r="2646" spans="50:57" x14ac:dyDescent="0.2">
      <c r="AX2646" s="204"/>
      <c r="AY2646" s="204"/>
      <c r="AZ2646" s="204"/>
      <c r="BA2646" s="204"/>
      <c r="BB2646" s="204"/>
      <c r="BC2646" s="204"/>
      <c r="BD2646" s="204"/>
      <c r="BE2646" s="132"/>
    </row>
    <row r="2647" spans="50:57" x14ac:dyDescent="0.2">
      <c r="AX2647" s="204"/>
      <c r="AY2647" s="204"/>
      <c r="AZ2647" s="204"/>
      <c r="BA2647" s="204"/>
      <c r="BB2647" s="204"/>
      <c r="BC2647" s="204"/>
      <c r="BD2647" s="204"/>
      <c r="BE2647" s="132"/>
    </row>
    <row r="2648" spans="50:57" x14ac:dyDescent="0.2">
      <c r="AX2648" s="204"/>
      <c r="AY2648" s="204"/>
      <c r="AZ2648" s="204"/>
      <c r="BA2648" s="204"/>
      <c r="BB2648" s="204"/>
      <c r="BC2648" s="204"/>
      <c r="BD2648" s="204"/>
      <c r="BE2648" s="132"/>
    </row>
    <row r="2649" spans="50:57" x14ac:dyDescent="0.2">
      <c r="AX2649" s="204"/>
      <c r="AY2649" s="204"/>
      <c r="AZ2649" s="204"/>
      <c r="BA2649" s="204"/>
      <c r="BB2649" s="204"/>
      <c r="BC2649" s="204"/>
      <c r="BD2649" s="204"/>
      <c r="BE2649" s="132"/>
    </row>
    <row r="2650" spans="50:57" x14ac:dyDescent="0.2">
      <c r="AX2650" s="204"/>
      <c r="AY2650" s="204"/>
      <c r="AZ2650" s="204"/>
      <c r="BA2650" s="204"/>
      <c r="BB2650" s="204"/>
      <c r="BC2650" s="204"/>
      <c r="BD2650" s="204"/>
      <c r="BE2650" s="132"/>
    </row>
    <row r="2651" spans="50:57" x14ac:dyDescent="0.2">
      <c r="AX2651" s="204"/>
      <c r="AY2651" s="204"/>
      <c r="AZ2651" s="204"/>
      <c r="BA2651" s="204"/>
      <c r="BB2651" s="204"/>
      <c r="BC2651" s="204"/>
      <c r="BD2651" s="204"/>
      <c r="BE2651" s="132"/>
    </row>
    <row r="2652" spans="50:57" x14ac:dyDescent="0.2">
      <c r="AX2652" s="204"/>
      <c r="AY2652" s="204"/>
      <c r="AZ2652" s="204"/>
      <c r="BA2652" s="204"/>
      <c r="BB2652" s="204"/>
      <c r="BC2652" s="204"/>
      <c r="BD2652" s="204"/>
      <c r="BE2652" s="132"/>
    </row>
    <row r="2653" spans="50:57" x14ac:dyDescent="0.2">
      <c r="AX2653" s="204"/>
      <c r="AY2653" s="204"/>
      <c r="AZ2653" s="204"/>
      <c r="BA2653" s="204"/>
      <c r="BB2653" s="204"/>
      <c r="BC2653" s="204"/>
      <c r="BD2653" s="204"/>
      <c r="BE2653" s="132"/>
    </row>
    <row r="2654" spans="50:57" x14ac:dyDescent="0.2">
      <c r="AX2654" s="204"/>
      <c r="AY2654" s="204"/>
      <c r="AZ2654" s="204"/>
      <c r="BA2654" s="204"/>
      <c r="BB2654" s="204"/>
      <c r="BC2654" s="204"/>
      <c r="BD2654" s="204"/>
      <c r="BE2654" s="132"/>
    </row>
    <row r="2655" spans="50:57" x14ac:dyDescent="0.2">
      <c r="AX2655" s="204"/>
      <c r="AY2655" s="204"/>
      <c r="AZ2655" s="204"/>
      <c r="BA2655" s="204"/>
      <c r="BB2655" s="204"/>
      <c r="BC2655" s="204"/>
      <c r="BD2655" s="204"/>
      <c r="BE2655" s="132"/>
    </row>
    <row r="2656" spans="50:57" x14ac:dyDescent="0.2">
      <c r="AX2656" s="204"/>
      <c r="AY2656" s="204"/>
      <c r="AZ2656" s="204"/>
      <c r="BA2656" s="204"/>
      <c r="BB2656" s="204"/>
      <c r="BC2656" s="204"/>
      <c r="BD2656" s="204"/>
      <c r="BE2656" s="132"/>
    </row>
    <row r="2657" spans="50:57" x14ac:dyDescent="0.2">
      <c r="AX2657" s="204"/>
      <c r="AY2657" s="204"/>
      <c r="AZ2657" s="204"/>
      <c r="BA2657" s="204"/>
      <c r="BB2657" s="204"/>
      <c r="BC2657" s="204"/>
      <c r="BD2657" s="204"/>
      <c r="BE2657" s="132"/>
    </row>
    <row r="2658" spans="50:57" x14ac:dyDescent="0.2">
      <c r="AX2658" s="204"/>
      <c r="AY2658" s="204"/>
      <c r="AZ2658" s="204"/>
      <c r="BA2658" s="204"/>
      <c r="BB2658" s="204"/>
      <c r="BC2658" s="204"/>
      <c r="BD2658" s="204"/>
      <c r="BE2658" s="132"/>
    </row>
    <row r="2659" spans="50:57" x14ac:dyDescent="0.2">
      <c r="AX2659" s="204"/>
      <c r="AY2659" s="204"/>
      <c r="AZ2659" s="204"/>
      <c r="BA2659" s="204"/>
      <c r="BB2659" s="204"/>
      <c r="BC2659" s="204"/>
      <c r="BD2659" s="204"/>
      <c r="BE2659" s="132"/>
    </row>
    <row r="2660" spans="50:57" x14ac:dyDescent="0.2">
      <c r="AX2660" s="204"/>
      <c r="AY2660" s="204"/>
      <c r="AZ2660" s="204"/>
      <c r="BA2660" s="204"/>
      <c r="BB2660" s="204"/>
      <c r="BC2660" s="204"/>
      <c r="BD2660" s="204"/>
      <c r="BE2660" s="132"/>
    </row>
    <row r="2661" spans="50:57" x14ac:dyDescent="0.2">
      <c r="AX2661" s="204"/>
      <c r="AY2661" s="204"/>
      <c r="AZ2661" s="204"/>
      <c r="BA2661" s="204"/>
      <c r="BB2661" s="204"/>
      <c r="BC2661" s="204"/>
      <c r="BD2661" s="204"/>
      <c r="BE2661" s="132"/>
    </row>
    <row r="2662" spans="50:57" x14ac:dyDescent="0.2">
      <c r="AX2662" s="204"/>
      <c r="AY2662" s="204"/>
      <c r="AZ2662" s="204"/>
      <c r="BA2662" s="204"/>
      <c r="BB2662" s="204"/>
      <c r="BC2662" s="204"/>
      <c r="BD2662" s="204"/>
      <c r="BE2662" s="132"/>
    </row>
    <row r="2663" spans="50:57" x14ac:dyDescent="0.2">
      <c r="AX2663" s="204"/>
      <c r="AY2663" s="204"/>
      <c r="AZ2663" s="204"/>
      <c r="BA2663" s="204"/>
      <c r="BB2663" s="204"/>
      <c r="BC2663" s="204"/>
      <c r="BD2663" s="204"/>
      <c r="BE2663" s="132"/>
    </row>
    <row r="2664" spans="50:57" x14ac:dyDescent="0.2">
      <c r="AX2664" s="204"/>
      <c r="AY2664" s="204"/>
      <c r="AZ2664" s="204"/>
      <c r="BA2664" s="204"/>
      <c r="BB2664" s="204"/>
      <c r="BC2664" s="204"/>
      <c r="BD2664" s="204"/>
      <c r="BE2664" s="132"/>
    </row>
    <row r="2665" spans="50:57" x14ac:dyDescent="0.2">
      <c r="AX2665" s="204"/>
      <c r="AY2665" s="204"/>
      <c r="AZ2665" s="204"/>
      <c r="BA2665" s="204"/>
      <c r="BB2665" s="204"/>
      <c r="BC2665" s="204"/>
      <c r="BD2665" s="204"/>
      <c r="BE2665" s="132"/>
    </row>
    <row r="2666" spans="50:57" x14ac:dyDescent="0.2">
      <c r="AX2666" s="204"/>
      <c r="AY2666" s="204"/>
      <c r="AZ2666" s="204"/>
      <c r="BA2666" s="204"/>
      <c r="BB2666" s="204"/>
      <c r="BC2666" s="204"/>
      <c r="BD2666" s="204"/>
      <c r="BE2666" s="132"/>
    </row>
    <row r="2667" spans="50:57" x14ac:dyDescent="0.2">
      <c r="AX2667" s="204"/>
      <c r="AY2667" s="204"/>
      <c r="AZ2667" s="204"/>
      <c r="BA2667" s="204"/>
      <c r="BB2667" s="204"/>
      <c r="BC2667" s="204"/>
      <c r="BD2667" s="204"/>
      <c r="BE2667" s="132"/>
    </row>
    <row r="2668" spans="50:57" x14ac:dyDescent="0.2">
      <c r="AX2668" s="204"/>
      <c r="AY2668" s="204"/>
      <c r="AZ2668" s="204"/>
      <c r="BA2668" s="204"/>
      <c r="BB2668" s="204"/>
      <c r="BC2668" s="204"/>
      <c r="BD2668" s="204"/>
      <c r="BE2668" s="132"/>
    </row>
    <row r="2669" spans="50:57" x14ac:dyDescent="0.2">
      <c r="AX2669" s="204"/>
      <c r="AY2669" s="204"/>
      <c r="AZ2669" s="204"/>
      <c r="BA2669" s="204"/>
      <c r="BB2669" s="204"/>
      <c r="BC2669" s="204"/>
      <c r="BD2669" s="204"/>
      <c r="BE2669" s="132"/>
    </row>
    <row r="2670" spans="50:57" x14ac:dyDescent="0.2">
      <c r="AX2670" s="204"/>
      <c r="AY2670" s="204"/>
      <c r="AZ2670" s="204"/>
      <c r="BA2670" s="204"/>
      <c r="BB2670" s="204"/>
      <c r="BC2670" s="204"/>
      <c r="BD2670" s="204"/>
      <c r="BE2670" s="132"/>
    </row>
    <row r="2671" spans="50:57" x14ac:dyDescent="0.2">
      <c r="AX2671" s="204"/>
      <c r="AY2671" s="204"/>
      <c r="AZ2671" s="204"/>
      <c r="BA2671" s="204"/>
      <c r="BB2671" s="204"/>
      <c r="BC2671" s="204"/>
      <c r="BD2671" s="204"/>
      <c r="BE2671" s="132"/>
    </row>
    <row r="2672" spans="50:57" x14ac:dyDescent="0.2">
      <c r="AX2672" s="204"/>
      <c r="AY2672" s="204"/>
      <c r="AZ2672" s="204"/>
      <c r="BA2672" s="204"/>
      <c r="BB2672" s="204"/>
      <c r="BC2672" s="204"/>
      <c r="BD2672" s="204"/>
      <c r="BE2672" s="132"/>
    </row>
    <row r="2673" spans="50:57" x14ac:dyDescent="0.2">
      <c r="AX2673" s="204"/>
      <c r="AY2673" s="204"/>
      <c r="AZ2673" s="204"/>
      <c r="BA2673" s="204"/>
      <c r="BB2673" s="204"/>
      <c r="BC2673" s="204"/>
      <c r="BD2673" s="204"/>
      <c r="BE2673" s="132"/>
    </row>
    <row r="2674" spans="50:57" x14ac:dyDescent="0.2">
      <c r="AX2674" s="204"/>
      <c r="AY2674" s="204"/>
      <c r="AZ2674" s="204"/>
      <c r="BA2674" s="204"/>
      <c r="BB2674" s="204"/>
      <c r="BC2674" s="204"/>
      <c r="BD2674" s="204"/>
      <c r="BE2674" s="132"/>
    </row>
    <row r="2675" spans="50:57" x14ac:dyDescent="0.2">
      <c r="AX2675" s="204"/>
      <c r="AY2675" s="204"/>
      <c r="AZ2675" s="204"/>
      <c r="BA2675" s="204"/>
      <c r="BB2675" s="204"/>
      <c r="BC2675" s="204"/>
      <c r="BD2675" s="204"/>
      <c r="BE2675" s="132"/>
    </row>
    <row r="2676" spans="50:57" x14ac:dyDescent="0.2">
      <c r="AX2676" s="204"/>
      <c r="AY2676" s="204"/>
      <c r="AZ2676" s="204"/>
      <c r="BA2676" s="204"/>
      <c r="BB2676" s="204"/>
      <c r="BC2676" s="204"/>
      <c r="BD2676" s="204"/>
      <c r="BE2676" s="132"/>
    </row>
    <row r="2677" spans="50:57" x14ac:dyDescent="0.2">
      <c r="AX2677" s="204"/>
      <c r="AY2677" s="204"/>
      <c r="AZ2677" s="204"/>
      <c r="BA2677" s="204"/>
      <c r="BB2677" s="204"/>
      <c r="BC2677" s="204"/>
      <c r="BD2677" s="204"/>
      <c r="BE2677" s="132"/>
    </row>
    <row r="2678" spans="50:57" x14ac:dyDescent="0.2">
      <c r="AX2678" s="204"/>
      <c r="AY2678" s="204"/>
      <c r="AZ2678" s="204"/>
      <c r="BA2678" s="204"/>
      <c r="BB2678" s="204"/>
      <c r="BC2678" s="204"/>
      <c r="BD2678" s="204"/>
      <c r="BE2678" s="132"/>
    </row>
    <row r="2679" spans="50:57" x14ac:dyDescent="0.2">
      <c r="AX2679" s="204"/>
      <c r="AY2679" s="204"/>
      <c r="AZ2679" s="204"/>
      <c r="BA2679" s="204"/>
      <c r="BB2679" s="204"/>
      <c r="BC2679" s="204"/>
      <c r="BD2679" s="204"/>
      <c r="BE2679" s="132"/>
    </row>
    <row r="2680" spans="50:57" x14ac:dyDescent="0.2">
      <c r="AX2680" s="204"/>
      <c r="AY2680" s="204"/>
      <c r="AZ2680" s="204"/>
      <c r="BA2680" s="204"/>
      <c r="BB2680" s="204"/>
      <c r="BC2680" s="204"/>
      <c r="BD2680" s="204"/>
      <c r="BE2680" s="132"/>
    </row>
    <row r="2681" spans="50:57" x14ac:dyDescent="0.2">
      <c r="AX2681" s="204"/>
      <c r="AY2681" s="204"/>
      <c r="AZ2681" s="204"/>
      <c r="BA2681" s="204"/>
      <c r="BB2681" s="204"/>
      <c r="BC2681" s="204"/>
      <c r="BD2681" s="204"/>
      <c r="BE2681" s="132"/>
    </row>
    <row r="2682" spans="50:57" x14ac:dyDescent="0.2">
      <c r="AX2682" s="204"/>
      <c r="AY2682" s="204"/>
      <c r="AZ2682" s="204"/>
      <c r="BA2682" s="204"/>
      <c r="BB2682" s="204"/>
      <c r="BC2682" s="204"/>
      <c r="BD2682" s="204"/>
      <c r="BE2682" s="132"/>
    </row>
    <row r="2683" spans="50:57" x14ac:dyDescent="0.2">
      <c r="AX2683" s="204"/>
      <c r="AY2683" s="204"/>
      <c r="AZ2683" s="204"/>
      <c r="BA2683" s="204"/>
      <c r="BB2683" s="204"/>
      <c r="BC2683" s="204"/>
      <c r="BD2683" s="204"/>
      <c r="BE2683" s="132"/>
    </row>
    <row r="2684" spans="50:57" x14ac:dyDescent="0.2">
      <c r="AX2684" s="204"/>
      <c r="AY2684" s="204"/>
      <c r="AZ2684" s="204"/>
      <c r="BA2684" s="204"/>
      <c r="BB2684" s="204"/>
      <c r="BC2684" s="204"/>
      <c r="BD2684" s="204"/>
      <c r="BE2684" s="132"/>
    </row>
    <row r="2685" spans="50:57" x14ac:dyDescent="0.2">
      <c r="AX2685" s="204"/>
      <c r="AY2685" s="204"/>
      <c r="AZ2685" s="204"/>
      <c r="BA2685" s="204"/>
      <c r="BB2685" s="204"/>
      <c r="BC2685" s="204"/>
      <c r="BD2685" s="204"/>
      <c r="BE2685" s="132"/>
    </row>
    <row r="2686" spans="50:57" x14ac:dyDescent="0.2">
      <c r="AX2686" s="204"/>
      <c r="AY2686" s="204"/>
      <c r="AZ2686" s="204"/>
      <c r="BA2686" s="204"/>
      <c r="BB2686" s="204"/>
      <c r="BC2686" s="204"/>
      <c r="BD2686" s="204"/>
      <c r="BE2686" s="132"/>
    </row>
    <row r="2687" spans="50:57" x14ac:dyDescent="0.2">
      <c r="AX2687" s="204"/>
      <c r="AY2687" s="204"/>
      <c r="AZ2687" s="204"/>
      <c r="BA2687" s="204"/>
      <c r="BB2687" s="204"/>
      <c r="BC2687" s="204"/>
      <c r="BD2687" s="204"/>
      <c r="BE2687" s="132"/>
    </row>
    <row r="2688" spans="50:57" x14ac:dyDescent="0.2">
      <c r="AX2688" s="204"/>
      <c r="AY2688" s="204"/>
      <c r="AZ2688" s="204"/>
      <c r="BA2688" s="204"/>
      <c r="BB2688" s="204"/>
      <c r="BC2688" s="204"/>
      <c r="BD2688" s="204"/>
      <c r="BE2688" s="132"/>
    </row>
    <row r="2689" spans="50:57" x14ac:dyDescent="0.2">
      <c r="AX2689" s="204"/>
      <c r="AY2689" s="204"/>
      <c r="AZ2689" s="204"/>
      <c r="BA2689" s="204"/>
      <c r="BB2689" s="204"/>
      <c r="BC2689" s="204"/>
      <c r="BD2689" s="204"/>
      <c r="BE2689" s="132"/>
    </row>
    <row r="2690" spans="50:57" x14ac:dyDescent="0.2">
      <c r="AX2690" s="204"/>
      <c r="AY2690" s="204"/>
      <c r="AZ2690" s="204"/>
      <c r="BA2690" s="204"/>
      <c r="BB2690" s="204"/>
      <c r="BC2690" s="204"/>
      <c r="BD2690" s="204"/>
      <c r="BE2690" s="132"/>
    </row>
    <row r="2691" spans="50:57" x14ac:dyDescent="0.2">
      <c r="AX2691" s="204"/>
      <c r="AY2691" s="204"/>
      <c r="AZ2691" s="204"/>
      <c r="BA2691" s="204"/>
      <c r="BB2691" s="204"/>
      <c r="BC2691" s="204"/>
      <c r="BD2691" s="204"/>
      <c r="BE2691" s="132"/>
    </row>
    <row r="2692" spans="50:57" x14ac:dyDescent="0.2">
      <c r="AX2692" s="204"/>
      <c r="AY2692" s="204"/>
      <c r="AZ2692" s="204"/>
      <c r="BA2692" s="204"/>
      <c r="BB2692" s="204"/>
      <c r="BC2692" s="204"/>
      <c r="BD2692" s="204"/>
      <c r="BE2692" s="132"/>
    </row>
    <row r="2693" spans="50:57" x14ac:dyDescent="0.2">
      <c r="AX2693" s="204"/>
      <c r="AY2693" s="204"/>
      <c r="AZ2693" s="204"/>
      <c r="BA2693" s="204"/>
      <c r="BB2693" s="204"/>
      <c r="BC2693" s="204"/>
      <c r="BD2693" s="204"/>
      <c r="BE2693" s="132"/>
    </row>
    <row r="2694" spans="50:57" x14ac:dyDescent="0.2">
      <c r="AX2694" s="204"/>
      <c r="AY2694" s="204"/>
      <c r="AZ2694" s="204"/>
      <c r="BA2694" s="204"/>
      <c r="BB2694" s="204"/>
      <c r="BC2694" s="204"/>
      <c r="BD2694" s="204"/>
      <c r="BE2694" s="132"/>
    </row>
    <row r="2695" spans="50:57" x14ac:dyDescent="0.2">
      <c r="AX2695" s="204"/>
      <c r="AY2695" s="204"/>
      <c r="AZ2695" s="204"/>
      <c r="BA2695" s="204"/>
      <c r="BB2695" s="204"/>
      <c r="BC2695" s="204"/>
      <c r="BD2695" s="204"/>
      <c r="BE2695" s="132"/>
    </row>
    <row r="2696" spans="50:57" x14ac:dyDescent="0.2">
      <c r="AX2696" s="204"/>
      <c r="AY2696" s="204"/>
      <c r="AZ2696" s="204"/>
      <c r="BA2696" s="204"/>
      <c r="BB2696" s="204"/>
      <c r="BC2696" s="204"/>
      <c r="BD2696" s="204"/>
      <c r="BE2696" s="132"/>
    </row>
    <row r="2697" spans="50:57" x14ac:dyDescent="0.2">
      <c r="AX2697" s="204"/>
      <c r="AY2697" s="204"/>
      <c r="AZ2697" s="204"/>
      <c r="BA2697" s="204"/>
      <c r="BB2697" s="204"/>
      <c r="BC2697" s="204"/>
      <c r="BD2697" s="204"/>
      <c r="BE2697" s="132"/>
    </row>
    <row r="2698" spans="50:57" x14ac:dyDescent="0.2">
      <c r="AX2698" s="204"/>
      <c r="AY2698" s="204"/>
      <c r="AZ2698" s="204"/>
      <c r="BA2698" s="204"/>
      <c r="BB2698" s="204"/>
      <c r="BC2698" s="204"/>
      <c r="BD2698" s="204"/>
      <c r="BE2698" s="132"/>
    </row>
    <row r="2699" spans="50:57" x14ac:dyDescent="0.2">
      <c r="AX2699" s="204"/>
      <c r="AY2699" s="204"/>
      <c r="AZ2699" s="204"/>
      <c r="BA2699" s="204"/>
      <c r="BB2699" s="204"/>
      <c r="BC2699" s="204"/>
      <c r="BD2699" s="204"/>
      <c r="BE2699" s="132"/>
    </row>
    <row r="2700" spans="50:57" x14ac:dyDescent="0.2">
      <c r="AX2700" s="204"/>
      <c r="AY2700" s="204"/>
      <c r="AZ2700" s="204"/>
      <c r="BA2700" s="204"/>
      <c r="BB2700" s="204"/>
      <c r="BC2700" s="204"/>
      <c r="BD2700" s="204"/>
      <c r="BE2700" s="132"/>
    </row>
    <row r="2701" spans="50:57" x14ac:dyDescent="0.2">
      <c r="AX2701" s="204"/>
      <c r="AY2701" s="204"/>
      <c r="AZ2701" s="204"/>
      <c r="BA2701" s="204"/>
      <c r="BB2701" s="204"/>
      <c r="BC2701" s="204"/>
      <c r="BD2701" s="204"/>
      <c r="BE2701" s="132"/>
    </row>
    <row r="2702" spans="50:57" x14ac:dyDescent="0.2">
      <c r="AX2702" s="204"/>
      <c r="AY2702" s="204"/>
      <c r="AZ2702" s="204"/>
      <c r="BA2702" s="204"/>
      <c r="BB2702" s="204"/>
      <c r="BC2702" s="204"/>
      <c r="BD2702" s="204"/>
      <c r="BE2702" s="132"/>
    </row>
    <row r="2703" spans="50:57" x14ac:dyDescent="0.2">
      <c r="AX2703" s="204"/>
      <c r="AY2703" s="204"/>
      <c r="AZ2703" s="204"/>
      <c r="BA2703" s="204"/>
      <c r="BB2703" s="204"/>
      <c r="BC2703" s="204"/>
      <c r="BD2703" s="204"/>
      <c r="BE2703" s="132"/>
    </row>
    <row r="2704" spans="50:57" x14ac:dyDescent="0.2">
      <c r="AX2704" s="204"/>
      <c r="AY2704" s="204"/>
      <c r="AZ2704" s="204"/>
      <c r="BA2704" s="204"/>
      <c r="BB2704" s="204"/>
      <c r="BC2704" s="204"/>
      <c r="BD2704" s="204"/>
      <c r="BE2704" s="132"/>
    </row>
    <row r="2705" spans="50:57" x14ac:dyDescent="0.2">
      <c r="AX2705" s="204"/>
      <c r="AY2705" s="204"/>
      <c r="AZ2705" s="204"/>
      <c r="BA2705" s="204"/>
      <c r="BB2705" s="204"/>
      <c r="BC2705" s="204"/>
      <c r="BD2705" s="204"/>
      <c r="BE2705" s="132"/>
    </row>
    <row r="2706" spans="50:57" x14ac:dyDescent="0.2">
      <c r="AX2706" s="204"/>
      <c r="AY2706" s="204"/>
      <c r="AZ2706" s="204"/>
      <c r="BA2706" s="204"/>
      <c r="BB2706" s="204"/>
      <c r="BC2706" s="204"/>
      <c r="BD2706" s="204"/>
      <c r="BE2706" s="132"/>
    </row>
    <row r="2707" spans="50:57" x14ac:dyDescent="0.2">
      <c r="AX2707" s="204"/>
      <c r="AY2707" s="204"/>
      <c r="AZ2707" s="204"/>
      <c r="BA2707" s="204"/>
      <c r="BB2707" s="204"/>
      <c r="BC2707" s="204"/>
      <c r="BD2707" s="204"/>
      <c r="BE2707" s="132"/>
    </row>
    <row r="2708" spans="50:57" x14ac:dyDescent="0.2">
      <c r="AX2708" s="204"/>
      <c r="AY2708" s="204"/>
      <c r="AZ2708" s="204"/>
      <c r="BA2708" s="204"/>
      <c r="BB2708" s="204"/>
      <c r="BC2708" s="204"/>
      <c r="BD2708" s="204"/>
      <c r="BE2708" s="132"/>
    </row>
    <row r="2709" spans="50:57" x14ac:dyDescent="0.2">
      <c r="AX2709" s="204"/>
      <c r="AY2709" s="204"/>
      <c r="AZ2709" s="204"/>
      <c r="BA2709" s="204"/>
      <c r="BB2709" s="204"/>
      <c r="BC2709" s="204"/>
      <c r="BD2709" s="204"/>
      <c r="BE2709" s="132"/>
    </row>
    <row r="2710" spans="50:57" x14ac:dyDescent="0.2">
      <c r="AX2710" s="204"/>
      <c r="AY2710" s="204"/>
      <c r="AZ2710" s="204"/>
      <c r="BA2710" s="204"/>
      <c r="BB2710" s="204"/>
      <c r="BC2710" s="204"/>
      <c r="BD2710" s="204"/>
      <c r="BE2710" s="132"/>
    </row>
    <row r="2711" spans="50:57" x14ac:dyDescent="0.2">
      <c r="AX2711" s="204"/>
      <c r="AY2711" s="204"/>
      <c r="AZ2711" s="204"/>
      <c r="BA2711" s="204"/>
      <c r="BB2711" s="204"/>
      <c r="BC2711" s="204"/>
      <c r="BD2711" s="204"/>
      <c r="BE2711" s="132"/>
    </row>
    <row r="2712" spans="50:57" x14ac:dyDescent="0.2">
      <c r="AX2712" s="204"/>
      <c r="AY2712" s="204"/>
      <c r="AZ2712" s="204"/>
      <c r="BA2712" s="204"/>
      <c r="BB2712" s="204"/>
      <c r="BC2712" s="204"/>
      <c r="BD2712" s="204"/>
      <c r="BE2712" s="132"/>
    </row>
    <row r="2713" spans="50:57" x14ac:dyDescent="0.2">
      <c r="AX2713" s="204"/>
      <c r="AY2713" s="204"/>
      <c r="AZ2713" s="204"/>
      <c r="BA2713" s="204"/>
      <c r="BB2713" s="204"/>
      <c r="BC2713" s="204"/>
      <c r="BD2713" s="204"/>
      <c r="BE2713" s="132"/>
    </row>
    <row r="2714" spans="50:57" x14ac:dyDescent="0.2">
      <c r="AX2714" s="204"/>
      <c r="AY2714" s="204"/>
      <c r="AZ2714" s="204"/>
      <c r="BA2714" s="204"/>
      <c r="BB2714" s="204"/>
      <c r="BC2714" s="204"/>
      <c r="BD2714" s="204"/>
      <c r="BE2714" s="132"/>
    </row>
    <row r="2715" spans="50:57" x14ac:dyDescent="0.2">
      <c r="AX2715" s="204"/>
      <c r="AY2715" s="204"/>
      <c r="AZ2715" s="204"/>
      <c r="BA2715" s="204"/>
      <c r="BB2715" s="204"/>
      <c r="BC2715" s="204"/>
      <c r="BD2715" s="204"/>
      <c r="BE2715" s="132"/>
    </row>
    <row r="2716" spans="50:57" x14ac:dyDescent="0.2">
      <c r="AX2716" s="204"/>
      <c r="AY2716" s="204"/>
      <c r="AZ2716" s="204"/>
      <c r="BA2716" s="204"/>
      <c r="BB2716" s="204"/>
      <c r="BC2716" s="204"/>
      <c r="BD2716" s="204"/>
      <c r="BE2716" s="132"/>
    </row>
    <row r="2717" spans="50:57" x14ac:dyDescent="0.2">
      <c r="AX2717" s="204"/>
      <c r="AY2717" s="204"/>
      <c r="AZ2717" s="204"/>
      <c r="BA2717" s="204"/>
      <c r="BB2717" s="204"/>
      <c r="BC2717" s="204"/>
      <c r="BD2717" s="204"/>
      <c r="BE2717" s="132"/>
    </row>
    <row r="2718" spans="50:57" x14ac:dyDescent="0.2">
      <c r="AX2718" s="204"/>
      <c r="AY2718" s="204"/>
      <c r="AZ2718" s="204"/>
      <c r="BA2718" s="204"/>
      <c r="BB2718" s="204"/>
      <c r="BC2718" s="204"/>
      <c r="BD2718" s="204"/>
      <c r="BE2718" s="132"/>
    </row>
    <row r="2719" spans="50:57" x14ac:dyDescent="0.2">
      <c r="AX2719" s="204"/>
      <c r="AY2719" s="204"/>
      <c r="AZ2719" s="204"/>
      <c r="BA2719" s="204"/>
      <c r="BB2719" s="204"/>
      <c r="BC2719" s="204"/>
      <c r="BD2719" s="204"/>
      <c r="BE2719" s="132"/>
    </row>
    <row r="2720" spans="50:57" x14ac:dyDescent="0.2">
      <c r="AX2720" s="204"/>
      <c r="AY2720" s="204"/>
      <c r="AZ2720" s="204"/>
      <c r="BA2720" s="204"/>
      <c r="BB2720" s="204"/>
      <c r="BC2720" s="204"/>
      <c r="BD2720" s="204"/>
      <c r="BE2720" s="132"/>
    </row>
    <row r="2721" spans="50:57" x14ac:dyDescent="0.2">
      <c r="AX2721" s="204"/>
      <c r="AY2721" s="204"/>
      <c r="AZ2721" s="204"/>
      <c r="BA2721" s="204"/>
      <c r="BB2721" s="204"/>
      <c r="BC2721" s="204"/>
      <c r="BD2721" s="204"/>
      <c r="BE2721" s="132"/>
    </row>
    <row r="2722" spans="50:57" x14ac:dyDescent="0.2">
      <c r="AX2722" s="204"/>
      <c r="AY2722" s="204"/>
      <c r="AZ2722" s="204"/>
      <c r="BA2722" s="204"/>
      <c r="BB2722" s="204"/>
      <c r="BC2722" s="204"/>
      <c r="BD2722" s="204"/>
      <c r="BE2722" s="132"/>
    </row>
    <row r="2723" spans="50:57" x14ac:dyDescent="0.2">
      <c r="AX2723" s="204"/>
      <c r="AY2723" s="204"/>
      <c r="AZ2723" s="204"/>
      <c r="BA2723" s="204"/>
      <c r="BB2723" s="204"/>
      <c r="BC2723" s="204"/>
      <c r="BD2723" s="204"/>
      <c r="BE2723" s="132"/>
    </row>
    <row r="2724" spans="50:57" x14ac:dyDescent="0.2">
      <c r="AX2724" s="204"/>
      <c r="AY2724" s="204"/>
      <c r="AZ2724" s="204"/>
      <c r="BA2724" s="204"/>
      <c r="BB2724" s="204"/>
      <c r="BC2724" s="204"/>
      <c r="BD2724" s="204"/>
      <c r="BE2724" s="132"/>
    </row>
    <row r="2725" spans="50:57" x14ac:dyDescent="0.2">
      <c r="AX2725" s="204"/>
      <c r="AY2725" s="204"/>
      <c r="AZ2725" s="204"/>
      <c r="BA2725" s="204"/>
      <c r="BB2725" s="204"/>
      <c r="BC2725" s="204"/>
      <c r="BD2725" s="204"/>
      <c r="BE2725" s="132"/>
    </row>
    <row r="2726" spans="50:57" x14ac:dyDescent="0.2">
      <c r="AX2726" s="204"/>
      <c r="AY2726" s="204"/>
      <c r="AZ2726" s="204"/>
      <c r="BA2726" s="204"/>
      <c r="BB2726" s="204"/>
      <c r="BC2726" s="204"/>
      <c r="BD2726" s="204"/>
      <c r="BE2726" s="132"/>
    </row>
    <row r="2727" spans="50:57" x14ac:dyDescent="0.2">
      <c r="AX2727" s="204"/>
      <c r="AY2727" s="204"/>
      <c r="AZ2727" s="204"/>
      <c r="BA2727" s="204"/>
      <c r="BB2727" s="204"/>
      <c r="BC2727" s="204"/>
      <c r="BD2727" s="204"/>
      <c r="BE2727" s="132"/>
    </row>
    <row r="2728" spans="50:57" x14ac:dyDescent="0.2">
      <c r="AX2728" s="204"/>
      <c r="AY2728" s="204"/>
      <c r="AZ2728" s="204"/>
      <c r="BA2728" s="204"/>
      <c r="BB2728" s="204"/>
      <c r="BC2728" s="204"/>
      <c r="BD2728" s="204"/>
      <c r="BE2728" s="132"/>
    </row>
    <row r="2729" spans="50:57" x14ac:dyDescent="0.2">
      <c r="AX2729" s="204"/>
      <c r="AY2729" s="204"/>
      <c r="AZ2729" s="204"/>
      <c r="BA2729" s="204"/>
      <c r="BB2729" s="204"/>
      <c r="BC2729" s="204"/>
      <c r="BD2729" s="204"/>
      <c r="BE2729" s="132"/>
    </row>
    <row r="2730" spans="50:57" x14ac:dyDescent="0.2">
      <c r="AX2730" s="204"/>
      <c r="AY2730" s="204"/>
      <c r="AZ2730" s="204"/>
      <c r="BA2730" s="204"/>
      <c r="BB2730" s="204"/>
      <c r="BC2730" s="204"/>
      <c r="BD2730" s="204"/>
      <c r="BE2730" s="132"/>
    </row>
    <row r="2731" spans="50:57" x14ac:dyDescent="0.2">
      <c r="AX2731" s="204"/>
      <c r="AY2731" s="204"/>
      <c r="AZ2731" s="204"/>
      <c r="BA2731" s="204"/>
      <c r="BB2731" s="204"/>
      <c r="BC2731" s="204"/>
      <c r="BD2731" s="204"/>
      <c r="BE2731" s="132"/>
    </row>
    <row r="2732" spans="50:57" x14ac:dyDescent="0.2">
      <c r="AX2732" s="204"/>
      <c r="AY2732" s="204"/>
      <c r="AZ2732" s="204"/>
      <c r="BA2732" s="204"/>
      <c r="BB2732" s="204"/>
      <c r="BC2732" s="204"/>
      <c r="BD2732" s="204"/>
      <c r="BE2732" s="132"/>
    </row>
    <row r="2733" spans="50:57" x14ac:dyDescent="0.2">
      <c r="AX2733" s="204"/>
      <c r="AY2733" s="204"/>
      <c r="AZ2733" s="204"/>
      <c r="BA2733" s="204"/>
      <c r="BB2733" s="204"/>
      <c r="BC2733" s="204"/>
      <c r="BD2733" s="204"/>
      <c r="BE2733" s="132"/>
    </row>
    <row r="2734" spans="50:57" x14ac:dyDescent="0.2">
      <c r="AX2734" s="204"/>
      <c r="AY2734" s="204"/>
      <c r="AZ2734" s="204"/>
      <c r="BA2734" s="204"/>
      <c r="BB2734" s="204"/>
      <c r="BC2734" s="204"/>
      <c r="BD2734" s="204"/>
      <c r="BE2734" s="132"/>
    </row>
    <row r="2735" spans="50:57" x14ac:dyDescent="0.2">
      <c r="AX2735" s="204"/>
      <c r="AY2735" s="204"/>
      <c r="AZ2735" s="204"/>
      <c r="BA2735" s="204"/>
      <c r="BB2735" s="204"/>
      <c r="BC2735" s="204"/>
      <c r="BD2735" s="204"/>
      <c r="BE2735" s="132"/>
    </row>
    <row r="2736" spans="50:57" x14ac:dyDescent="0.2">
      <c r="AX2736" s="204"/>
      <c r="AY2736" s="204"/>
      <c r="AZ2736" s="204"/>
      <c r="BA2736" s="204"/>
      <c r="BB2736" s="204"/>
      <c r="BC2736" s="204"/>
      <c r="BD2736" s="204"/>
      <c r="BE2736" s="132"/>
    </row>
    <row r="2737" spans="50:57" x14ac:dyDescent="0.2">
      <c r="AX2737" s="204"/>
      <c r="AY2737" s="204"/>
      <c r="AZ2737" s="204"/>
      <c r="BA2737" s="204"/>
      <c r="BB2737" s="204"/>
      <c r="BC2737" s="204"/>
      <c r="BD2737" s="204"/>
      <c r="BE2737" s="132"/>
    </row>
    <row r="2738" spans="50:57" x14ac:dyDescent="0.2">
      <c r="AX2738" s="204"/>
      <c r="AY2738" s="204"/>
      <c r="AZ2738" s="204"/>
      <c r="BA2738" s="204"/>
      <c r="BB2738" s="204"/>
      <c r="BC2738" s="204"/>
      <c r="BD2738" s="204"/>
      <c r="BE2738" s="132"/>
    </row>
    <row r="2739" spans="50:57" x14ac:dyDescent="0.2">
      <c r="AX2739" s="204"/>
      <c r="AY2739" s="204"/>
      <c r="AZ2739" s="204"/>
      <c r="BA2739" s="204"/>
      <c r="BB2739" s="204"/>
      <c r="BC2739" s="204"/>
      <c r="BD2739" s="204"/>
      <c r="BE2739" s="132"/>
    </row>
    <row r="2740" spans="50:57" x14ac:dyDescent="0.2">
      <c r="AX2740" s="204"/>
      <c r="AY2740" s="204"/>
      <c r="AZ2740" s="204"/>
      <c r="BA2740" s="204"/>
      <c r="BB2740" s="204"/>
      <c r="BC2740" s="204"/>
      <c r="BD2740" s="204"/>
      <c r="BE2740" s="132"/>
    </row>
    <row r="2741" spans="50:57" x14ac:dyDescent="0.2">
      <c r="AX2741" s="204"/>
      <c r="AY2741" s="204"/>
      <c r="AZ2741" s="204"/>
      <c r="BA2741" s="204"/>
      <c r="BB2741" s="204"/>
      <c r="BC2741" s="204"/>
      <c r="BD2741" s="204"/>
      <c r="BE2741" s="132"/>
    </row>
    <row r="2742" spans="50:57" x14ac:dyDescent="0.2">
      <c r="AX2742" s="204"/>
      <c r="AY2742" s="204"/>
      <c r="AZ2742" s="204"/>
      <c r="BA2742" s="204"/>
      <c r="BB2742" s="204"/>
      <c r="BC2742" s="204"/>
      <c r="BD2742" s="204"/>
      <c r="BE2742" s="132"/>
    </row>
    <row r="2743" spans="50:57" x14ac:dyDescent="0.2">
      <c r="AX2743" s="204"/>
      <c r="AY2743" s="204"/>
      <c r="AZ2743" s="204"/>
      <c r="BA2743" s="204"/>
      <c r="BB2743" s="204"/>
      <c r="BC2743" s="204"/>
      <c r="BD2743" s="204"/>
      <c r="BE2743" s="132"/>
    </row>
    <row r="2744" spans="50:57" x14ac:dyDescent="0.2">
      <c r="AX2744" s="204"/>
      <c r="AY2744" s="204"/>
      <c r="AZ2744" s="204"/>
      <c r="BA2744" s="204"/>
      <c r="BB2744" s="204"/>
      <c r="BC2744" s="204"/>
      <c r="BD2744" s="204"/>
      <c r="BE2744" s="132"/>
    </row>
    <row r="2745" spans="50:57" x14ac:dyDescent="0.2">
      <c r="AX2745" s="204"/>
      <c r="AY2745" s="204"/>
      <c r="AZ2745" s="204"/>
      <c r="BA2745" s="204"/>
      <c r="BB2745" s="204"/>
      <c r="BC2745" s="204"/>
      <c r="BD2745" s="204"/>
      <c r="BE2745" s="132"/>
    </row>
    <row r="2746" spans="50:57" x14ac:dyDescent="0.2">
      <c r="AX2746" s="204"/>
      <c r="AY2746" s="204"/>
      <c r="AZ2746" s="204"/>
      <c r="BA2746" s="204"/>
      <c r="BB2746" s="204"/>
      <c r="BC2746" s="204"/>
      <c r="BD2746" s="204"/>
      <c r="BE2746" s="132"/>
    </row>
    <row r="2747" spans="50:57" x14ac:dyDescent="0.2">
      <c r="AX2747" s="204"/>
      <c r="AY2747" s="204"/>
      <c r="AZ2747" s="204"/>
      <c r="BA2747" s="204"/>
      <c r="BB2747" s="204"/>
      <c r="BC2747" s="204"/>
      <c r="BD2747" s="204"/>
      <c r="BE2747" s="132"/>
    </row>
    <row r="2748" spans="50:57" x14ac:dyDescent="0.2">
      <c r="AX2748" s="204"/>
      <c r="AY2748" s="204"/>
      <c r="AZ2748" s="204"/>
      <c r="BA2748" s="204"/>
      <c r="BB2748" s="204"/>
      <c r="BC2748" s="204"/>
      <c r="BD2748" s="204"/>
      <c r="BE2748" s="132"/>
    </row>
    <row r="2749" spans="50:57" x14ac:dyDescent="0.2">
      <c r="AX2749" s="204"/>
      <c r="AY2749" s="204"/>
      <c r="AZ2749" s="204"/>
      <c r="BA2749" s="204"/>
      <c r="BB2749" s="204"/>
      <c r="BC2749" s="204"/>
      <c r="BD2749" s="204"/>
      <c r="BE2749" s="132"/>
    </row>
    <row r="2750" spans="50:57" x14ac:dyDescent="0.2">
      <c r="AX2750" s="204"/>
      <c r="AY2750" s="204"/>
      <c r="AZ2750" s="204"/>
      <c r="BA2750" s="204"/>
      <c r="BB2750" s="204"/>
      <c r="BC2750" s="204"/>
      <c r="BD2750" s="204"/>
      <c r="BE2750" s="132"/>
    </row>
    <row r="2751" spans="50:57" x14ac:dyDescent="0.2">
      <c r="AX2751" s="204"/>
      <c r="AY2751" s="204"/>
      <c r="AZ2751" s="204"/>
      <c r="BA2751" s="204"/>
      <c r="BB2751" s="204"/>
      <c r="BC2751" s="204"/>
      <c r="BD2751" s="204"/>
      <c r="BE2751" s="132"/>
    </row>
    <row r="2752" spans="50:57" x14ac:dyDescent="0.2">
      <c r="AX2752" s="204"/>
      <c r="AY2752" s="204"/>
      <c r="AZ2752" s="204"/>
      <c r="BA2752" s="204"/>
      <c r="BB2752" s="204"/>
      <c r="BC2752" s="204"/>
      <c r="BD2752" s="204"/>
      <c r="BE2752" s="132"/>
    </row>
    <row r="2753" spans="50:57" x14ac:dyDescent="0.2">
      <c r="AX2753" s="204"/>
      <c r="AY2753" s="204"/>
      <c r="AZ2753" s="204"/>
      <c r="BA2753" s="204"/>
      <c r="BB2753" s="204"/>
      <c r="BC2753" s="204"/>
      <c r="BD2753" s="204"/>
      <c r="BE2753" s="132"/>
    </row>
    <row r="2754" spans="50:57" x14ac:dyDescent="0.2">
      <c r="AX2754" s="204"/>
      <c r="AY2754" s="204"/>
      <c r="AZ2754" s="204"/>
      <c r="BA2754" s="204"/>
      <c r="BB2754" s="204"/>
      <c r="BC2754" s="204"/>
      <c r="BD2754" s="204"/>
      <c r="BE2754" s="132"/>
    </row>
    <row r="2755" spans="50:57" x14ac:dyDescent="0.2">
      <c r="AX2755" s="204"/>
      <c r="AY2755" s="204"/>
      <c r="AZ2755" s="204"/>
      <c r="BA2755" s="204"/>
      <c r="BB2755" s="204"/>
      <c r="BC2755" s="204"/>
      <c r="BD2755" s="204"/>
      <c r="BE2755" s="132"/>
    </row>
    <row r="2756" spans="50:57" x14ac:dyDescent="0.2">
      <c r="AX2756" s="204"/>
      <c r="AY2756" s="204"/>
      <c r="AZ2756" s="204"/>
      <c r="BA2756" s="204"/>
      <c r="BB2756" s="204"/>
      <c r="BC2756" s="204"/>
      <c r="BD2756" s="204"/>
      <c r="BE2756" s="132"/>
    </row>
    <row r="2757" spans="50:57" x14ac:dyDescent="0.2">
      <c r="AX2757" s="204"/>
      <c r="AY2757" s="204"/>
      <c r="AZ2757" s="204"/>
      <c r="BA2757" s="204"/>
      <c r="BB2757" s="204"/>
      <c r="BC2757" s="204"/>
      <c r="BD2757" s="204"/>
      <c r="BE2757" s="132"/>
    </row>
    <row r="2758" spans="50:57" x14ac:dyDescent="0.2">
      <c r="AX2758" s="204"/>
      <c r="AY2758" s="204"/>
      <c r="AZ2758" s="204"/>
      <c r="BA2758" s="204"/>
      <c r="BB2758" s="204"/>
      <c r="BC2758" s="204"/>
      <c r="BD2758" s="204"/>
      <c r="BE2758" s="132"/>
    </row>
    <row r="2759" spans="50:57" x14ac:dyDescent="0.2">
      <c r="AX2759" s="204"/>
      <c r="AY2759" s="204"/>
      <c r="AZ2759" s="204"/>
      <c r="BA2759" s="204"/>
      <c r="BB2759" s="204"/>
      <c r="BC2759" s="204"/>
      <c r="BD2759" s="204"/>
      <c r="BE2759" s="132"/>
    </row>
    <row r="2760" spans="50:57" x14ac:dyDescent="0.2">
      <c r="AX2760" s="204"/>
      <c r="AY2760" s="204"/>
      <c r="AZ2760" s="204"/>
      <c r="BA2760" s="204"/>
      <c r="BB2760" s="204"/>
      <c r="BC2760" s="204"/>
      <c r="BD2760" s="204"/>
      <c r="BE2760" s="132"/>
    </row>
    <row r="2761" spans="50:57" x14ac:dyDescent="0.2">
      <c r="AX2761" s="204"/>
      <c r="AY2761" s="204"/>
      <c r="AZ2761" s="204"/>
      <c r="BA2761" s="204"/>
      <c r="BB2761" s="204"/>
      <c r="BC2761" s="204"/>
      <c r="BD2761" s="204"/>
      <c r="BE2761" s="132"/>
    </row>
    <row r="2762" spans="50:57" x14ac:dyDescent="0.2">
      <c r="AX2762" s="204"/>
      <c r="AY2762" s="204"/>
      <c r="AZ2762" s="204"/>
      <c r="BA2762" s="204"/>
      <c r="BB2762" s="204"/>
      <c r="BC2762" s="204"/>
      <c r="BD2762" s="204"/>
      <c r="BE2762" s="132"/>
    </row>
    <row r="2763" spans="50:57" x14ac:dyDescent="0.2">
      <c r="AX2763" s="204"/>
      <c r="AY2763" s="204"/>
      <c r="AZ2763" s="204"/>
      <c r="BA2763" s="204"/>
      <c r="BB2763" s="204"/>
      <c r="BC2763" s="204"/>
      <c r="BD2763" s="204"/>
      <c r="BE2763" s="132"/>
    </row>
    <row r="2764" spans="50:57" x14ac:dyDescent="0.2">
      <c r="AX2764" s="204"/>
      <c r="AY2764" s="204"/>
      <c r="AZ2764" s="204"/>
      <c r="BA2764" s="204"/>
      <c r="BB2764" s="204"/>
      <c r="BC2764" s="204"/>
      <c r="BD2764" s="204"/>
      <c r="BE2764" s="132"/>
    </row>
    <row r="2765" spans="50:57" x14ac:dyDescent="0.2">
      <c r="AX2765" s="204"/>
      <c r="AY2765" s="204"/>
      <c r="AZ2765" s="204"/>
      <c r="BA2765" s="204"/>
      <c r="BB2765" s="204"/>
      <c r="BC2765" s="204"/>
      <c r="BD2765" s="204"/>
      <c r="BE2765" s="132"/>
    </row>
    <row r="2766" spans="50:57" x14ac:dyDescent="0.2">
      <c r="AX2766" s="204"/>
      <c r="AY2766" s="204"/>
      <c r="AZ2766" s="204"/>
      <c r="BA2766" s="204"/>
      <c r="BB2766" s="204"/>
      <c r="BC2766" s="204"/>
      <c r="BD2766" s="204"/>
      <c r="BE2766" s="132"/>
    </row>
    <row r="2767" spans="50:57" x14ac:dyDescent="0.2">
      <c r="AX2767" s="204"/>
      <c r="AY2767" s="204"/>
      <c r="AZ2767" s="204"/>
      <c r="BA2767" s="204"/>
      <c r="BB2767" s="204"/>
      <c r="BC2767" s="204"/>
      <c r="BD2767" s="204"/>
      <c r="BE2767" s="132"/>
    </row>
    <row r="2768" spans="50:57" x14ac:dyDescent="0.2">
      <c r="AX2768" s="204"/>
      <c r="AY2768" s="204"/>
      <c r="AZ2768" s="204"/>
      <c r="BA2768" s="204"/>
      <c r="BB2768" s="204"/>
      <c r="BC2768" s="204"/>
      <c r="BD2768" s="204"/>
      <c r="BE2768" s="132"/>
    </row>
    <row r="2769" spans="50:57" x14ac:dyDescent="0.2">
      <c r="AX2769" s="204"/>
      <c r="AY2769" s="204"/>
      <c r="AZ2769" s="204"/>
      <c r="BA2769" s="204"/>
      <c r="BB2769" s="204"/>
      <c r="BC2769" s="204"/>
      <c r="BD2769" s="204"/>
      <c r="BE2769" s="132"/>
    </row>
    <row r="2770" spans="50:57" x14ac:dyDescent="0.2">
      <c r="AX2770" s="204"/>
      <c r="AY2770" s="204"/>
      <c r="AZ2770" s="204"/>
      <c r="BA2770" s="204"/>
      <c r="BB2770" s="204"/>
      <c r="BC2770" s="204"/>
      <c r="BD2770" s="204"/>
      <c r="BE2770" s="132"/>
    </row>
    <row r="2771" spans="50:57" x14ac:dyDescent="0.2">
      <c r="AX2771" s="204"/>
      <c r="AY2771" s="204"/>
      <c r="AZ2771" s="204"/>
      <c r="BA2771" s="204"/>
      <c r="BB2771" s="204"/>
      <c r="BC2771" s="204"/>
      <c r="BD2771" s="204"/>
      <c r="BE2771" s="132"/>
    </row>
    <row r="2772" spans="50:57" x14ac:dyDescent="0.2">
      <c r="AX2772" s="204"/>
      <c r="AY2772" s="204"/>
      <c r="AZ2772" s="204"/>
      <c r="BA2772" s="204"/>
      <c r="BB2772" s="204"/>
      <c r="BC2772" s="204"/>
      <c r="BD2772" s="204"/>
      <c r="BE2772" s="132"/>
    </row>
    <row r="2773" spans="50:57" x14ac:dyDescent="0.2">
      <c r="AX2773" s="204"/>
      <c r="AY2773" s="204"/>
      <c r="AZ2773" s="204"/>
      <c r="BA2773" s="204"/>
      <c r="BB2773" s="204"/>
      <c r="BC2773" s="204"/>
      <c r="BD2773" s="204"/>
      <c r="BE2773" s="132"/>
    </row>
    <row r="2774" spans="50:57" x14ac:dyDescent="0.2">
      <c r="AX2774" s="204"/>
      <c r="AY2774" s="204"/>
      <c r="AZ2774" s="204"/>
      <c r="BA2774" s="204"/>
      <c r="BB2774" s="204"/>
      <c r="BC2774" s="204"/>
      <c r="BD2774" s="204"/>
      <c r="BE2774" s="132"/>
    </row>
    <row r="2775" spans="50:57" x14ac:dyDescent="0.2">
      <c r="AX2775" s="204"/>
      <c r="AY2775" s="204"/>
      <c r="AZ2775" s="204"/>
      <c r="BA2775" s="204"/>
      <c r="BB2775" s="204"/>
      <c r="BC2775" s="204"/>
      <c r="BD2775" s="204"/>
      <c r="BE2775" s="132"/>
    </row>
    <row r="2776" spans="50:57" x14ac:dyDescent="0.2">
      <c r="AX2776" s="204"/>
      <c r="AY2776" s="204"/>
      <c r="AZ2776" s="204"/>
      <c r="BA2776" s="204"/>
      <c r="BB2776" s="204"/>
      <c r="BC2776" s="204"/>
      <c r="BD2776" s="204"/>
      <c r="BE2776" s="132"/>
    </row>
    <row r="2777" spans="50:57" x14ac:dyDescent="0.2">
      <c r="AX2777" s="204"/>
      <c r="AY2777" s="204"/>
      <c r="AZ2777" s="204"/>
      <c r="BA2777" s="204"/>
      <c r="BB2777" s="204"/>
      <c r="BC2777" s="204"/>
      <c r="BD2777" s="204"/>
      <c r="BE2777" s="132"/>
    </row>
    <row r="2778" spans="50:57" x14ac:dyDescent="0.2">
      <c r="AX2778" s="204"/>
      <c r="AY2778" s="204"/>
      <c r="AZ2778" s="204"/>
      <c r="BA2778" s="204"/>
      <c r="BB2778" s="204"/>
      <c r="BC2778" s="204"/>
      <c r="BD2778" s="204"/>
      <c r="BE2778" s="132"/>
    </row>
    <row r="2779" spans="50:57" x14ac:dyDescent="0.2">
      <c r="AX2779" s="204"/>
      <c r="AY2779" s="204"/>
      <c r="AZ2779" s="204"/>
      <c r="BA2779" s="204"/>
      <c r="BB2779" s="204"/>
      <c r="BC2779" s="204"/>
      <c r="BD2779" s="204"/>
      <c r="BE2779" s="132"/>
    </row>
    <row r="2780" spans="50:57" x14ac:dyDescent="0.2">
      <c r="AX2780" s="204"/>
      <c r="AY2780" s="204"/>
      <c r="AZ2780" s="204"/>
      <c r="BA2780" s="204"/>
      <c r="BB2780" s="204"/>
      <c r="BC2780" s="204"/>
      <c r="BD2780" s="204"/>
      <c r="BE2780" s="132"/>
    </row>
    <row r="2781" spans="50:57" x14ac:dyDescent="0.2">
      <c r="AX2781" s="204"/>
      <c r="AY2781" s="204"/>
      <c r="AZ2781" s="204"/>
      <c r="BA2781" s="204"/>
      <c r="BB2781" s="204"/>
      <c r="BC2781" s="204"/>
      <c r="BD2781" s="204"/>
      <c r="BE2781" s="132"/>
    </row>
    <row r="2782" spans="50:57" x14ac:dyDescent="0.2">
      <c r="AX2782" s="204"/>
      <c r="AY2782" s="204"/>
      <c r="AZ2782" s="204"/>
      <c r="BA2782" s="204"/>
      <c r="BB2782" s="204"/>
      <c r="BC2782" s="204"/>
      <c r="BD2782" s="204"/>
      <c r="BE2782" s="132"/>
    </row>
    <row r="2783" spans="50:57" x14ac:dyDescent="0.2">
      <c r="AX2783" s="204"/>
      <c r="AY2783" s="204"/>
      <c r="AZ2783" s="204"/>
      <c r="BA2783" s="204"/>
      <c r="BB2783" s="204"/>
      <c r="BC2783" s="204"/>
      <c r="BD2783" s="204"/>
      <c r="BE2783" s="132"/>
    </row>
    <row r="2784" spans="50:57" x14ac:dyDescent="0.2">
      <c r="AX2784" s="204"/>
      <c r="AY2784" s="204"/>
      <c r="AZ2784" s="204"/>
      <c r="BA2784" s="204"/>
      <c r="BB2784" s="204"/>
      <c r="BC2784" s="204"/>
      <c r="BD2784" s="204"/>
      <c r="BE2784" s="132"/>
    </row>
    <row r="2785" spans="50:57" x14ac:dyDescent="0.2">
      <c r="AX2785" s="204"/>
      <c r="AY2785" s="204"/>
      <c r="AZ2785" s="204"/>
      <c r="BA2785" s="204"/>
      <c r="BB2785" s="204"/>
      <c r="BC2785" s="204"/>
      <c r="BD2785" s="204"/>
      <c r="BE2785" s="132"/>
    </row>
    <row r="2786" spans="50:57" x14ac:dyDescent="0.2">
      <c r="AX2786" s="204"/>
      <c r="AY2786" s="204"/>
      <c r="AZ2786" s="204"/>
      <c r="BA2786" s="204"/>
      <c r="BB2786" s="204"/>
      <c r="BC2786" s="204"/>
      <c r="BD2786" s="204"/>
      <c r="BE2786" s="132"/>
    </row>
    <row r="2787" spans="50:57" x14ac:dyDescent="0.2">
      <c r="AX2787" s="204"/>
      <c r="AY2787" s="204"/>
      <c r="AZ2787" s="204"/>
      <c r="BA2787" s="204"/>
      <c r="BB2787" s="204"/>
      <c r="BC2787" s="204"/>
      <c r="BD2787" s="204"/>
      <c r="BE2787" s="132"/>
    </row>
    <row r="2788" spans="50:57" x14ac:dyDescent="0.2">
      <c r="AX2788" s="204"/>
      <c r="AY2788" s="204"/>
      <c r="AZ2788" s="204"/>
      <c r="BA2788" s="204"/>
      <c r="BB2788" s="204"/>
      <c r="BC2788" s="204"/>
      <c r="BD2788" s="204"/>
      <c r="BE2788" s="132"/>
    </row>
    <row r="2789" spans="50:57" x14ac:dyDescent="0.2">
      <c r="AX2789" s="204"/>
      <c r="AY2789" s="204"/>
      <c r="AZ2789" s="204"/>
      <c r="BA2789" s="204"/>
      <c r="BB2789" s="204"/>
      <c r="BC2789" s="204"/>
      <c r="BD2789" s="204"/>
      <c r="BE2789" s="132"/>
    </row>
    <row r="2790" spans="50:57" x14ac:dyDescent="0.2">
      <c r="AX2790" s="204"/>
      <c r="AY2790" s="204"/>
      <c r="AZ2790" s="204"/>
      <c r="BA2790" s="204"/>
      <c r="BB2790" s="204"/>
      <c r="BC2790" s="204"/>
      <c r="BD2790" s="204"/>
      <c r="BE2790" s="132"/>
    </row>
    <row r="2791" spans="50:57" x14ac:dyDescent="0.2">
      <c r="AX2791" s="204"/>
      <c r="AY2791" s="204"/>
      <c r="AZ2791" s="204"/>
      <c r="BA2791" s="204"/>
      <c r="BB2791" s="204"/>
      <c r="BC2791" s="204"/>
      <c r="BD2791" s="204"/>
      <c r="BE2791" s="132"/>
    </row>
    <row r="2792" spans="50:57" x14ac:dyDescent="0.2">
      <c r="AX2792" s="204"/>
      <c r="AY2792" s="204"/>
      <c r="AZ2792" s="204"/>
      <c r="BA2792" s="204"/>
      <c r="BB2792" s="204"/>
      <c r="BC2792" s="204"/>
      <c r="BD2792" s="204"/>
      <c r="BE2792" s="132"/>
    </row>
    <row r="2793" spans="50:57" x14ac:dyDescent="0.2">
      <c r="AX2793" s="204"/>
      <c r="AY2793" s="204"/>
      <c r="AZ2793" s="204"/>
      <c r="BA2793" s="204"/>
      <c r="BB2793" s="204"/>
      <c r="BC2793" s="204"/>
      <c r="BD2793" s="204"/>
      <c r="BE2793" s="132"/>
    </row>
    <row r="2794" spans="50:57" x14ac:dyDescent="0.2">
      <c r="AX2794" s="204"/>
      <c r="AY2794" s="204"/>
      <c r="AZ2794" s="204"/>
      <c r="BA2794" s="204"/>
      <c r="BB2794" s="204"/>
      <c r="BC2794" s="204"/>
      <c r="BD2794" s="204"/>
      <c r="BE2794" s="132"/>
    </row>
    <row r="2795" spans="50:57" x14ac:dyDescent="0.2">
      <c r="AX2795" s="204"/>
      <c r="AY2795" s="204"/>
      <c r="AZ2795" s="204"/>
      <c r="BA2795" s="204"/>
      <c r="BB2795" s="204"/>
      <c r="BC2795" s="204"/>
      <c r="BD2795" s="204"/>
      <c r="BE2795" s="132"/>
    </row>
    <row r="2796" spans="50:57" x14ac:dyDescent="0.2">
      <c r="AX2796" s="204"/>
      <c r="AY2796" s="204"/>
      <c r="AZ2796" s="204"/>
      <c r="BA2796" s="204"/>
      <c r="BB2796" s="204"/>
      <c r="BC2796" s="204"/>
      <c r="BD2796" s="204"/>
      <c r="BE2796" s="132"/>
    </row>
    <row r="2797" spans="50:57" x14ac:dyDescent="0.2">
      <c r="AX2797" s="204"/>
      <c r="AY2797" s="204"/>
      <c r="AZ2797" s="204"/>
      <c r="BA2797" s="204"/>
      <c r="BB2797" s="204"/>
      <c r="BC2797" s="204"/>
      <c r="BD2797" s="204"/>
      <c r="BE2797" s="132"/>
    </row>
    <row r="2798" spans="50:57" x14ac:dyDescent="0.2">
      <c r="AX2798" s="204"/>
      <c r="AY2798" s="204"/>
      <c r="AZ2798" s="204"/>
      <c r="BA2798" s="204"/>
      <c r="BB2798" s="204"/>
      <c r="BC2798" s="204"/>
      <c r="BD2798" s="204"/>
      <c r="BE2798" s="132"/>
    </row>
    <row r="2799" spans="50:57" x14ac:dyDescent="0.2">
      <c r="AX2799" s="204"/>
      <c r="AY2799" s="204"/>
      <c r="AZ2799" s="204"/>
      <c r="BA2799" s="204"/>
      <c r="BB2799" s="204"/>
      <c r="BC2799" s="204"/>
      <c r="BD2799" s="204"/>
      <c r="BE2799" s="132"/>
    </row>
    <row r="2800" spans="50:57" x14ac:dyDescent="0.2">
      <c r="AX2800" s="204"/>
      <c r="AY2800" s="204"/>
      <c r="AZ2800" s="204"/>
      <c r="BA2800" s="204"/>
      <c r="BB2800" s="204"/>
      <c r="BC2800" s="204"/>
      <c r="BD2800" s="204"/>
      <c r="BE2800" s="132"/>
    </row>
    <row r="2801" spans="50:57" x14ac:dyDescent="0.2">
      <c r="AX2801" s="204"/>
      <c r="AY2801" s="204"/>
      <c r="AZ2801" s="204"/>
      <c r="BA2801" s="204"/>
      <c r="BB2801" s="204"/>
      <c r="BC2801" s="204"/>
      <c r="BD2801" s="204"/>
      <c r="BE2801" s="132"/>
    </row>
    <row r="2802" spans="50:57" x14ac:dyDescent="0.2">
      <c r="AX2802" s="204"/>
      <c r="AY2802" s="204"/>
      <c r="AZ2802" s="204"/>
      <c r="BA2802" s="204"/>
      <c r="BB2802" s="204"/>
      <c r="BC2802" s="204"/>
      <c r="BD2802" s="204"/>
      <c r="BE2802" s="132"/>
    </row>
    <row r="2803" spans="50:57" x14ac:dyDescent="0.2">
      <c r="AX2803" s="204"/>
      <c r="AY2803" s="204"/>
      <c r="AZ2803" s="204"/>
      <c r="BA2803" s="204"/>
      <c r="BB2803" s="204"/>
      <c r="BC2803" s="204"/>
      <c r="BD2803" s="204"/>
      <c r="BE2803" s="132"/>
    </row>
    <row r="2804" spans="50:57" x14ac:dyDescent="0.2">
      <c r="AX2804" s="204"/>
      <c r="AY2804" s="204"/>
      <c r="AZ2804" s="204"/>
      <c r="BA2804" s="204"/>
      <c r="BB2804" s="204"/>
      <c r="BC2804" s="204"/>
      <c r="BD2804" s="204"/>
      <c r="BE2804" s="132"/>
    </row>
    <row r="2805" spans="50:57" x14ac:dyDescent="0.2">
      <c r="AX2805" s="204"/>
      <c r="AY2805" s="204"/>
      <c r="AZ2805" s="204"/>
      <c r="BA2805" s="204"/>
      <c r="BB2805" s="204"/>
      <c r="BC2805" s="204"/>
      <c r="BD2805" s="204"/>
      <c r="BE2805" s="132"/>
    </row>
    <row r="2806" spans="50:57" x14ac:dyDescent="0.2">
      <c r="AX2806" s="204"/>
      <c r="AY2806" s="204"/>
      <c r="AZ2806" s="204"/>
      <c r="BA2806" s="204"/>
      <c r="BB2806" s="204"/>
      <c r="BC2806" s="204"/>
      <c r="BD2806" s="204"/>
      <c r="BE2806" s="132"/>
    </row>
    <row r="2807" spans="50:57" x14ac:dyDescent="0.2">
      <c r="AX2807" s="204"/>
      <c r="AY2807" s="204"/>
      <c r="AZ2807" s="204"/>
      <c r="BA2807" s="204"/>
      <c r="BB2807" s="204"/>
      <c r="BC2807" s="204"/>
      <c r="BD2807" s="204"/>
      <c r="BE2807" s="132"/>
    </row>
    <row r="2808" spans="50:57" x14ac:dyDescent="0.2">
      <c r="AX2808" s="204"/>
      <c r="AY2808" s="204"/>
      <c r="AZ2808" s="204"/>
      <c r="BA2808" s="204"/>
      <c r="BB2808" s="204"/>
      <c r="BC2808" s="204"/>
      <c r="BD2808" s="204"/>
      <c r="BE2808" s="132"/>
    </row>
    <row r="2809" spans="50:57" x14ac:dyDescent="0.2">
      <c r="AX2809" s="204"/>
      <c r="AY2809" s="204"/>
      <c r="AZ2809" s="204"/>
      <c r="BA2809" s="204"/>
      <c r="BB2809" s="204"/>
      <c r="BC2809" s="204"/>
      <c r="BD2809" s="204"/>
      <c r="BE2809" s="132"/>
    </row>
    <row r="2810" spans="50:57" x14ac:dyDescent="0.2">
      <c r="AX2810" s="204"/>
      <c r="AY2810" s="204"/>
      <c r="AZ2810" s="204"/>
      <c r="BA2810" s="204"/>
      <c r="BB2810" s="204"/>
      <c r="BC2810" s="204"/>
      <c r="BD2810" s="204"/>
      <c r="BE2810" s="132"/>
    </row>
    <row r="2811" spans="50:57" x14ac:dyDescent="0.2">
      <c r="AX2811" s="204"/>
      <c r="AY2811" s="204"/>
      <c r="AZ2811" s="204"/>
      <c r="BA2811" s="204"/>
      <c r="BB2811" s="204"/>
      <c r="BC2811" s="204"/>
      <c r="BD2811" s="204"/>
      <c r="BE2811" s="132"/>
    </row>
    <row r="2812" spans="50:57" x14ac:dyDescent="0.2">
      <c r="AX2812" s="204"/>
      <c r="AY2812" s="204"/>
      <c r="AZ2812" s="204"/>
      <c r="BA2812" s="204"/>
      <c r="BB2812" s="204"/>
      <c r="BC2812" s="204"/>
      <c r="BD2812" s="204"/>
      <c r="BE2812" s="132"/>
    </row>
    <row r="2813" spans="50:57" x14ac:dyDescent="0.2">
      <c r="AX2813" s="204"/>
      <c r="AY2813" s="204"/>
      <c r="AZ2813" s="204"/>
      <c r="BA2813" s="204"/>
      <c r="BB2813" s="204"/>
      <c r="BC2813" s="204"/>
      <c r="BD2813" s="204"/>
      <c r="BE2813" s="132"/>
    </row>
    <row r="2814" spans="50:57" x14ac:dyDescent="0.2">
      <c r="AX2814" s="204"/>
      <c r="AY2814" s="204"/>
      <c r="AZ2814" s="204"/>
      <c r="BA2814" s="204"/>
      <c r="BB2814" s="204"/>
      <c r="BC2814" s="204"/>
      <c r="BD2814" s="204"/>
      <c r="BE2814" s="132"/>
    </row>
    <row r="2815" spans="50:57" x14ac:dyDescent="0.2">
      <c r="AX2815" s="204"/>
      <c r="AY2815" s="204"/>
      <c r="AZ2815" s="204"/>
      <c r="BA2815" s="204"/>
      <c r="BB2815" s="204"/>
      <c r="BC2815" s="204"/>
      <c r="BD2815" s="204"/>
      <c r="BE2815" s="132"/>
    </row>
    <row r="2816" spans="50:57" x14ac:dyDescent="0.2">
      <c r="AX2816" s="204"/>
      <c r="AY2816" s="204"/>
      <c r="AZ2816" s="204"/>
      <c r="BA2816" s="204"/>
      <c r="BB2816" s="204"/>
      <c r="BC2816" s="204"/>
      <c r="BD2816" s="204"/>
      <c r="BE2816" s="132"/>
    </row>
    <row r="2817" spans="50:57" x14ac:dyDescent="0.2">
      <c r="AX2817" s="204"/>
      <c r="AY2817" s="204"/>
      <c r="AZ2817" s="204"/>
      <c r="BA2817" s="204"/>
      <c r="BB2817" s="204"/>
      <c r="BC2817" s="204"/>
      <c r="BD2817" s="204"/>
      <c r="BE2817" s="132"/>
    </row>
    <row r="2818" spans="50:57" x14ac:dyDescent="0.2">
      <c r="AX2818" s="204"/>
      <c r="AY2818" s="204"/>
      <c r="AZ2818" s="204"/>
      <c r="BA2818" s="204"/>
      <c r="BB2818" s="204"/>
      <c r="BC2818" s="204"/>
      <c r="BD2818" s="204"/>
      <c r="BE2818" s="132"/>
    </row>
    <row r="2819" spans="50:57" x14ac:dyDescent="0.2">
      <c r="AX2819" s="204"/>
      <c r="AY2819" s="204"/>
      <c r="AZ2819" s="204"/>
      <c r="BA2819" s="204"/>
      <c r="BB2819" s="204"/>
      <c r="BC2819" s="204"/>
      <c r="BD2819" s="204"/>
      <c r="BE2819" s="132"/>
    </row>
    <row r="2820" spans="50:57" x14ac:dyDescent="0.2">
      <c r="AX2820" s="204"/>
      <c r="AY2820" s="204"/>
      <c r="AZ2820" s="204"/>
      <c r="BA2820" s="204"/>
      <c r="BB2820" s="204"/>
      <c r="BC2820" s="204"/>
      <c r="BD2820" s="204"/>
      <c r="BE2820" s="132"/>
    </row>
    <row r="2821" spans="50:57" x14ac:dyDescent="0.2">
      <c r="AX2821" s="204"/>
      <c r="AY2821" s="204"/>
      <c r="AZ2821" s="204"/>
      <c r="BA2821" s="204"/>
      <c r="BB2821" s="204"/>
      <c r="BC2821" s="204"/>
      <c r="BD2821" s="204"/>
      <c r="BE2821" s="132"/>
    </row>
    <row r="2822" spans="50:57" x14ac:dyDescent="0.2">
      <c r="AX2822" s="204"/>
      <c r="AY2822" s="204"/>
      <c r="AZ2822" s="204"/>
      <c r="BA2822" s="204"/>
      <c r="BB2822" s="204"/>
      <c r="BC2822" s="204"/>
      <c r="BD2822" s="204"/>
      <c r="BE2822" s="132"/>
    </row>
    <row r="2823" spans="50:57" x14ac:dyDescent="0.2">
      <c r="AX2823" s="204"/>
      <c r="AY2823" s="204"/>
      <c r="AZ2823" s="204"/>
      <c r="BA2823" s="204"/>
      <c r="BB2823" s="204"/>
      <c r="BC2823" s="204"/>
      <c r="BD2823" s="204"/>
      <c r="BE2823" s="132"/>
    </row>
    <row r="2824" spans="50:57" x14ac:dyDescent="0.2">
      <c r="AX2824" s="204"/>
      <c r="AY2824" s="204"/>
      <c r="AZ2824" s="204"/>
      <c r="BA2824" s="204"/>
      <c r="BB2824" s="204"/>
      <c r="BC2824" s="204"/>
      <c r="BD2824" s="204"/>
      <c r="BE2824" s="132"/>
    </row>
    <row r="2825" spans="50:57" x14ac:dyDescent="0.2">
      <c r="AX2825" s="204"/>
      <c r="AY2825" s="204"/>
      <c r="AZ2825" s="204"/>
      <c r="BA2825" s="204"/>
      <c r="BB2825" s="204"/>
      <c r="BC2825" s="204"/>
      <c r="BD2825" s="204"/>
      <c r="BE2825" s="132"/>
    </row>
    <row r="2826" spans="50:57" x14ac:dyDescent="0.2">
      <c r="AX2826" s="204"/>
      <c r="AY2826" s="204"/>
      <c r="AZ2826" s="204"/>
      <c r="BA2826" s="204"/>
      <c r="BB2826" s="204"/>
      <c r="BC2826" s="204"/>
      <c r="BD2826" s="204"/>
      <c r="BE2826" s="132"/>
    </row>
    <row r="2827" spans="50:57" x14ac:dyDescent="0.2">
      <c r="AX2827" s="204"/>
      <c r="AY2827" s="204"/>
      <c r="AZ2827" s="204"/>
      <c r="BA2827" s="204"/>
      <c r="BB2827" s="204"/>
      <c r="BC2827" s="204"/>
      <c r="BD2827" s="204"/>
      <c r="BE2827" s="132"/>
    </row>
    <row r="2828" spans="50:57" x14ac:dyDescent="0.2">
      <c r="AX2828" s="204"/>
      <c r="AY2828" s="204"/>
      <c r="AZ2828" s="204"/>
      <c r="BA2828" s="204"/>
      <c r="BB2828" s="204"/>
      <c r="BC2828" s="204"/>
      <c r="BD2828" s="204"/>
      <c r="BE2828" s="132"/>
    </row>
    <row r="2829" spans="50:57" x14ac:dyDescent="0.2">
      <c r="AX2829" s="204"/>
      <c r="AY2829" s="204"/>
      <c r="AZ2829" s="204"/>
      <c r="BA2829" s="204"/>
      <c r="BB2829" s="204"/>
      <c r="BC2829" s="204"/>
      <c r="BD2829" s="204"/>
      <c r="BE2829" s="132"/>
    </row>
    <row r="2830" spans="50:57" x14ac:dyDescent="0.2">
      <c r="AX2830" s="204"/>
      <c r="AY2830" s="204"/>
      <c r="AZ2830" s="204"/>
      <c r="BA2830" s="204"/>
      <c r="BB2830" s="204"/>
      <c r="BC2830" s="204"/>
      <c r="BD2830" s="204"/>
      <c r="BE2830" s="132"/>
    </row>
    <row r="2831" spans="50:57" x14ac:dyDescent="0.2">
      <c r="AX2831" s="204"/>
      <c r="AY2831" s="204"/>
      <c r="AZ2831" s="204"/>
      <c r="BA2831" s="204"/>
      <c r="BB2831" s="204"/>
      <c r="BC2831" s="204"/>
      <c r="BD2831" s="204"/>
      <c r="BE2831" s="132"/>
    </row>
    <row r="2832" spans="50:57" x14ac:dyDescent="0.2">
      <c r="AX2832" s="204"/>
      <c r="AY2832" s="204"/>
      <c r="AZ2832" s="204"/>
      <c r="BA2832" s="204"/>
      <c r="BB2832" s="204"/>
      <c r="BC2832" s="204"/>
      <c r="BD2832" s="204"/>
      <c r="BE2832" s="132"/>
    </row>
    <row r="2833" spans="50:57" x14ac:dyDescent="0.2">
      <c r="AX2833" s="204"/>
      <c r="AY2833" s="204"/>
      <c r="AZ2833" s="204"/>
      <c r="BA2833" s="204"/>
      <c r="BB2833" s="204"/>
      <c r="BC2833" s="204"/>
      <c r="BD2833" s="204"/>
      <c r="BE2833" s="132"/>
    </row>
    <row r="2834" spans="50:57" x14ac:dyDescent="0.2">
      <c r="AX2834" s="204"/>
      <c r="AY2834" s="204"/>
      <c r="AZ2834" s="204"/>
      <c r="BA2834" s="204"/>
      <c r="BB2834" s="204"/>
      <c r="BC2834" s="204"/>
      <c r="BD2834" s="204"/>
      <c r="BE2834" s="132"/>
    </row>
    <row r="2835" spans="50:57" x14ac:dyDescent="0.2">
      <c r="AX2835" s="204"/>
      <c r="AY2835" s="204"/>
      <c r="AZ2835" s="204"/>
      <c r="BA2835" s="204"/>
      <c r="BB2835" s="204"/>
      <c r="BC2835" s="204"/>
      <c r="BD2835" s="204"/>
      <c r="BE2835" s="132"/>
    </row>
    <row r="2836" spans="50:57" x14ac:dyDescent="0.2">
      <c r="AX2836" s="204"/>
      <c r="AY2836" s="204"/>
      <c r="AZ2836" s="204"/>
      <c r="BA2836" s="204"/>
      <c r="BB2836" s="204"/>
      <c r="BC2836" s="204"/>
      <c r="BD2836" s="204"/>
      <c r="BE2836" s="132"/>
    </row>
    <row r="2837" spans="50:57" x14ac:dyDescent="0.2">
      <c r="AX2837" s="204"/>
      <c r="AY2837" s="204"/>
      <c r="AZ2837" s="204"/>
      <c r="BA2837" s="204"/>
      <c r="BB2837" s="204"/>
      <c r="BC2837" s="204"/>
      <c r="BD2837" s="204"/>
      <c r="BE2837" s="132"/>
    </row>
    <row r="2838" spans="50:57" x14ac:dyDescent="0.2">
      <c r="AX2838" s="204"/>
      <c r="AY2838" s="204"/>
      <c r="AZ2838" s="204"/>
      <c r="BA2838" s="204"/>
      <c r="BB2838" s="204"/>
      <c r="BC2838" s="204"/>
      <c r="BD2838" s="204"/>
      <c r="BE2838" s="132"/>
    </row>
    <row r="2839" spans="50:57" x14ac:dyDescent="0.2">
      <c r="AX2839" s="204"/>
      <c r="AY2839" s="204"/>
      <c r="AZ2839" s="204"/>
      <c r="BA2839" s="204"/>
      <c r="BB2839" s="204"/>
      <c r="BC2839" s="204"/>
      <c r="BD2839" s="204"/>
      <c r="BE2839" s="132"/>
    </row>
    <row r="2840" spans="50:57" x14ac:dyDescent="0.2">
      <c r="AX2840" s="204"/>
      <c r="AY2840" s="204"/>
      <c r="AZ2840" s="204"/>
      <c r="BA2840" s="204"/>
      <c r="BB2840" s="204"/>
      <c r="BC2840" s="204"/>
      <c r="BD2840" s="204"/>
      <c r="BE2840" s="132"/>
    </row>
    <row r="2841" spans="50:57" x14ac:dyDescent="0.2">
      <c r="AX2841" s="204"/>
      <c r="AY2841" s="204"/>
      <c r="AZ2841" s="204"/>
      <c r="BA2841" s="204"/>
      <c r="BB2841" s="204"/>
      <c r="BC2841" s="204"/>
      <c r="BD2841" s="204"/>
      <c r="BE2841" s="132"/>
    </row>
    <row r="2842" spans="50:57" x14ac:dyDescent="0.2">
      <c r="AX2842" s="204"/>
      <c r="AY2842" s="204"/>
      <c r="AZ2842" s="204"/>
      <c r="BA2842" s="204"/>
      <c r="BB2842" s="204"/>
      <c r="BC2842" s="204"/>
      <c r="BD2842" s="204"/>
      <c r="BE2842" s="132"/>
    </row>
    <row r="2843" spans="50:57" x14ac:dyDescent="0.2">
      <c r="AX2843" s="204"/>
      <c r="AY2843" s="204"/>
      <c r="AZ2843" s="204"/>
      <c r="BA2843" s="204"/>
      <c r="BB2843" s="204"/>
      <c r="BC2843" s="204"/>
      <c r="BD2843" s="204"/>
      <c r="BE2843" s="132"/>
    </row>
    <row r="2844" spans="50:57" x14ac:dyDescent="0.2">
      <c r="AX2844" s="204"/>
      <c r="AY2844" s="204"/>
      <c r="AZ2844" s="204"/>
      <c r="BA2844" s="204"/>
      <c r="BB2844" s="204"/>
      <c r="BC2844" s="204"/>
      <c r="BD2844" s="204"/>
      <c r="BE2844" s="132"/>
    </row>
    <row r="2845" spans="50:57" x14ac:dyDescent="0.2">
      <c r="AX2845" s="204"/>
      <c r="AY2845" s="204"/>
      <c r="AZ2845" s="204"/>
      <c r="BA2845" s="204"/>
      <c r="BB2845" s="204"/>
      <c r="BC2845" s="204"/>
      <c r="BD2845" s="204"/>
      <c r="BE2845" s="132"/>
    </row>
    <row r="2846" spans="50:57" x14ac:dyDescent="0.2">
      <c r="AX2846" s="204"/>
      <c r="AY2846" s="204"/>
      <c r="AZ2846" s="204"/>
      <c r="BA2846" s="204"/>
      <c r="BB2846" s="204"/>
      <c r="BC2846" s="204"/>
      <c r="BD2846" s="204"/>
      <c r="BE2846" s="132"/>
    </row>
    <row r="2847" spans="50:57" x14ac:dyDescent="0.2">
      <c r="AX2847" s="204"/>
      <c r="AY2847" s="204"/>
      <c r="AZ2847" s="204"/>
      <c r="BA2847" s="204"/>
      <c r="BB2847" s="204"/>
      <c r="BC2847" s="204"/>
      <c r="BD2847" s="204"/>
      <c r="BE2847" s="132"/>
    </row>
    <row r="2848" spans="50:57" x14ac:dyDescent="0.2">
      <c r="AX2848" s="204"/>
      <c r="AY2848" s="204"/>
      <c r="AZ2848" s="204"/>
      <c r="BA2848" s="204"/>
      <c r="BB2848" s="204"/>
      <c r="BC2848" s="204"/>
      <c r="BD2848" s="204"/>
      <c r="BE2848" s="132"/>
    </row>
    <row r="2849" spans="50:57" x14ac:dyDescent="0.2">
      <c r="AX2849" s="204"/>
      <c r="AY2849" s="204"/>
      <c r="AZ2849" s="204"/>
      <c r="BA2849" s="204"/>
      <c r="BB2849" s="204"/>
      <c r="BC2849" s="204"/>
      <c r="BD2849" s="204"/>
      <c r="BE2849" s="132"/>
    </row>
    <row r="2850" spans="50:57" x14ac:dyDescent="0.2">
      <c r="AX2850" s="204"/>
      <c r="AY2850" s="204"/>
      <c r="AZ2850" s="204"/>
      <c r="BA2850" s="204"/>
      <c r="BB2850" s="204"/>
      <c r="BC2850" s="204"/>
      <c r="BD2850" s="204"/>
      <c r="BE2850" s="132"/>
    </row>
    <row r="2851" spans="50:57" x14ac:dyDescent="0.2">
      <c r="AX2851" s="204"/>
      <c r="AY2851" s="204"/>
      <c r="AZ2851" s="204"/>
      <c r="BA2851" s="204"/>
      <c r="BB2851" s="204"/>
      <c r="BC2851" s="204"/>
      <c r="BD2851" s="204"/>
      <c r="BE2851" s="132"/>
    </row>
    <row r="2852" spans="50:57" x14ac:dyDescent="0.2">
      <c r="AX2852" s="204"/>
      <c r="AY2852" s="204"/>
      <c r="AZ2852" s="204"/>
      <c r="BA2852" s="204"/>
      <c r="BB2852" s="204"/>
      <c r="BC2852" s="204"/>
      <c r="BD2852" s="204"/>
      <c r="BE2852" s="132"/>
    </row>
    <row r="2853" spans="50:57" x14ac:dyDescent="0.2">
      <c r="AX2853" s="204"/>
      <c r="AY2853" s="204"/>
      <c r="AZ2853" s="204"/>
      <c r="BA2853" s="204"/>
      <c r="BB2853" s="204"/>
      <c r="BC2853" s="204"/>
      <c r="BD2853" s="204"/>
      <c r="BE2853" s="132"/>
    </row>
    <row r="2854" spans="50:57" x14ac:dyDescent="0.2">
      <c r="AX2854" s="204"/>
      <c r="AY2854" s="204"/>
      <c r="AZ2854" s="204"/>
      <c r="BA2854" s="204"/>
      <c r="BB2854" s="204"/>
      <c r="BC2854" s="204"/>
      <c r="BD2854" s="204"/>
      <c r="BE2854" s="132"/>
    </row>
    <row r="2855" spans="50:57" x14ac:dyDescent="0.2">
      <c r="AX2855" s="204"/>
      <c r="AY2855" s="204"/>
      <c r="AZ2855" s="204"/>
      <c r="BA2855" s="204"/>
      <c r="BB2855" s="204"/>
      <c r="BC2855" s="204"/>
      <c r="BD2855" s="204"/>
      <c r="BE2855" s="132"/>
    </row>
    <row r="2856" spans="50:57" x14ac:dyDescent="0.2">
      <c r="AX2856" s="204"/>
      <c r="AY2856" s="204"/>
      <c r="AZ2856" s="204"/>
      <c r="BA2856" s="204"/>
      <c r="BB2856" s="204"/>
      <c r="BC2856" s="204"/>
      <c r="BD2856" s="204"/>
      <c r="BE2856" s="132"/>
    </row>
    <row r="2857" spans="50:57" x14ac:dyDescent="0.2">
      <c r="AX2857" s="204"/>
      <c r="AY2857" s="204"/>
      <c r="AZ2857" s="204"/>
      <c r="BA2857" s="204"/>
      <c r="BB2857" s="204"/>
      <c r="BC2857" s="204"/>
      <c r="BD2857" s="204"/>
      <c r="BE2857" s="132"/>
    </row>
    <row r="2858" spans="50:57" x14ac:dyDescent="0.2">
      <c r="AX2858" s="204"/>
      <c r="AY2858" s="204"/>
      <c r="AZ2858" s="204"/>
      <c r="BA2858" s="204"/>
      <c r="BB2858" s="204"/>
      <c r="BC2858" s="204"/>
      <c r="BD2858" s="204"/>
      <c r="BE2858" s="132"/>
    </row>
    <row r="2859" spans="50:57" x14ac:dyDescent="0.2">
      <c r="AX2859" s="204"/>
      <c r="AY2859" s="204"/>
      <c r="AZ2859" s="204"/>
      <c r="BA2859" s="204"/>
      <c r="BB2859" s="204"/>
      <c r="BC2859" s="204"/>
      <c r="BD2859" s="204"/>
      <c r="BE2859" s="132"/>
    </row>
    <row r="2860" spans="50:57" x14ac:dyDescent="0.2">
      <c r="AX2860" s="204"/>
      <c r="AY2860" s="204"/>
      <c r="AZ2860" s="204"/>
      <c r="BA2860" s="204"/>
      <c r="BB2860" s="204"/>
      <c r="BC2860" s="204"/>
      <c r="BD2860" s="204"/>
      <c r="BE2860" s="132"/>
    </row>
    <row r="2861" spans="50:57" x14ac:dyDescent="0.2">
      <c r="AX2861" s="204"/>
      <c r="AY2861" s="204"/>
      <c r="AZ2861" s="204"/>
      <c r="BA2861" s="204"/>
      <c r="BB2861" s="204"/>
      <c r="BC2861" s="204"/>
      <c r="BD2861" s="204"/>
      <c r="BE2861" s="132"/>
    </row>
    <row r="2862" spans="50:57" x14ac:dyDescent="0.2">
      <c r="AX2862" s="204"/>
      <c r="AY2862" s="204"/>
      <c r="AZ2862" s="204"/>
      <c r="BA2862" s="204"/>
      <c r="BB2862" s="204"/>
      <c r="BC2862" s="204"/>
      <c r="BD2862" s="204"/>
      <c r="BE2862" s="132"/>
    </row>
    <row r="2863" spans="50:57" x14ac:dyDescent="0.2">
      <c r="AX2863" s="204"/>
      <c r="AY2863" s="204"/>
      <c r="AZ2863" s="204"/>
      <c r="BA2863" s="204"/>
      <c r="BB2863" s="204"/>
      <c r="BC2863" s="204"/>
      <c r="BD2863" s="204"/>
      <c r="BE2863" s="132"/>
    </row>
    <row r="2864" spans="50:57" x14ac:dyDescent="0.2">
      <c r="AX2864" s="204"/>
      <c r="AY2864" s="204"/>
      <c r="AZ2864" s="204"/>
      <c r="BA2864" s="204"/>
      <c r="BB2864" s="204"/>
      <c r="BC2864" s="204"/>
      <c r="BD2864" s="204"/>
      <c r="BE2864" s="132"/>
    </row>
    <row r="2865" spans="50:57" x14ac:dyDescent="0.2">
      <c r="AX2865" s="204"/>
      <c r="AY2865" s="204"/>
      <c r="AZ2865" s="204"/>
      <c r="BA2865" s="204"/>
      <c r="BB2865" s="204"/>
      <c r="BC2865" s="204"/>
      <c r="BD2865" s="204"/>
      <c r="BE2865" s="132"/>
    </row>
    <row r="2866" spans="50:57" x14ac:dyDescent="0.2">
      <c r="AX2866" s="204"/>
      <c r="AY2866" s="204"/>
      <c r="AZ2866" s="204"/>
      <c r="BA2866" s="204"/>
      <c r="BB2866" s="204"/>
      <c r="BC2866" s="204"/>
      <c r="BD2866" s="204"/>
      <c r="BE2866" s="132"/>
    </row>
    <row r="2867" spans="50:57" x14ac:dyDescent="0.2">
      <c r="AX2867" s="204"/>
      <c r="AY2867" s="204"/>
      <c r="AZ2867" s="204"/>
      <c r="BA2867" s="204"/>
      <c r="BB2867" s="204"/>
      <c r="BC2867" s="204"/>
      <c r="BD2867" s="204"/>
      <c r="BE2867" s="132"/>
    </row>
    <row r="2868" spans="50:57" x14ac:dyDescent="0.2">
      <c r="AX2868" s="204"/>
      <c r="AY2868" s="204"/>
      <c r="AZ2868" s="204"/>
      <c r="BA2868" s="204"/>
      <c r="BB2868" s="204"/>
      <c r="BC2868" s="204"/>
      <c r="BD2868" s="204"/>
      <c r="BE2868" s="132"/>
    </row>
    <row r="2869" spans="50:57" x14ac:dyDescent="0.2">
      <c r="AX2869" s="204"/>
      <c r="AY2869" s="204"/>
      <c r="AZ2869" s="204"/>
      <c r="BA2869" s="204"/>
      <c r="BB2869" s="204"/>
      <c r="BC2869" s="204"/>
      <c r="BD2869" s="204"/>
      <c r="BE2869" s="132"/>
    </row>
    <row r="2870" spans="50:57" x14ac:dyDescent="0.2">
      <c r="AX2870" s="204"/>
      <c r="AY2870" s="204"/>
      <c r="AZ2870" s="204"/>
      <c r="BA2870" s="204"/>
      <c r="BB2870" s="204"/>
      <c r="BC2870" s="204"/>
      <c r="BD2870" s="204"/>
      <c r="BE2870" s="132"/>
    </row>
    <row r="2871" spans="50:57" x14ac:dyDescent="0.2">
      <c r="AX2871" s="204"/>
      <c r="AY2871" s="204"/>
      <c r="AZ2871" s="204"/>
      <c r="BA2871" s="204"/>
      <c r="BB2871" s="204"/>
      <c r="BC2871" s="204"/>
      <c r="BD2871" s="204"/>
      <c r="BE2871" s="132"/>
    </row>
    <row r="2872" spans="50:57" x14ac:dyDescent="0.2">
      <c r="AX2872" s="204"/>
      <c r="AY2872" s="204"/>
      <c r="AZ2872" s="204"/>
      <c r="BA2872" s="204"/>
      <c r="BB2872" s="204"/>
      <c r="BC2872" s="204"/>
      <c r="BD2872" s="204"/>
      <c r="BE2872" s="132"/>
    </row>
    <row r="2873" spans="50:57" x14ac:dyDescent="0.2">
      <c r="AX2873" s="204"/>
      <c r="AY2873" s="204"/>
      <c r="AZ2873" s="204"/>
      <c r="BA2873" s="204"/>
      <c r="BB2873" s="204"/>
      <c r="BC2873" s="204"/>
      <c r="BD2873" s="204"/>
      <c r="BE2873" s="132"/>
    </row>
    <row r="2874" spans="50:57" x14ac:dyDescent="0.2">
      <c r="AX2874" s="204"/>
      <c r="AY2874" s="204"/>
      <c r="AZ2874" s="204"/>
      <c r="BA2874" s="204"/>
      <c r="BB2874" s="204"/>
      <c r="BC2874" s="204"/>
      <c r="BD2874" s="204"/>
      <c r="BE2874" s="132"/>
    </row>
    <row r="2875" spans="50:57" x14ac:dyDescent="0.2">
      <c r="AX2875" s="204"/>
      <c r="AY2875" s="204"/>
      <c r="AZ2875" s="204"/>
      <c r="BA2875" s="204"/>
      <c r="BB2875" s="204"/>
      <c r="BC2875" s="204"/>
      <c r="BD2875" s="204"/>
      <c r="BE2875" s="132"/>
    </row>
    <row r="2876" spans="50:57" x14ac:dyDescent="0.2">
      <c r="AX2876" s="204"/>
      <c r="AY2876" s="204"/>
      <c r="AZ2876" s="204"/>
      <c r="BA2876" s="204"/>
      <c r="BB2876" s="204"/>
      <c r="BC2876" s="204"/>
      <c r="BD2876" s="204"/>
      <c r="BE2876" s="132"/>
    </row>
    <row r="2877" spans="50:57" x14ac:dyDescent="0.2">
      <c r="AX2877" s="204"/>
      <c r="AY2877" s="204"/>
      <c r="AZ2877" s="204"/>
      <c r="BA2877" s="204"/>
      <c r="BB2877" s="204"/>
      <c r="BC2877" s="204"/>
      <c r="BD2877" s="204"/>
      <c r="BE2877" s="132"/>
    </row>
    <row r="2878" spans="50:57" x14ac:dyDescent="0.2">
      <c r="AX2878" s="204"/>
      <c r="AY2878" s="204"/>
      <c r="AZ2878" s="204"/>
      <c r="BA2878" s="204"/>
      <c r="BB2878" s="204"/>
      <c r="BC2878" s="204"/>
      <c r="BD2878" s="204"/>
      <c r="BE2878" s="132"/>
    </row>
    <row r="2879" spans="50:57" x14ac:dyDescent="0.2">
      <c r="AX2879" s="204"/>
      <c r="AY2879" s="204"/>
      <c r="AZ2879" s="204"/>
      <c r="BA2879" s="204"/>
      <c r="BB2879" s="204"/>
      <c r="BC2879" s="204"/>
      <c r="BD2879" s="204"/>
      <c r="BE2879" s="132"/>
    </row>
    <row r="2880" spans="50:57" x14ac:dyDescent="0.2">
      <c r="AX2880" s="204"/>
      <c r="AY2880" s="204"/>
      <c r="AZ2880" s="204"/>
      <c r="BA2880" s="204"/>
      <c r="BB2880" s="204"/>
      <c r="BC2880" s="204"/>
      <c r="BD2880" s="204"/>
      <c r="BE2880" s="132"/>
    </row>
    <row r="2881" spans="50:57" x14ac:dyDescent="0.2">
      <c r="AX2881" s="204"/>
      <c r="AY2881" s="204"/>
      <c r="AZ2881" s="204"/>
      <c r="BA2881" s="204"/>
      <c r="BB2881" s="204"/>
      <c r="BC2881" s="204"/>
      <c r="BD2881" s="204"/>
      <c r="BE2881" s="132"/>
    </row>
    <row r="2882" spans="50:57" x14ac:dyDescent="0.2">
      <c r="AX2882" s="204"/>
      <c r="AY2882" s="204"/>
      <c r="AZ2882" s="204"/>
      <c r="BA2882" s="204"/>
      <c r="BB2882" s="204"/>
      <c r="BC2882" s="204"/>
      <c r="BD2882" s="204"/>
      <c r="BE2882" s="132"/>
    </row>
    <row r="2883" spans="50:57" x14ac:dyDescent="0.2">
      <c r="AX2883" s="204"/>
      <c r="AY2883" s="204"/>
      <c r="AZ2883" s="204"/>
      <c r="BA2883" s="204"/>
      <c r="BB2883" s="204"/>
      <c r="BC2883" s="204"/>
      <c r="BD2883" s="204"/>
      <c r="BE2883" s="132"/>
    </row>
    <row r="2884" spans="50:57" x14ac:dyDescent="0.2">
      <c r="AX2884" s="204"/>
      <c r="AY2884" s="204"/>
      <c r="AZ2884" s="204"/>
      <c r="BA2884" s="204"/>
      <c r="BB2884" s="204"/>
      <c r="BC2884" s="204"/>
      <c r="BD2884" s="204"/>
      <c r="BE2884" s="132"/>
    </row>
    <row r="2885" spans="50:57" x14ac:dyDescent="0.2">
      <c r="AX2885" s="204"/>
      <c r="AY2885" s="204"/>
      <c r="AZ2885" s="204"/>
      <c r="BA2885" s="204"/>
      <c r="BB2885" s="204"/>
      <c r="BC2885" s="204"/>
      <c r="BD2885" s="204"/>
      <c r="BE2885" s="132"/>
    </row>
    <row r="2886" spans="50:57" x14ac:dyDescent="0.2">
      <c r="AX2886" s="204"/>
      <c r="AY2886" s="204"/>
      <c r="AZ2886" s="204"/>
      <c r="BA2886" s="204"/>
      <c r="BB2886" s="204"/>
      <c r="BC2886" s="204"/>
      <c r="BD2886" s="204"/>
      <c r="BE2886" s="132"/>
    </row>
    <row r="2887" spans="50:57" x14ac:dyDescent="0.2">
      <c r="AX2887" s="204"/>
      <c r="AY2887" s="204"/>
      <c r="AZ2887" s="204"/>
      <c r="BA2887" s="204"/>
      <c r="BB2887" s="204"/>
      <c r="BC2887" s="204"/>
      <c r="BD2887" s="204"/>
      <c r="BE2887" s="132"/>
    </row>
    <row r="2888" spans="50:57" x14ac:dyDescent="0.2">
      <c r="AX2888" s="204"/>
      <c r="AY2888" s="204"/>
      <c r="AZ2888" s="204"/>
      <c r="BA2888" s="204"/>
      <c r="BB2888" s="204"/>
      <c r="BC2888" s="204"/>
      <c r="BD2888" s="204"/>
      <c r="BE2888" s="132"/>
    </row>
    <row r="2889" spans="50:57" x14ac:dyDescent="0.2">
      <c r="AX2889" s="204"/>
      <c r="AY2889" s="204"/>
      <c r="AZ2889" s="204"/>
      <c r="BA2889" s="204"/>
      <c r="BB2889" s="204"/>
      <c r="BC2889" s="204"/>
      <c r="BD2889" s="204"/>
      <c r="BE2889" s="132"/>
    </row>
    <row r="2890" spans="50:57" x14ac:dyDescent="0.2">
      <c r="AX2890" s="204"/>
      <c r="AY2890" s="204"/>
      <c r="AZ2890" s="204"/>
      <c r="BA2890" s="204"/>
      <c r="BB2890" s="204"/>
      <c r="BC2890" s="204"/>
      <c r="BD2890" s="204"/>
      <c r="BE2890" s="132"/>
    </row>
    <row r="2891" spans="50:57" x14ac:dyDescent="0.2">
      <c r="AX2891" s="204"/>
      <c r="AY2891" s="204"/>
      <c r="AZ2891" s="204"/>
      <c r="BA2891" s="204"/>
      <c r="BB2891" s="204"/>
      <c r="BC2891" s="204"/>
      <c r="BD2891" s="204"/>
      <c r="BE2891" s="132"/>
    </row>
    <row r="2892" spans="50:57" x14ac:dyDescent="0.2">
      <c r="AX2892" s="204"/>
      <c r="AY2892" s="204"/>
      <c r="AZ2892" s="204"/>
      <c r="BA2892" s="204"/>
      <c r="BB2892" s="204"/>
      <c r="BC2892" s="204"/>
      <c r="BD2892" s="204"/>
      <c r="BE2892" s="132"/>
    </row>
    <row r="2893" spans="50:57" x14ac:dyDescent="0.2">
      <c r="AX2893" s="204"/>
      <c r="AY2893" s="204"/>
      <c r="AZ2893" s="204"/>
      <c r="BA2893" s="204"/>
      <c r="BB2893" s="204"/>
      <c r="BC2893" s="204"/>
      <c r="BD2893" s="204"/>
      <c r="BE2893" s="132"/>
    </row>
    <row r="2894" spans="50:57" x14ac:dyDescent="0.2">
      <c r="AX2894" s="204"/>
      <c r="AY2894" s="204"/>
      <c r="AZ2894" s="204"/>
      <c r="BA2894" s="204"/>
      <c r="BB2894" s="204"/>
      <c r="BC2894" s="204"/>
      <c r="BD2894" s="204"/>
      <c r="BE2894" s="132"/>
    </row>
    <row r="2895" spans="50:57" x14ac:dyDescent="0.2">
      <c r="AX2895" s="204"/>
      <c r="AY2895" s="204"/>
      <c r="AZ2895" s="204"/>
      <c r="BA2895" s="204"/>
      <c r="BB2895" s="204"/>
      <c r="BC2895" s="204"/>
      <c r="BD2895" s="204"/>
      <c r="BE2895" s="132"/>
    </row>
    <row r="2896" spans="50:57" x14ac:dyDescent="0.2">
      <c r="AX2896" s="204"/>
      <c r="AY2896" s="204"/>
      <c r="AZ2896" s="204"/>
      <c r="BA2896" s="204"/>
      <c r="BB2896" s="204"/>
      <c r="BC2896" s="204"/>
      <c r="BD2896" s="204"/>
      <c r="BE2896" s="132"/>
    </row>
    <row r="2897" spans="50:57" x14ac:dyDescent="0.2">
      <c r="AX2897" s="204"/>
      <c r="AY2897" s="204"/>
      <c r="AZ2897" s="204"/>
      <c r="BA2897" s="204"/>
      <c r="BB2897" s="204"/>
      <c r="BC2897" s="204"/>
      <c r="BD2897" s="204"/>
      <c r="BE2897" s="132"/>
    </row>
    <row r="2898" spans="50:57" x14ac:dyDescent="0.2">
      <c r="AX2898" s="204"/>
      <c r="AY2898" s="204"/>
      <c r="AZ2898" s="204"/>
      <c r="BA2898" s="204"/>
      <c r="BB2898" s="204"/>
      <c r="BC2898" s="204"/>
      <c r="BD2898" s="204"/>
      <c r="BE2898" s="132"/>
    </row>
    <row r="2899" spans="50:57" x14ac:dyDescent="0.2">
      <c r="AX2899" s="204"/>
      <c r="AY2899" s="204"/>
      <c r="AZ2899" s="204"/>
      <c r="BA2899" s="204"/>
      <c r="BB2899" s="204"/>
      <c r="BC2899" s="204"/>
      <c r="BD2899" s="204"/>
      <c r="BE2899" s="132"/>
    </row>
    <row r="2900" spans="50:57" x14ac:dyDescent="0.2">
      <c r="AX2900" s="204"/>
      <c r="AY2900" s="204"/>
      <c r="AZ2900" s="204"/>
      <c r="BA2900" s="204"/>
      <c r="BB2900" s="204"/>
      <c r="BC2900" s="204"/>
      <c r="BD2900" s="204"/>
      <c r="BE2900" s="132"/>
    </row>
    <row r="2901" spans="50:57" x14ac:dyDescent="0.2">
      <c r="AX2901" s="204"/>
      <c r="AY2901" s="204"/>
      <c r="AZ2901" s="204"/>
      <c r="BA2901" s="204"/>
      <c r="BB2901" s="204"/>
      <c r="BC2901" s="204"/>
      <c r="BD2901" s="204"/>
      <c r="BE2901" s="132"/>
    </row>
    <row r="2902" spans="50:57" x14ac:dyDescent="0.2">
      <c r="AX2902" s="204"/>
      <c r="AY2902" s="204"/>
      <c r="AZ2902" s="204"/>
      <c r="BA2902" s="204"/>
      <c r="BB2902" s="204"/>
      <c r="BC2902" s="204"/>
      <c r="BD2902" s="204"/>
      <c r="BE2902" s="132"/>
    </row>
    <row r="2903" spans="50:57" x14ac:dyDescent="0.2">
      <c r="AX2903" s="204"/>
      <c r="AY2903" s="204"/>
      <c r="AZ2903" s="204"/>
      <c r="BA2903" s="204"/>
      <c r="BB2903" s="204"/>
      <c r="BC2903" s="204"/>
      <c r="BD2903" s="204"/>
      <c r="BE2903" s="132"/>
    </row>
    <row r="2904" spans="50:57" x14ac:dyDescent="0.2">
      <c r="AX2904" s="204"/>
      <c r="AY2904" s="204"/>
      <c r="AZ2904" s="204"/>
      <c r="BA2904" s="204"/>
      <c r="BB2904" s="204"/>
      <c r="BC2904" s="204"/>
      <c r="BD2904" s="204"/>
      <c r="BE2904" s="132"/>
    </row>
    <row r="2905" spans="50:57" x14ac:dyDescent="0.2">
      <c r="AX2905" s="204"/>
      <c r="AY2905" s="204"/>
      <c r="AZ2905" s="204"/>
      <c r="BA2905" s="204"/>
      <c r="BB2905" s="204"/>
      <c r="BC2905" s="204"/>
      <c r="BD2905" s="204"/>
      <c r="BE2905" s="132"/>
    </row>
    <row r="2906" spans="50:57" x14ac:dyDescent="0.2">
      <c r="AX2906" s="204"/>
      <c r="AY2906" s="204"/>
      <c r="AZ2906" s="204"/>
      <c r="BA2906" s="204"/>
      <c r="BB2906" s="204"/>
      <c r="BC2906" s="204"/>
      <c r="BD2906" s="204"/>
      <c r="BE2906" s="132"/>
    </row>
    <row r="2907" spans="50:57" x14ac:dyDescent="0.2">
      <c r="AX2907" s="204"/>
      <c r="AY2907" s="204"/>
      <c r="AZ2907" s="204"/>
      <c r="BA2907" s="204"/>
      <c r="BB2907" s="204"/>
      <c r="BC2907" s="204"/>
      <c r="BD2907" s="204"/>
      <c r="BE2907" s="132"/>
    </row>
    <row r="2908" spans="50:57" x14ac:dyDescent="0.2">
      <c r="AX2908" s="204"/>
      <c r="AY2908" s="204"/>
      <c r="AZ2908" s="204"/>
      <c r="BA2908" s="204"/>
      <c r="BB2908" s="204"/>
      <c r="BC2908" s="204"/>
      <c r="BD2908" s="204"/>
      <c r="BE2908" s="132"/>
    </row>
    <row r="2909" spans="50:57" x14ac:dyDescent="0.2">
      <c r="AX2909" s="204"/>
      <c r="AY2909" s="204"/>
      <c r="AZ2909" s="204"/>
      <c r="BA2909" s="204"/>
      <c r="BB2909" s="204"/>
      <c r="BC2909" s="204"/>
      <c r="BD2909" s="204"/>
      <c r="BE2909" s="132"/>
    </row>
    <row r="2910" spans="50:57" x14ac:dyDescent="0.2">
      <c r="AX2910" s="204"/>
      <c r="AY2910" s="204"/>
      <c r="AZ2910" s="204"/>
      <c r="BA2910" s="204"/>
      <c r="BB2910" s="204"/>
      <c r="BC2910" s="204"/>
      <c r="BD2910" s="204"/>
      <c r="BE2910" s="132"/>
    </row>
    <row r="2911" spans="50:57" x14ac:dyDescent="0.2">
      <c r="AX2911" s="204"/>
      <c r="AY2911" s="204"/>
      <c r="AZ2911" s="204"/>
      <c r="BA2911" s="204"/>
      <c r="BB2911" s="204"/>
      <c r="BC2911" s="204"/>
      <c r="BD2911" s="204"/>
      <c r="BE2911" s="132"/>
    </row>
    <row r="2912" spans="50:57" x14ac:dyDescent="0.2">
      <c r="AX2912" s="204"/>
      <c r="AY2912" s="204"/>
      <c r="AZ2912" s="204"/>
      <c r="BA2912" s="204"/>
      <c r="BB2912" s="204"/>
      <c r="BC2912" s="204"/>
      <c r="BD2912" s="204"/>
      <c r="BE2912" s="132"/>
    </row>
    <row r="2913" spans="50:57" x14ac:dyDescent="0.2">
      <c r="AX2913" s="204"/>
      <c r="AY2913" s="204"/>
      <c r="AZ2913" s="204"/>
      <c r="BA2913" s="204"/>
      <c r="BB2913" s="204"/>
      <c r="BC2913" s="204"/>
      <c r="BD2913" s="204"/>
      <c r="BE2913" s="132"/>
    </row>
    <row r="2914" spans="50:57" x14ac:dyDescent="0.2">
      <c r="AX2914" s="204"/>
      <c r="AY2914" s="204"/>
      <c r="AZ2914" s="204"/>
      <c r="BA2914" s="204"/>
      <c r="BB2914" s="204"/>
      <c r="BC2914" s="204"/>
      <c r="BD2914" s="204"/>
      <c r="BE2914" s="132"/>
    </row>
    <row r="2915" spans="50:57" x14ac:dyDescent="0.2">
      <c r="AX2915" s="204"/>
      <c r="AY2915" s="204"/>
      <c r="AZ2915" s="204"/>
      <c r="BA2915" s="204"/>
      <c r="BB2915" s="204"/>
      <c r="BC2915" s="204"/>
      <c r="BD2915" s="204"/>
      <c r="BE2915" s="132"/>
    </row>
    <row r="2916" spans="50:57" x14ac:dyDescent="0.2">
      <c r="AX2916" s="204"/>
      <c r="AY2916" s="204"/>
      <c r="AZ2916" s="204"/>
      <c r="BA2916" s="204"/>
      <c r="BB2916" s="204"/>
      <c r="BC2916" s="204"/>
      <c r="BD2916" s="204"/>
      <c r="BE2916" s="132"/>
    </row>
    <row r="2917" spans="50:57" x14ac:dyDescent="0.2">
      <c r="AX2917" s="204"/>
      <c r="AY2917" s="204"/>
      <c r="AZ2917" s="204"/>
      <c r="BA2917" s="204"/>
      <c r="BB2917" s="204"/>
      <c r="BC2917" s="204"/>
      <c r="BD2917" s="204"/>
      <c r="BE2917" s="132"/>
    </row>
    <row r="2918" spans="50:57" x14ac:dyDescent="0.2">
      <c r="AX2918" s="204"/>
      <c r="AY2918" s="204"/>
      <c r="AZ2918" s="204"/>
      <c r="BA2918" s="204"/>
      <c r="BB2918" s="204"/>
      <c r="BC2918" s="204"/>
      <c r="BD2918" s="204"/>
      <c r="BE2918" s="132"/>
    </row>
    <row r="2919" spans="50:57" x14ac:dyDescent="0.2">
      <c r="AX2919" s="204"/>
      <c r="AY2919" s="204"/>
      <c r="AZ2919" s="204"/>
      <c r="BA2919" s="204"/>
      <c r="BB2919" s="204"/>
      <c r="BC2919" s="204"/>
      <c r="BD2919" s="204"/>
      <c r="BE2919" s="132"/>
    </row>
    <row r="2920" spans="50:57" x14ac:dyDescent="0.2">
      <c r="AX2920" s="204"/>
      <c r="AY2920" s="204"/>
      <c r="AZ2920" s="204"/>
      <c r="BA2920" s="204"/>
      <c r="BB2920" s="204"/>
      <c r="BC2920" s="204"/>
      <c r="BD2920" s="204"/>
      <c r="BE2920" s="132"/>
    </row>
    <row r="2921" spans="50:57" x14ac:dyDescent="0.2">
      <c r="AX2921" s="204"/>
      <c r="AY2921" s="204"/>
      <c r="AZ2921" s="204"/>
      <c r="BA2921" s="204"/>
      <c r="BB2921" s="204"/>
      <c r="BC2921" s="204"/>
      <c r="BD2921" s="204"/>
      <c r="BE2921" s="132"/>
    </row>
    <row r="2922" spans="50:57" x14ac:dyDescent="0.2">
      <c r="AX2922" s="204"/>
      <c r="AY2922" s="204"/>
      <c r="AZ2922" s="204"/>
      <c r="BA2922" s="204"/>
      <c r="BB2922" s="204"/>
      <c r="BC2922" s="204"/>
      <c r="BD2922" s="204"/>
      <c r="BE2922" s="132"/>
    </row>
    <row r="2923" spans="50:57" x14ac:dyDescent="0.2">
      <c r="AX2923" s="204"/>
      <c r="AY2923" s="204"/>
      <c r="AZ2923" s="204"/>
      <c r="BA2923" s="204"/>
      <c r="BB2923" s="204"/>
      <c r="BC2923" s="204"/>
      <c r="BD2923" s="204"/>
      <c r="BE2923" s="132"/>
    </row>
    <row r="2924" spans="50:57" x14ac:dyDescent="0.2">
      <c r="AX2924" s="204"/>
      <c r="AY2924" s="204"/>
      <c r="AZ2924" s="204"/>
      <c r="BA2924" s="204"/>
      <c r="BB2924" s="204"/>
      <c r="BC2924" s="204"/>
      <c r="BD2924" s="204"/>
      <c r="BE2924" s="132"/>
    </row>
    <row r="2925" spans="50:57" x14ac:dyDescent="0.2">
      <c r="AX2925" s="204"/>
      <c r="AY2925" s="204"/>
      <c r="AZ2925" s="204"/>
      <c r="BA2925" s="204"/>
      <c r="BB2925" s="204"/>
      <c r="BC2925" s="204"/>
      <c r="BD2925" s="204"/>
      <c r="BE2925" s="132"/>
    </row>
    <row r="2926" spans="50:57" x14ac:dyDescent="0.2">
      <c r="AX2926" s="204"/>
      <c r="AY2926" s="204"/>
      <c r="AZ2926" s="204"/>
      <c r="BA2926" s="204"/>
      <c r="BB2926" s="204"/>
      <c r="BC2926" s="204"/>
      <c r="BD2926" s="204"/>
      <c r="BE2926" s="132"/>
    </row>
    <row r="2927" spans="50:57" x14ac:dyDescent="0.2">
      <c r="AX2927" s="204"/>
      <c r="AY2927" s="204"/>
      <c r="AZ2927" s="204"/>
      <c r="BA2927" s="204"/>
      <c r="BB2927" s="204"/>
      <c r="BC2927" s="204"/>
      <c r="BD2927" s="204"/>
      <c r="BE2927" s="132"/>
    </row>
    <row r="2928" spans="50:57" x14ac:dyDescent="0.2">
      <c r="AX2928" s="204"/>
      <c r="AY2928" s="204"/>
      <c r="AZ2928" s="204"/>
      <c r="BA2928" s="204"/>
      <c r="BB2928" s="204"/>
      <c r="BC2928" s="204"/>
      <c r="BD2928" s="204"/>
      <c r="BE2928" s="132"/>
    </row>
    <row r="2929" spans="50:57" x14ac:dyDescent="0.2">
      <c r="AX2929" s="204"/>
      <c r="AY2929" s="204"/>
      <c r="AZ2929" s="204"/>
      <c r="BA2929" s="204"/>
      <c r="BB2929" s="204"/>
      <c r="BC2929" s="204"/>
      <c r="BD2929" s="204"/>
      <c r="BE2929" s="132"/>
    </row>
    <row r="2930" spans="50:57" x14ac:dyDescent="0.2">
      <c r="AX2930" s="204"/>
      <c r="AY2930" s="204"/>
      <c r="AZ2930" s="204"/>
      <c r="BA2930" s="204"/>
      <c r="BB2930" s="204"/>
      <c r="BC2930" s="204"/>
      <c r="BD2930" s="204"/>
      <c r="BE2930" s="132"/>
    </row>
    <row r="2931" spans="50:57" x14ac:dyDescent="0.2">
      <c r="AX2931" s="204"/>
      <c r="AY2931" s="204"/>
      <c r="AZ2931" s="204"/>
      <c r="BA2931" s="204"/>
      <c r="BB2931" s="204"/>
      <c r="BC2931" s="204"/>
      <c r="BD2931" s="204"/>
      <c r="BE2931" s="132"/>
    </row>
    <row r="2932" spans="50:57" x14ac:dyDescent="0.2">
      <c r="AX2932" s="204"/>
      <c r="AY2932" s="204"/>
      <c r="AZ2932" s="204"/>
      <c r="BA2932" s="204"/>
      <c r="BB2932" s="204"/>
      <c r="BC2932" s="204"/>
      <c r="BD2932" s="204"/>
      <c r="BE2932" s="132"/>
    </row>
    <row r="2933" spans="50:57" x14ac:dyDescent="0.2">
      <c r="AX2933" s="204"/>
      <c r="AY2933" s="204"/>
      <c r="AZ2933" s="204"/>
      <c r="BA2933" s="204"/>
      <c r="BB2933" s="204"/>
      <c r="BC2933" s="204"/>
      <c r="BD2933" s="204"/>
      <c r="BE2933" s="132"/>
    </row>
    <row r="2934" spans="50:57" x14ac:dyDescent="0.2">
      <c r="AX2934" s="204"/>
      <c r="AY2934" s="204"/>
      <c r="AZ2934" s="204"/>
      <c r="BA2934" s="204"/>
      <c r="BB2934" s="204"/>
      <c r="BC2934" s="204"/>
      <c r="BD2934" s="204"/>
      <c r="BE2934" s="132"/>
    </row>
    <row r="2935" spans="50:57" x14ac:dyDescent="0.2">
      <c r="AX2935" s="204"/>
      <c r="AY2935" s="204"/>
      <c r="AZ2935" s="204"/>
      <c r="BA2935" s="204"/>
      <c r="BB2935" s="204"/>
      <c r="BC2935" s="204"/>
      <c r="BD2935" s="204"/>
      <c r="BE2935" s="132"/>
    </row>
    <row r="2936" spans="50:57" x14ac:dyDescent="0.2">
      <c r="AX2936" s="204"/>
      <c r="AY2936" s="204"/>
      <c r="AZ2936" s="204"/>
      <c r="BA2936" s="204"/>
      <c r="BB2936" s="204"/>
      <c r="BC2936" s="204"/>
      <c r="BD2936" s="204"/>
      <c r="BE2936" s="132"/>
    </row>
    <row r="2937" spans="50:57" x14ac:dyDescent="0.2">
      <c r="AX2937" s="204"/>
      <c r="AY2937" s="204"/>
      <c r="AZ2937" s="204"/>
      <c r="BA2937" s="204"/>
      <c r="BB2937" s="204"/>
      <c r="BC2937" s="204"/>
      <c r="BD2937" s="204"/>
      <c r="BE2937" s="132"/>
    </row>
    <row r="2938" spans="50:57" x14ac:dyDescent="0.2">
      <c r="AX2938" s="204"/>
      <c r="AY2938" s="204"/>
      <c r="AZ2938" s="204"/>
      <c r="BA2938" s="204"/>
      <c r="BB2938" s="204"/>
      <c r="BC2938" s="204"/>
      <c r="BD2938" s="204"/>
      <c r="BE2938" s="132"/>
    </row>
    <row r="2939" spans="50:57" x14ac:dyDescent="0.2">
      <c r="AX2939" s="204"/>
      <c r="AY2939" s="204"/>
      <c r="AZ2939" s="204"/>
      <c r="BA2939" s="204"/>
      <c r="BB2939" s="204"/>
      <c r="BC2939" s="204"/>
      <c r="BD2939" s="204"/>
      <c r="BE2939" s="132"/>
    </row>
    <row r="2940" spans="50:57" x14ac:dyDescent="0.2">
      <c r="AX2940" s="204"/>
      <c r="AY2940" s="204"/>
      <c r="AZ2940" s="204"/>
      <c r="BA2940" s="204"/>
      <c r="BB2940" s="204"/>
      <c r="BC2940" s="204"/>
      <c r="BD2940" s="204"/>
      <c r="BE2940" s="132"/>
    </row>
    <row r="2941" spans="50:57" x14ac:dyDescent="0.2">
      <c r="AX2941" s="204"/>
      <c r="AY2941" s="204"/>
      <c r="AZ2941" s="204"/>
      <c r="BA2941" s="204"/>
      <c r="BB2941" s="204"/>
      <c r="BC2941" s="204"/>
      <c r="BD2941" s="204"/>
      <c r="BE2941" s="132"/>
    </row>
    <row r="2942" spans="50:57" x14ac:dyDescent="0.2">
      <c r="AX2942" s="204"/>
      <c r="AY2942" s="204"/>
      <c r="AZ2942" s="204"/>
      <c r="BA2942" s="204"/>
      <c r="BB2942" s="204"/>
      <c r="BC2942" s="204"/>
      <c r="BD2942" s="204"/>
      <c r="BE2942" s="132"/>
    </row>
    <row r="2943" spans="50:57" x14ac:dyDescent="0.2">
      <c r="AX2943" s="204"/>
      <c r="AY2943" s="204"/>
      <c r="AZ2943" s="204"/>
      <c r="BA2943" s="204"/>
      <c r="BB2943" s="204"/>
      <c r="BC2943" s="204"/>
      <c r="BD2943" s="204"/>
      <c r="BE2943" s="132"/>
    </row>
    <row r="2944" spans="50:57" x14ac:dyDescent="0.2">
      <c r="AX2944" s="204"/>
      <c r="AY2944" s="204"/>
      <c r="AZ2944" s="204"/>
      <c r="BA2944" s="204"/>
      <c r="BB2944" s="204"/>
      <c r="BC2944" s="204"/>
      <c r="BD2944" s="204"/>
      <c r="BE2944" s="132"/>
    </row>
    <row r="2945" spans="50:57" x14ac:dyDescent="0.2">
      <c r="AX2945" s="204"/>
      <c r="AY2945" s="204"/>
      <c r="AZ2945" s="204"/>
      <c r="BA2945" s="204"/>
      <c r="BB2945" s="204"/>
      <c r="BC2945" s="204"/>
      <c r="BD2945" s="204"/>
      <c r="BE2945" s="132"/>
    </row>
    <row r="2946" spans="50:57" x14ac:dyDescent="0.2">
      <c r="AX2946" s="204"/>
      <c r="AY2946" s="204"/>
      <c r="AZ2946" s="204"/>
      <c r="BA2946" s="204"/>
      <c r="BB2946" s="204"/>
      <c r="BC2946" s="204"/>
      <c r="BD2946" s="204"/>
      <c r="BE2946" s="132"/>
    </row>
    <row r="2947" spans="50:57" x14ac:dyDescent="0.2">
      <c r="AX2947" s="204"/>
      <c r="AY2947" s="204"/>
      <c r="AZ2947" s="204"/>
      <c r="BA2947" s="204"/>
      <c r="BB2947" s="204"/>
      <c r="BC2947" s="204"/>
      <c r="BD2947" s="204"/>
      <c r="BE2947" s="132"/>
    </row>
    <row r="2948" spans="50:57" x14ac:dyDescent="0.2">
      <c r="AX2948" s="204"/>
      <c r="AY2948" s="204"/>
      <c r="AZ2948" s="204"/>
      <c r="BA2948" s="204"/>
      <c r="BB2948" s="204"/>
      <c r="BC2948" s="204"/>
      <c r="BD2948" s="204"/>
      <c r="BE2948" s="132"/>
    </row>
    <row r="2949" spans="50:57" x14ac:dyDescent="0.2">
      <c r="AX2949" s="204"/>
      <c r="AY2949" s="204"/>
      <c r="AZ2949" s="204"/>
      <c r="BA2949" s="204"/>
      <c r="BB2949" s="204"/>
      <c r="BC2949" s="204"/>
      <c r="BD2949" s="204"/>
      <c r="BE2949" s="132"/>
    </row>
    <row r="2950" spans="50:57" x14ac:dyDescent="0.2">
      <c r="AX2950" s="204"/>
      <c r="AY2950" s="204"/>
      <c r="AZ2950" s="204"/>
      <c r="BA2950" s="204"/>
      <c r="BB2950" s="204"/>
      <c r="BC2950" s="204"/>
      <c r="BD2950" s="204"/>
      <c r="BE2950" s="132"/>
    </row>
    <row r="2951" spans="50:57" x14ac:dyDescent="0.2">
      <c r="AX2951" s="204"/>
      <c r="AY2951" s="204"/>
      <c r="AZ2951" s="204"/>
      <c r="BA2951" s="204"/>
      <c r="BB2951" s="204"/>
      <c r="BC2951" s="204"/>
      <c r="BD2951" s="204"/>
      <c r="BE2951" s="132"/>
    </row>
    <row r="2952" spans="50:57" x14ac:dyDescent="0.2">
      <c r="AX2952" s="204"/>
      <c r="AY2952" s="204"/>
      <c r="AZ2952" s="204"/>
      <c r="BA2952" s="204"/>
      <c r="BB2952" s="204"/>
      <c r="BC2952" s="204"/>
      <c r="BD2952" s="204"/>
      <c r="BE2952" s="132"/>
    </row>
    <row r="2953" spans="50:57" x14ac:dyDescent="0.2">
      <c r="AX2953" s="204"/>
      <c r="AY2953" s="204"/>
      <c r="AZ2953" s="204"/>
      <c r="BA2953" s="204"/>
      <c r="BB2953" s="204"/>
      <c r="BC2953" s="204"/>
      <c r="BD2953" s="204"/>
      <c r="BE2953" s="132"/>
    </row>
    <row r="2954" spans="50:57" x14ac:dyDescent="0.2">
      <c r="AX2954" s="204"/>
      <c r="AY2954" s="204"/>
      <c r="AZ2954" s="204"/>
      <c r="BA2954" s="204"/>
      <c r="BB2954" s="204"/>
      <c r="BC2954" s="204"/>
      <c r="BD2954" s="204"/>
      <c r="BE2954" s="132"/>
    </row>
    <row r="2955" spans="50:57" x14ac:dyDescent="0.2">
      <c r="AX2955" s="204"/>
      <c r="AY2955" s="204"/>
      <c r="AZ2955" s="204"/>
      <c r="BA2955" s="204"/>
      <c r="BB2955" s="204"/>
      <c r="BC2955" s="204"/>
      <c r="BD2955" s="204"/>
      <c r="BE2955" s="132"/>
    </row>
    <row r="2956" spans="50:57" x14ac:dyDescent="0.2">
      <c r="AX2956" s="204"/>
      <c r="AY2956" s="204"/>
      <c r="AZ2956" s="204"/>
      <c r="BA2956" s="204"/>
      <c r="BB2956" s="204"/>
      <c r="BC2956" s="204"/>
      <c r="BD2956" s="204"/>
      <c r="BE2956" s="132"/>
    </row>
    <row r="2957" spans="50:57" x14ac:dyDescent="0.2">
      <c r="AX2957" s="204"/>
      <c r="AY2957" s="204"/>
      <c r="AZ2957" s="204"/>
      <c r="BA2957" s="204"/>
      <c r="BB2957" s="204"/>
      <c r="BC2957" s="204"/>
      <c r="BD2957" s="204"/>
      <c r="BE2957" s="132"/>
    </row>
    <row r="2958" spans="50:57" x14ac:dyDescent="0.2">
      <c r="AX2958" s="204"/>
      <c r="AY2958" s="204"/>
      <c r="AZ2958" s="204"/>
      <c r="BA2958" s="204"/>
      <c r="BB2958" s="204"/>
      <c r="BC2958" s="204"/>
      <c r="BD2958" s="204"/>
      <c r="BE2958" s="132"/>
    </row>
    <row r="2959" spans="50:57" x14ac:dyDescent="0.2">
      <c r="AX2959" s="204"/>
      <c r="AY2959" s="204"/>
      <c r="AZ2959" s="204"/>
      <c r="BA2959" s="204"/>
      <c r="BB2959" s="204"/>
      <c r="BC2959" s="204"/>
      <c r="BD2959" s="204"/>
      <c r="BE2959" s="132"/>
    </row>
    <row r="2960" spans="50:57" x14ac:dyDescent="0.2">
      <c r="AX2960" s="204"/>
      <c r="AY2960" s="204"/>
      <c r="AZ2960" s="204"/>
      <c r="BA2960" s="204"/>
      <c r="BB2960" s="204"/>
      <c r="BC2960" s="204"/>
      <c r="BD2960" s="204"/>
      <c r="BE2960" s="132"/>
    </row>
    <row r="2961" spans="50:57" x14ac:dyDescent="0.2">
      <c r="AX2961" s="204"/>
      <c r="AY2961" s="204"/>
      <c r="AZ2961" s="204"/>
      <c r="BA2961" s="204"/>
      <c r="BB2961" s="204"/>
      <c r="BC2961" s="204"/>
      <c r="BD2961" s="204"/>
      <c r="BE2961" s="132"/>
    </row>
    <row r="2962" spans="50:57" x14ac:dyDescent="0.2">
      <c r="AX2962" s="204"/>
      <c r="AY2962" s="204"/>
      <c r="AZ2962" s="204"/>
      <c r="BA2962" s="204"/>
      <c r="BB2962" s="204"/>
      <c r="BC2962" s="204"/>
      <c r="BD2962" s="204"/>
      <c r="BE2962" s="132"/>
    </row>
    <row r="2963" spans="50:57" x14ac:dyDescent="0.2">
      <c r="AX2963" s="204"/>
      <c r="AY2963" s="204"/>
      <c r="AZ2963" s="204"/>
      <c r="BA2963" s="204"/>
      <c r="BB2963" s="204"/>
      <c r="BC2963" s="204"/>
      <c r="BD2963" s="204"/>
      <c r="BE2963" s="132"/>
    </row>
    <row r="2964" spans="50:57" x14ac:dyDescent="0.2">
      <c r="AX2964" s="204"/>
      <c r="AY2964" s="204"/>
      <c r="AZ2964" s="204"/>
      <c r="BA2964" s="204"/>
      <c r="BB2964" s="204"/>
      <c r="BC2964" s="204"/>
      <c r="BD2964" s="204"/>
      <c r="BE2964" s="132"/>
    </row>
    <row r="2965" spans="50:57" x14ac:dyDescent="0.2">
      <c r="AX2965" s="204"/>
      <c r="AY2965" s="204"/>
      <c r="AZ2965" s="204"/>
      <c r="BA2965" s="204"/>
      <c r="BB2965" s="204"/>
      <c r="BC2965" s="204"/>
      <c r="BD2965" s="204"/>
      <c r="BE2965" s="132"/>
    </row>
    <row r="2966" spans="50:57" x14ac:dyDescent="0.2">
      <c r="AX2966" s="204"/>
      <c r="AY2966" s="204"/>
      <c r="AZ2966" s="204"/>
      <c r="BA2966" s="204"/>
      <c r="BB2966" s="204"/>
      <c r="BC2966" s="204"/>
      <c r="BD2966" s="204"/>
      <c r="BE2966" s="132"/>
    </row>
    <row r="2967" spans="50:57" x14ac:dyDescent="0.2">
      <c r="AX2967" s="204"/>
      <c r="AY2967" s="204"/>
      <c r="AZ2967" s="204"/>
      <c r="BA2967" s="204"/>
      <c r="BB2967" s="204"/>
      <c r="BC2967" s="204"/>
      <c r="BD2967" s="204"/>
      <c r="BE2967" s="132"/>
    </row>
    <row r="2968" spans="50:57" x14ac:dyDescent="0.2">
      <c r="AX2968" s="204"/>
      <c r="AY2968" s="204"/>
      <c r="AZ2968" s="204"/>
      <c r="BA2968" s="204"/>
      <c r="BB2968" s="204"/>
      <c r="BC2968" s="204"/>
      <c r="BD2968" s="204"/>
      <c r="BE2968" s="132"/>
    </row>
    <row r="2969" spans="50:57" x14ac:dyDescent="0.2">
      <c r="AX2969" s="204"/>
      <c r="AY2969" s="204"/>
      <c r="AZ2969" s="204"/>
      <c r="BA2969" s="204"/>
      <c r="BB2969" s="204"/>
      <c r="BC2969" s="204"/>
      <c r="BD2969" s="204"/>
      <c r="BE2969" s="132"/>
    </row>
    <row r="2970" spans="50:57" x14ac:dyDescent="0.2">
      <c r="AX2970" s="204"/>
      <c r="AY2970" s="204"/>
      <c r="AZ2970" s="204"/>
      <c r="BA2970" s="204"/>
      <c r="BB2970" s="204"/>
      <c r="BC2970" s="204"/>
      <c r="BD2970" s="204"/>
      <c r="BE2970" s="132"/>
    </row>
    <row r="2971" spans="50:57" x14ac:dyDescent="0.2">
      <c r="AX2971" s="204"/>
      <c r="AY2971" s="204"/>
      <c r="AZ2971" s="204"/>
      <c r="BA2971" s="204"/>
      <c r="BB2971" s="204"/>
      <c r="BC2971" s="204"/>
      <c r="BD2971" s="204"/>
      <c r="BE2971" s="132"/>
    </row>
    <row r="2972" spans="50:57" x14ac:dyDescent="0.2">
      <c r="AX2972" s="204"/>
      <c r="AY2972" s="204"/>
      <c r="AZ2972" s="204"/>
      <c r="BA2972" s="204"/>
      <c r="BB2972" s="204"/>
      <c r="BC2972" s="204"/>
      <c r="BD2972" s="204"/>
      <c r="BE2972" s="132"/>
    </row>
    <row r="2973" spans="50:57" x14ac:dyDescent="0.2">
      <c r="AX2973" s="204"/>
      <c r="AY2973" s="204"/>
      <c r="AZ2973" s="204"/>
      <c r="BA2973" s="204"/>
      <c r="BB2973" s="204"/>
      <c r="BC2973" s="204"/>
      <c r="BD2973" s="204"/>
      <c r="BE2973" s="132"/>
    </row>
    <row r="2974" spans="50:57" x14ac:dyDescent="0.2">
      <c r="AX2974" s="204"/>
      <c r="AY2974" s="204"/>
      <c r="AZ2974" s="204"/>
      <c r="BA2974" s="204"/>
      <c r="BB2974" s="204"/>
      <c r="BC2974" s="204"/>
      <c r="BD2974" s="204"/>
      <c r="BE2974" s="132"/>
    </row>
    <row r="2975" spans="50:57" x14ac:dyDescent="0.2">
      <c r="AX2975" s="204"/>
      <c r="AY2975" s="204"/>
      <c r="AZ2975" s="204"/>
      <c r="BA2975" s="204"/>
      <c r="BB2975" s="204"/>
      <c r="BC2975" s="204"/>
      <c r="BD2975" s="204"/>
      <c r="BE2975" s="132"/>
    </row>
    <row r="2976" spans="50:57" x14ac:dyDescent="0.2">
      <c r="AX2976" s="204"/>
      <c r="AY2976" s="204"/>
      <c r="AZ2976" s="204"/>
      <c r="BA2976" s="204"/>
      <c r="BB2976" s="204"/>
      <c r="BC2976" s="204"/>
      <c r="BD2976" s="204"/>
      <c r="BE2976" s="132"/>
    </row>
    <row r="2977" spans="50:57" x14ac:dyDescent="0.2">
      <c r="AX2977" s="204"/>
      <c r="AY2977" s="204"/>
      <c r="AZ2977" s="204"/>
      <c r="BA2977" s="204"/>
      <c r="BB2977" s="204"/>
      <c r="BC2977" s="204"/>
      <c r="BD2977" s="204"/>
      <c r="BE2977" s="132"/>
    </row>
    <row r="2978" spans="50:57" x14ac:dyDescent="0.2">
      <c r="AX2978" s="204"/>
      <c r="AY2978" s="204"/>
      <c r="AZ2978" s="204"/>
      <c r="BA2978" s="204"/>
      <c r="BB2978" s="204"/>
      <c r="BC2978" s="204"/>
      <c r="BD2978" s="204"/>
      <c r="BE2978" s="132"/>
    </row>
    <row r="2979" spans="50:57" x14ac:dyDescent="0.2">
      <c r="AX2979" s="204"/>
      <c r="AY2979" s="204"/>
      <c r="AZ2979" s="204"/>
      <c r="BA2979" s="204"/>
      <c r="BB2979" s="204"/>
      <c r="BC2979" s="204"/>
      <c r="BD2979" s="204"/>
      <c r="BE2979" s="132"/>
    </row>
    <row r="2980" spans="50:57" x14ac:dyDescent="0.2">
      <c r="AX2980" s="204"/>
      <c r="AY2980" s="204"/>
      <c r="AZ2980" s="204"/>
      <c r="BA2980" s="204"/>
      <c r="BB2980" s="204"/>
      <c r="BC2980" s="204"/>
      <c r="BD2980" s="204"/>
      <c r="BE2980" s="132"/>
    </row>
    <row r="2981" spans="50:57" x14ac:dyDescent="0.2">
      <c r="AX2981" s="204"/>
      <c r="AY2981" s="204"/>
      <c r="AZ2981" s="204"/>
      <c r="BA2981" s="204"/>
      <c r="BB2981" s="204"/>
      <c r="BC2981" s="204"/>
      <c r="BD2981" s="204"/>
      <c r="BE2981" s="132"/>
    </row>
    <row r="2982" spans="50:57" x14ac:dyDescent="0.2">
      <c r="AX2982" s="204"/>
      <c r="AY2982" s="204"/>
      <c r="AZ2982" s="204"/>
      <c r="BA2982" s="204"/>
      <c r="BB2982" s="204"/>
      <c r="BC2982" s="204"/>
      <c r="BD2982" s="204"/>
      <c r="BE2982" s="132"/>
    </row>
    <row r="2983" spans="50:57" x14ac:dyDescent="0.2">
      <c r="AX2983" s="204"/>
      <c r="AY2983" s="204"/>
      <c r="AZ2983" s="204"/>
      <c r="BA2983" s="204"/>
      <c r="BB2983" s="204"/>
      <c r="BC2983" s="204"/>
      <c r="BD2983" s="204"/>
      <c r="BE2983" s="132"/>
    </row>
    <row r="2984" spans="50:57" x14ac:dyDescent="0.2">
      <c r="AX2984" s="204"/>
      <c r="AY2984" s="204"/>
      <c r="AZ2984" s="204"/>
      <c r="BA2984" s="204"/>
      <c r="BB2984" s="204"/>
      <c r="BC2984" s="204"/>
      <c r="BD2984" s="204"/>
      <c r="BE2984" s="132"/>
    </row>
    <row r="2985" spans="50:57" x14ac:dyDescent="0.2">
      <c r="AX2985" s="204"/>
      <c r="AY2985" s="204"/>
      <c r="AZ2985" s="204"/>
      <c r="BA2985" s="204"/>
      <c r="BB2985" s="204"/>
      <c r="BC2985" s="204"/>
      <c r="BD2985" s="204"/>
      <c r="BE2985" s="132"/>
    </row>
    <row r="2986" spans="50:57" x14ac:dyDescent="0.2">
      <c r="AX2986" s="204"/>
      <c r="AY2986" s="204"/>
      <c r="AZ2986" s="204"/>
      <c r="BA2986" s="204"/>
      <c r="BB2986" s="204"/>
      <c r="BC2986" s="204"/>
      <c r="BD2986" s="204"/>
      <c r="BE2986" s="132"/>
    </row>
    <row r="2987" spans="50:57" x14ac:dyDescent="0.2">
      <c r="AX2987" s="204"/>
      <c r="AY2987" s="204"/>
      <c r="AZ2987" s="204"/>
      <c r="BA2987" s="204"/>
      <c r="BB2987" s="204"/>
      <c r="BC2987" s="204"/>
      <c r="BD2987" s="204"/>
      <c r="BE2987" s="132"/>
    </row>
    <row r="2988" spans="50:57" x14ac:dyDescent="0.2">
      <c r="AX2988" s="204"/>
      <c r="AY2988" s="204"/>
      <c r="AZ2988" s="204"/>
      <c r="BA2988" s="204"/>
      <c r="BB2988" s="204"/>
      <c r="BC2988" s="204"/>
      <c r="BD2988" s="204"/>
      <c r="BE2988" s="132"/>
    </row>
    <row r="2989" spans="50:57" x14ac:dyDescent="0.2">
      <c r="AX2989" s="204"/>
      <c r="AY2989" s="204"/>
      <c r="AZ2989" s="204"/>
      <c r="BA2989" s="204"/>
      <c r="BB2989" s="204"/>
      <c r="BC2989" s="204"/>
      <c r="BD2989" s="204"/>
      <c r="BE2989" s="132"/>
    </row>
    <row r="2990" spans="50:57" x14ac:dyDescent="0.2">
      <c r="AX2990" s="204"/>
      <c r="AY2990" s="204"/>
      <c r="AZ2990" s="204"/>
      <c r="BA2990" s="204"/>
      <c r="BB2990" s="204"/>
      <c r="BC2990" s="204"/>
      <c r="BD2990" s="204"/>
      <c r="BE2990" s="132"/>
    </row>
    <row r="2991" spans="50:57" x14ac:dyDescent="0.2">
      <c r="AX2991" s="204"/>
      <c r="AY2991" s="204"/>
      <c r="AZ2991" s="204"/>
      <c r="BA2991" s="204"/>
      <c r="BB2991" s="204"/>
      <c r="BC2991" s="204"/>
      <c r="BD2991" s="204"/>
      <c r="BE2991" s="132"/>
    </row>
    <row r="2992" spans="50:57" x14ac:dyDescent="0.2">
      <c r="AX2992" s="204"/>
      <c r="AY2992" s="204"/>
      <c r="AZ2992" s="204"/>
      <c r="BA2992" s="204"/>
      <c r="BB2992" s="204"/>
      <c r="BC2992" s="204"/>
      <c r="BD2992" s="204"/>
      <c r="BE2992" s="132"/>
    </row>
    <row r="2993" spans="50:57" x14ac:dyDescent="0.2">
      <c r="AX2993" s="204"/>
      <c r="AY2993" s="204"/>
      <c r="AZ2993" s="204"/>
      <c r="BA2993" s="204"/>
      <c r="BB2993" s="204"/>
      <c r="BC2993" s="204"/>
      <c r="BD2993" s="204"/>
      <c r="BE2993" s="132"/>
    </row>
    <row r="2994" spans="50:57" x14ac:dyDescent="0.2">
      <c r="AX2994" s="204"/>
      <c r="AY2994" s="204"/>
      <c r="AZ2994" s="204"/>
      <c r="BA2994" s="204"/>
      <c r="BB2994" s="204"/>
      <c r="BC2994" s="204"/>
      <c r="BD2994" s="204"/>
      <c r="BE2994" s="132"/>
    </row>
    <row r="2995" spans="50:57" x14ac:dyDescent="0.2">
      <c r="AX2995" s="204"/>
      <c r="AY2995" s="204"/>
      <c r="AZ2995" s="204"/>
      <c r="BA2995" s="204"/>
      <c r="BB2995" s="204"/>
      <c r="BC2995" s="204"/>
      <c r="BD2995" s="204"/>
      <c r="BE2995" s="132"/>
    </row>
    <row r="2996" spans="50:57" x14ac:dyDescent="0.2">
      <c r="AX2996" s="204"/>
      <c r="AY2996" s="204"/>
      <c r="AZ2996" s="204"/>
      <c r="BA2996" s="204"/>
      <c r="BB2996" s="204"/>
      <c r="BC2996" s="204"/>
      <c r="BD2996" s="204"/>
      <c r="BE2996" s="132"/>
    </row>
    <row r="2997" spans="50:57" x14ac:dyDescent="0.2">
      <c r="AX2997" s="204"/>
      <c r="AY2997" s="204"/>
      <c r="AZ2997" s="204"/>
      <c r="BA2997" s="204"/>
      <c r="BB2997" s="204"/>
      <c r="BC2997" s="204"/>
      <c r="BD2997" s="204"/>
      <c r="BE2997" s="132"/>
    </row>
    <row r="2998" spans="50:57" x14ac:dyDescent="0.2">
      <c r="AX2998" s="204"/>
      <c r="AY2998" s="204"/>
      <c r="AZ2998" s="204"/>
      <c r="BA2998" s="204"/>
      <c r="BB2998" s="204"/>
      <c r="BC2998" s="204"/>
      <c r="BD2998" s="204"/>
      <c r="BE2998" s="132"/>
    </row>
    <row r="2999" spans="50:57" x14ac:dyDescent="0.2">
      <c r="AX2999" s="204"/>
      <c r="AY2999" s="204"/>
      <c r="AZ2999" s="204"/>
      <c r="BA2999" s="204"/>
      <c r="BB2999" s="204"/>
      <c r="BC2999" s="204"/>
      <c r="BD2999" s="204"/>
      <c r="BE2999" s="132"/>
    </row>
    <row r="3000" spans="50:57" x14ac:dyDescent="0.2">
      <c r="AX3000" s="204"/>
      <c r="AY3000" s="204"/>
      <c r="AZ3000" s="204"/>
      <c r="BA3000" s="204"/>
      <c r="BB3000" s="204"/>
      <c r="BC3000" s="204"/>
      <c r="BD3000" s="204"/>
      <c r="BE3000" s="132"/>
    </row>
    <row r="3001" spans="50:57" x14ac:dyDescent="0.2">
      <c r="AX3001" s="204"/>
      <c r="AY3001" s="204"/>
      <c r="AZ3001" s="204"/>
      <c r="BA3001" s="204"/>
      <c r="BB3001" s="204"/>
      <c r="BC3001" s="204"/>
      <c r="BD3001" s="204"/>
      <c r="BE3001" s="132"/>
    </row>
    <row r="3002" spans="50:57" x14ac:dyDescent="0.2">
      <c r="AX3002" s="204"/>
      <c r="AY3002" s="204"/>
      <c r="AZ3002" s="204"/>
      <c r="BA3002" s="204"/>
      <c r="BB3002" s="204"/>
      <c r="BC3002" s="204"/>
      <c r="BD3002" s="204"/>
      <c r="BE3002" s="132"/>
    </row>
    <row r="3003" spans="50:57" x14ac:dyDescent="0.2">
      <c r="AX3003" s="204"/>
      <c r="AY3003" s="204"/>
      <c r="AZ3003" s="204"/>
      <c r="BA3003" s="204"/>
      <c r="BB3003" s="204"/>
      <c r="BC3003" s="204"/>
      <c r="BD3003" s="204"/>
      <c r="BE3003" s="132"/>
    </row>
    <row r="3004" spans="50:57" x14ac:dyDescent="0.2">
      <c r="AX3004" s="204"/>
      <c r="AY3004" s="204"/>
      <c r="AZ3004" s="204"/>
      <c r="BA3004" s="204"/>
      <c r="BB3004" s="204"/>
      <c r="BC3004" s="204"/>
      <c r="BD3004" s="204"/>
      <c r="BE3004" s="132"/>
    </row>
    <row r="3005" spans="50:57" x14ac:dyDescent="0.2">
      <c r="AX3005" s="204"/>
      <c r="AY3005" s="204"/>
      <c r="AZ3005" s="204"/>
      <c r="BA3005" s="204"/>
      <c r="BB3005" s="204"/>
      <c r="BC3005" s="204"/>
      <c r="BD3005" s="204"/>
      <c r="BE3005" s="132"/>
    </row>
    <row r="3006" spans="50:57" x14ac:dyDescent="0.2">
      <c r="AX3006" s="204"/>
      <c r="AY3006" s="204"/>
      <c r="AZ3006" s="204"/>
      <c r="BA3006" s="204"/>
      <c r="BB3006" s="204"/>
      <c r="BC3006" s="204"/>
      <c r="BD3006" s="204"/>
      <c r="BE3006" s="132"/>
    </row>
    <row r="3007" spans="50:57" x14ac:dyDescent="0.2">
      <c r="AX3007" s="204"/>
      <c r="AY3007" s="204"/>
      <c r="AZ3007" s="204"/>
      <c r="BA3007" s="204"/>
      <c r="BB3007" s="204"/>
      <c r="BC3007" s="204"/>
      <c r="BD3007" s="204"/>
      <c r="BE3007" s="132"/>
    </row>
    <row r="3008" spans="50:57" x14ac:dyDescent="0.2">
      <c r="AX3008" s="204"/>
      <c r="AY3008" s="204"/>
      <c r="AZ3008" s="204"/>
      <c r="BA3008" s="204"/>
      <c r="BB3008" s="204"/>
      <c r="BC3008" s="204"/>
      <c r="BD3008" s="204"/>
      <c r="BE3008" s="132"/>
    </row>
    <row r="3009" spans="50:57" x14ac:dyDescent="0.2">
      <c r="AX3009" s="204"/>
      <c r="AY3009" s="204"/>
      <c r="AZ3009" s="204"/>
      <c r="BA3009" s="204"/>
      <c r="BB3009" s="204"/>
      <c r="BC3009" s="204"/>
      <c r="BD3009" s="204"/>
      <c r="BE3009" s="132"/>
    </row>
    <row r="3010" spans="50:57" x14ac:dyDescent="0.2">
      <c r="AX3010" s="204"/>
      <c r="AY3010" s="204"/>
      <c r="AZ3010" s="204"/>
      <c r="BA3010" s="204"/>
      <c r="BB3010" s="204"/>
      <c r="BC3010" s="204"/>
      <c r="BD3010" s="204"/>
      <c r="BE3010" s="132"/>
    </row>
    <row r="3011" spans="50:57" x14ac:dyDescent="0.2">
      <c r="AX3011" s="204"/>
      <c r="AY3011" s="204"/>
      <c r="AZ3011" s="204"/>
      <c r="BA3011" s="204"/>
      <c r="BB3011" s="204"/>
      <c r="BC3011" s="204"/>
      <c r="BD3011" s="204"/>
      <c r="BE3011" s="132"/>
    </row>
    <row r="3012" spans="50:57" x14ac:dyDescent="0.2">
      <c r="AX3012" s="204"/>
      <c r="AY3012" s="204"/>
      <c r="AZ3012" s="204"/>
      <c r="BA3012" s="204"/>
      <c r="BB3012" s="204"/>
      <c r="BC3012" s="204"/>
      <c r="BD3012" s="204"/>
      <c r="BE3012" s="132"/>
    </row>
    <row r="3013" spans="50:57" x14ac:dyDescent="0.2">
      <c r="AX3013" s="204"/>
      <c r="AY3013" s="204"/>
      <c r="AZ3013" s="204"/>
      <c r="BA3013" s="204"/>
      <c r="BB3013" s="204"/>
      <c r="BC3013" s="204"/>
      <c r="BD3013" s="204"/>
      <c r="BE3013" s="132"/>
    </row>
    <row r="3014" spans="50:57" x14ac:dyDescent="0.2">
      <c r="AX3014" s="204"/>
      <c r="AY3014" s="204"/>
      <c r="AZ3014" s="204"/>
      <c r="BA3014" s="204"/>
      <c r="BB3014" s="204"/>
      <c r="BC3014" s="204"/>
      <c r="BD3014" s="204"/>
      <c r="BE3014" s="132"/>
    </row>
    <row r="3015" spans="50:57" x14ac:dyDescent="0.2">
      <c r="AX3015" s="204"/>
      <c r="AY3015" s="204"/>
      <c r="AZ3015" s="204"/>
      <c r="BA3015" s="204"/>
      <c r="BB3015" s="204"/>
      <c r="BC3015" s="204"/>
      <c r="BD3015" s="204"/>
      <c r="BE3015" s="132"/>
    </row>
    <row r="3016" spans="50:57" x14ac:dyDescent="0.2">
      <c r="AX3016" s="204"/>
      <c r="AY3016" s="204"/>
      <c r="AZ3016" s="204"/>
      <c r="BA3016" s="204"/>
      <c r="BB3016" s="204"/>
      <c r="BC3016" s="204"/>
      <c r="BD3016" s="204"/>
      <c r="BE3016" s="132"/>
    </row>
    <row r="3017" spans="50:57" x14ac:dyDescent="0.2">
      <c r="AX3017" s="204"/>
      <c r="AY3017" s="204"/>
      <c r="AZ3017" s="204"/>
      <c r="BA3017" s="204"/>
      <c r="BB3017" s="204"/>
      <c r="BC3017" s="204"/>
      <c r="BD3017" s="204"/>
      <c r="BE3017" s="132"/>
    </row>
    <row r="3018" spans="50:57" x14ac:dyDescent="0.2">
      <c r="AX3018" s="204"/>
      <c r="AY3018" s="204"/>
      <c r="AZ3018" s="204"/>
      <c r="BA3018" s="204"/>
      <c r="BB3018" s="204"/>
      <c r="BC3018" s="204"/>
      <c r="BD3018" s="204"/>
      <c r="BE3018" s="132"/>
    </row>
    <row r="3019" spans="50:57" x14ac:dyDescent="0.2">
      <c r="AX3019" s="204"/>
      <c r="AY3019" s="204"/>
      <c r="AZ3019" s="204"/>
      <c r="BA3019" s="204"/>
      <c r="BB3019" s="204"/>
      <c r="BC3019" s="204"/>
      <c r="BD3019" s="204"/>
      <c r="BE3019" s="132"/>
    </row>
    <row r="3020" spans="50:57" x14ac:dyDescent="0.2">
      <c r="AX3020" s="204"/>
      <c r="AY3020" s="204"/>
      <c r="AZ3020" s="204"/>
      <c r="BA3020" s="204"/>
      <c r="BB3020" s="204"/>
      <c r="BC3020" s="204"/>
      <c r="BD3020" s="204"/>
      <c r="BE3020" s="132"/>
    </row>
    <row r="3021" spans="50:57" x14ac:dyDescent="0.2">
      <c r="AX3021" s="204"/>
      <c r="AY3021" s="204"/>
      <c r="AZ3021" s="204"/>
      <c r="BA3021" s="204"/>
      <c r="BB3021" s="204"/>
      <c r="BC3021" s="204"/>
      <c r="BD3021" s="204"/>
      <c r="BE3021" s="132"/>
    </row>
    <row r="3022" spans="50:57" x14ac:dyDescent="0.2">
      <c r="AX3022" s="204"/>
      <c r="AY3022" s="204"/>
      <c r="AZ3022" s="204"/>
      <c r="BA3022" s="204"/>
      <c r="BB3022" s="204"/>
      <c r="BC3022" s="204"/>
      <c r="BD3022" s="204"/>
      <c r="BE3022" s="132"/>
    </row>
    <row r="3023" spans="50:57" x14ac:dyDescent="0.2">
      <c r="AX3023" s="204"/>
      <c r="AY3023" s="204"/>
      <c r="AZ3023" s="204"/>
      <c r="BA3023" s="204"/>
      <c r="BB3023" s="204"/>
      <c r="BC3023" s="204"/>
      <c r="BD3023" s="204"/>
      <c r="BE3023" s="132"/>
    </row>
    <row r="3024" spans="50:57" x14ac:dyDescent="0.2">
      <c r="AX3024" s="204"/>
      <c r="AY3024" s="204"/>
      <c r="AZ3024" s="204"/>
      <c r="BA3024" s="204"/>
      <c r="BB3024" s="204"/>
      <c r="BC3024" s="204"/>
      <c r="BD3024" s="204"/>
      <c r="BE3024" s="132"/>
    </row>
    <row r="3025" spans="50:57" x14ac:dyDescent="0.2">
      <c r="AX3025" s="204"/>
      <c r="AY3025" s="204"/>
      <c r="AZ3025" s="204"/>
      <c r="BA3025" s="204"/>
      <c r="BB3025" s="204"/>
      <c r="BC3025" s="204"/>
      <c r="BD3025" s="204"/>
      <c r="BE3025" s="132"/>
    </row>
    <row r="3026" spans="50:57" x14ac:dyDescent="0.2">
      <c r="AX3026" s="204"/>
      <c r="AY3026" s="204"/>
      <c r="AZ3026" s="204"/>
      <c r="BA3026" s="204"/>
      <c r="BB3026" s="204"/>
      <c r="BC3026" s="204"/>
      <c r="BD3026" s="204"/>
      <c r="BE3026" s="132"/>
    </row>
    <row r="3027" spans="50:57" x14ac:dyDescent="0.2">
      <c r="AX3027" s="204"/>
      <c r="AY3027" s="204"/>
      <c r="AZ3027" s="204"/>
      <c r="BA3027" s="204"/>
      <c r="BB3027" s="204"/>
      <c r="BC3027" s="204"/>
      <c r="BD3027" s="204"/>
      <c r="BE3027" s="132"/>
    </row>
    <row r="3028" spans="50:57" x14ac:dyDescent="0.2">
      <c r="AX3028" s="204"/>
      <c r="AY3028" s="204"/>
      <c r="AZ3028" s="204"/>
      <c r="BA3028" s="204"/>
      <c r="BB3028" s="204"/>
      <c r="BC3028" s="204"/>
      <c r="BD3028" s="204"/>
      <c r="BE3028" s="132"/>
    </row>
    <row r="3029" spans="50:57" x14ac:dyDescent="0.2">
      <c r="AX3029" s="204"/>
      <c r="AY3029" s="204"/>
      <c r="AZ3029" s="204"/>
      <c r="BA3029" s="204"/>
      <c r="BB3029" s="204"/>
      <c r="BC3029" s="204"/>
      <c r="BD3029" s="204"/>
      <c r="BE3029" s="132"/>
    </row>
    <row r="3030" spans="50:57" x14ac:dyDescent="0.2">
      <c r="AX3030" s="204"/>
      <c r="AY3030" s="204"/>
      <c r="AZ3030" s="204"/>
      <c r="BA3030" s="204"/>
      <c r="BB3030" s="204"/>
      <c r="BC3030" s="204"/>
      <c r="BD3030" s="204"/>
      <c r="BE3030" s="132"/>
    </row>
    <row r="3031" spans="50:57" x14ac:dyDescent="0.2">
      <c r="AX3031" s="204"/>
      <c r="AY3031" s="204"/>
      <c r="AZ3031" s="204"/>
      <c r="BA3031" s="204"/>
      <c r="BB3031" s="204"/>
      <c r="BC3031" s="204"/>
      <c r="BD3031" s="204"/>
      <c r="BE3031" s="132"/>
    </row>
    <row r="3032" spans="50:57" x14ac:dyDescent="0.2">
      <c r="AX3032" s="204"/>
      <c r="AY3032" s="204"/>
      <c r="AZ3032" s="204"/>
      <c r="BA3032" s="204"/>
      <c r="BB3032" s="204"/>
      <c r="BC3032" s="204"/>
      <c r="BD3032" s="204"/>
      <c r="BE3032" s="132"/>
    </row>
    <row r="3033" spans="50:57" x14ac:dyDescent="0.2">
      <c r="AX3033" s="204"/>
      <c r="AY3033" s="204"/>
      <c r="AZ3033" s="204"/>
      <c r="BA3033" s="204"/>
      <c r="BB3033" s="204"/>
      <c r="BC3033" s="204"/>
      <c r="BD3033" s="204"/>
      <c r="BE3033" s="132"/>
    </row>
    <row r="3034" spans="50:57" x14ac:dyDescent="0.2">
      <c r="AX3034" s="204"/>
      <c r="AY3034" s="204"/>
      <c r="AZ3034" s="204"/>
      <c r="BA3034" s="204"/>
      <c r="BB3034" s="204"/>
      <c r="BC3034" s="204"/>
      <c r="BD3034" s="204"/>
      <c r="BE3034" s="132"/>
    </row>
    <row r="3035" spans="50:57" x14ac:dyDescent="0.2">
      <c r="AX3035" s="204"/>
      <c r="AY3035" s="204"/>
      <c r="AZ3035" s="204"/>
      <c r="BA3035" s="204"/>
      <c r="BB3035" s="204"/>
      <c r="BC3035" s="204"/>
      <c r="BD3035" s="204"/>
      <c r="BE3035" s="132"/>
    </row>
    <row r="3036" spans="50:57" x14ac:dyDescent="0.2">
      <c r="AX3036" s="204"/>
      <c r="AY3036" s="204"/>
      <c r="AZ3036" s="204"/>
      <c r="BA3036" s="204"/>
      <c r="BB3036" s="204"/>
      <c r="BC3036" s="204"/>
      <c r="BD3036" s="204"/>
      <c r="BE3036" s="132"/>
    </row>
    <row r="3037" spans="50:57" x14ac:dyDescent="0.2">
      <c r="AX3037" s="204"/>
      <c r="AY3037" s="204"/>
      <c r="AZ3037" s="204"/>
      <c r="BA3037" s="204"/>
      <c r="BB3037" s="204"/>
      <c r="BC3037" s="204"/>
      <c r="BD3037" s="204"/>
      <c r="BE3037" s="132"/>
    </row>
    <row r="3038" spans="50:57" x14ac:dyDescent="0.2">
      <c r="AX3038" s="204"/>
      <c r="AY3038" s="204"/>
      <c r="AZ3038" s="204"/>
      <c r="BA3038" s="204"/>
      <c r="BB3038" s="204"/>
      <c r="BC3038" s="204"/>
      <c r="BD3038" s="204"/>
      <c r="BE3038" s="132"/>
    </row>
    <row r="3039" spans="50:57" x14ac:dyDescent="0.2">
      <c r="AX3039" s="204"/>
      <c r="AY3039" s="204"/>
      <c r="AZ3039" s="204"/>
      <c r="BA3039" s="204"/>
      <c r="BB3039" s="204"/>
      <c r="BC3039" s="204"/>
      <c r="BD3039" s="204"/>
      <c r="BE3039" s="132"/>
    </row>
    <row r="3040" spans="50:57" x14ac:dyDescent="0.2">
      <c r="AX3040" s="204"/>
      <c r="AY3040" s="204"/>
      <c r="AZ3040" s="204"/>
      <c r="BA3040" s="204"/>
      <c r="BB3040" s="204"/>
      <c r="BC3040" s="204"/>
      <c r="BD3040" s="204"/>
      <c r="BE3040" s="132"/>
    </row>
    <row r="3041" spans="50:57" x14ac:dyDescent="0.2">
      <c r="AX3041" s="204"/>
      <c r="AY3041" s="204"/>
      <c r="AZ3041" s="204"/>
      <c r="BA3041" s="204"/>
      <c r="BB3041" s="204"/>
      <c r="BC3041" s="204"/>
      <c r="BD3041" s="204"/>
      <c r="BE3041" s="132"/>
    </row>
    <row r="3042" spans="50:57" x14ac:dyDescent="0.2">
      <c r="AX3042" s="204"/>
      <c r="AY3042" s="204"/>
      <c r="AZ3042" s="204"/>
      <c r="BA3042" s="204"/>
      <c r="BB3042" s="204"/>
      <c r="BC3042" s="204"/>
      <c r="BD3042" s="204"/>
      <c r="BE3042" s="132"/>
    </row>
    <row r="3043" spans="50:57" x14ac:dyDescent="0.2">
      <c r="AX3043" s="204"/>
      <c r="AY3043" s="204"/>
      <c r="AZ3043" s="204"/>
      <c r="BA3043" s="204"/>
      <c r="BB3043" s="204"/>
      <c r="BC3043" s="204"/>
      <c r="BD3043" s="204"/>
      <c r="BE3043" s="132"/>
    </row>
    <row r="3044" spans="50:57" x14ac:dyDescent="0.2">
      <c r="AX3044" s="204"/>
      <c r="AY3044" s="204"/>
      <c r="AZ3044" s="204"/>
      <c r="BA3044" s="204"/>
      <c r="BB3044" s="204"/>
      <c r="BC3044" s="204"/>
      <c r="BD3044" s="204"/>
      <c r="BE3044" s="132"/>
    </row>
    <row r="3045" spans="50:57" x14ac:dyDescent="0.2">
      <c r="AX3045" s="204"/>
      <c r="AY3045" s="204"/>
      <c r="AZ3045" s="204"/>
      <c r="BA3045" s="204"/>
      <c r="BB3045" s="204"/>
      <c r="BC3045" s="204"/>
      <c r="BD3045" s="204"/>
      <c r="BE3045" s="132"/>
    </row>
    <row r="3046" spans="50:57" x14ac:dyDescent="0.2">
      <c r="AX3046" s="204"/>
      <c r="AY3046" s="204"/>
      <c r="AZ3046" s="204"/>
      <c r="BA3046" s="204"/>
      <c r="BB3046" s="204"/>
      <c r="BC3046" s="204"/>
      <c r="BD3046" s="204"/>
      <c r="BE3046" s="132"/>
    </row>
    <row r="3047" spans="50:57" x14ac:dyDescent="0.2">
      <c r="AX3047" s="204"/>
      <c r="AY3047" s="204"/>
      <c r="AZ3047" s="204"/>
      <c r="BA3047" s="204"/>
      <c r="BB3047" s="204"/>
      <c r="BC3047" s="204"/>
      <c r="BD3047" s="204"/>
      <c r="BE3047" s="132"/>
    </row>
    <row r="3048" spans="50:57" x14ac:dyDescent="0.2">
      <c r="AX3048" s="204"/>
      <c r="AY3048" s="204"/>
      <c r="AZ3048" s="204"/>
      <c r="BA3048" s="204"/>
      <c r="BB3048" s="204"/>
      <c r="BC3048" s="204"/>
      <c r="BD3048" s="204"/>
      <c r="BE3048" s="132"/>
    </row>
    <row r="3049" spans="50:57" x14ac:dyDescent="0.2">
      <c r="AX3049" s="204"/>
      <c r="AY3049" s="204"/>
      <c r="AZ3049" s="204"/>
      <c r="BA3049" s="204"/>
      <c r="BB3049" s="204"/>
      <c r="BC3049" s="204"/>
      <c r="BD3049" s="204"/>
      <c r="BE3049" s="132"/>
    </row>
    <row r="3050" spans="50:57" x14ac:dyDescent="0.2">
      <c r="AX3050" s="204"/>
      <c r="AY3050" s="204"/>
      <c r="AZ3050" s="204"/>
      <c r="BA3050" s="204"/>
      <c r="BB3050" s="204"/>
      <c r="BC3050" s="204"/>
      <c r="BD3050" s="204"/>
      <c r="BE3050" s="132"/>
    </row>
    <row r="3051" spans="50:57" x14ac:dyDescent="0.2">
      <c r="AX3051" s="204"/>
      <c r="AY3051" s="204"/>
      <c r="AZ3051" s="204"/>
      <c r="BA3051" s="204"/>
      <c r="BB3051" s="204"/>
      <c r="BC3051" s="204"/>
      <c r="BD3051" s="204"/>
      <c r="BE3051" s="132"/>
    </row>
    <row r="3052" spans="50:57" x14ac:dyDescent="0.2">
      <c r="AX3052" s="204"/>
      <c r="AY3052" s="204"/>
      <c r="AZ3052" s="204"/>
      <c r="BA3052" s="204"/>
      <c r="BB3052" s="204"/>
      <c r="BC3052" s="204"/>
      <c r="BD3052" s="204"/>
      <c r="BE3052" s="132"/>
    </row>
    <row r="3053" spans="50:57" x14ac:dyDescent="0.2">
      <c r="AX3053" s="204"/>
      <c r="AY3053" s="204"/>
      <c r="AZ3053" s="204"/>
      <c r="BA3053" s="204"/>
      <c r="BB3053" s="204"/>
      <c r="BC3053" s="204"/>
      <c r="BD3053" s="204"/>
      <c r="BE3053" s="132"/>
    </row>
    <row r="3054" spans="50:57" x14ac:dyDescent="0.2">
      <c r="AX3054" s="204"/>
      <c r="AY3054" s="204"/>
      <c r="AZ3054" s="204"/>
      <c r="BA3054" s="204"/>
      <c r="BB3054" s="204"/>
      <c r="BC3054" s="204"/>
      <c r="BD3054" s="204"/>
      <c r="BE3054" s="132"/>
    </row>
    <row r="3055" spans="50:57" x14ac:dyDescent="0.2">
      <c r="AX3055" s="204"/>
      <c r="AY3055" s="204"/>
      <c r="AZ3055" s="204"/>
      <c r="BA3055" s="204"/>
      <c r="BB3055" s="204"/>
      <c r="BC3055" s="204"/>
      <c r="BD3055" s="204"/>
      <c r="BE3055" s="132"/>
    </row>
    <row r="3056" spans="50:57" x14ac:dyDescent="0.2">
      <c r="AX3056" s="204"/>
      <c r="AY3056" s="204"/>
      <c r="AZ3056" s="204"/>
      <c r="BA3056" s="204"/>
      <c r="BB3056" s="204"/>
      <c r="BC3056" s="204"/>
      <c r="BD3056" s="204"/>
      <c r="BE3056" s="132"/>
    </row>
    <row r="3057" spans="50:57" x14ac:dyDescent="0.2">
      <c r="AX3057" s="204"/>
      <c r="AY3057" s="204"/>
      <c r="AZ3057" s="204"/>
      <c r="BA3057" s="204"/>
      <c r="BB3057" s="204"/>
      <c r="BC3057" s="204"/>
      <c r="BD3057" s="204"/>
      <c r="BE3057" s="132"/>
    </row>
    <row r="3058" spans="50:57" x14ac:dyDescent="0.2">
      <c r="AX3058" s="204"/>
      <c r="AY3058" s="204"/>
      <c r="AZ3058" s="204"/>
      <c r="BA3058" s="204"/>
      <c r="BB3058" s="204"/>
      <c r="BC3058" s="204"/>
      <c r="BD3058" s="204"/>
      <c r="BE3058" s="132"/>
    </row>
    <row r="3059" spans="50:57" x14ac:dyDescent="0.2">
      <c r="AX3059" s="204"/>
      <c r="AY3059" s="204"/>
      <c r="AZ3059" s="204"/>
      <c r="BA3059" s="204"/>
      <c r="BB3059" s="204"/>
      <c r="BC3059" s="204"/>
      <c r="BD3059" s="204"/>
      <c r="BE3059" s="132"/>
    </row>
    <row r="3060" spans="50:57" x14ac:dyDescent="0.2">
      <c r="AX3060" s="204"/>
      <c r="AY3060" s="204"/>
      <c r="AZ3060" s="204"/>
      <c r="BA3060" s="204"/>
      <c r="BB3060" s="204"/>
      <c r="BC3060" s="204"/>
      <c r="BD3060" s="204"/>
      <c r="BE3060" s="132"/>
    </row>
    <row r="3061" spans="50:57" x14ac:dyDescent="0.2">
      <c r="AX3061" s="204"/>
      <c r="AY3061" s="204"/>
      <c r="AZ3061" s="204"/>
      <c r="BA3061" s="204"/>
      <c r="BB3061" s="204"/>
      <c r="BC3061" s="204"/>
      <c r="BD3061" s="204"/>
      <c r="BE3061" s="132"/>
    </row>
    <row r="3062" spans="50:57" x14ac:dyDescent="0.2">
      <c r="AX3062" s="204"/>
      <c r="AY3062" s="204"/>
      <c r="AZ3062" s="204"/>
      <c r="BA3062" s="204"/>
      <c r="BB3062" s="204"/>
      <c r="BC3062" s="204"/>
      <c r="BD3062" s="204"/>
      <c r="BE3062" s="132"/>
    </row>
    <row r="3063" spans="50:57" x14ac:dyDescent="0.2">
      <c r="AX3063" s="204"/>
      <c r="AY3063" s="204"/>
      <c r="AZ3063" s="204"/>
      <c r="BA3063" s="204"/>
      <c r="BB3063" s="204"/>
      <c r="BC3063" s="204"/>
      <c r="BD3063" s="204"/>
      <c r="BE3063" s="132"/>
    </row>
    <row r="3064" spans="50:57" x14ac:dyDescent="0.2">
      <c r="AX3064" s="204"/>
      <c r="AY3064" s="204"/>
      <c r="AZ3064" s="204"/>
      <c r="BA3064" s="204"/>
      <c r="BB3064" s="204"/>
      <c r="BC3064" s="204"/>
      <c r="BD3064" s="204"/>
      <c r="BE3064" s="132"/>
    </row>
    <row r="3065" spans="50:57" x14ac:dyDescent="0.2">
      <c r="AX3065" s="204"/>
      <c r="AY3065" s="204"/>
      <c r="AZ3065" s="204"/>
      <c r="BA3065" s="204"/>
      <c r="BB3065" s="204"/>
      <c r="BC3065" s="204"/>
      <c r="BD3065" s="204"/>
      <c r="BE3065" s="132"/>
    </row>
    <row r="3066" spans="50:57" x14ac:dyDescent="0.2">
      <c r="AX3066" s="204"/>
      <c r="AY3066" s="204"/>
      <c r="AZ3066" s="204"/>
      <c r="BA3066" s="204"/>
      <c r="BB3066" s="204"/>
      <c r="BC3066" s="204"/>
      <c r="BD3066" s="204"/>
      <c r="BE3066" s="132"/>
    </row>
    <row r="3067" spans="50:57" x14ac:dyDescent="0.2">
      <c r="AX3067" s="204"/>
      <c r="AY3067" s="204"/>
      <c r="AZ3067" s="204"/>
      <c r="BA3067" s="204"/>
      <c r="BB3067" s="204"/>
      <c r="BC3067" s="204"/>
      <c r="BD3067" s="204"/>
      <c r="BE3067" s="132"/>
    </row>
    <row r="3068" spans="50:57" x14ac:dyDescent="0.2">
      <c r="AX3068" s="204"/>
      <c r="AY3068" s="204"/>
      <c r="AZ3068" s="204"/>
      <c r="BA3068" s="204"/>
      <c r="BB3068" s="204"/>
      <c r="BC3068" s="204"/>
      <c r="BD3068" s="204"/>
      <c r="BE3068" s="132"/>
    </row>
    <row r="3069" spans="50:57" x14ac:dyDescent="0.2">
      <c r="AX3069" s="204"/>
      <c r="AY3069" s="204"/>
      <c r="AZ3069" s="204"/>
      <c r="BA3069" s="204"/>
      <c r="BB3069" s="204"/>
      <c r="BC3069" s="204"/>
      <c r="BD3069" s="204"/>
      <c r="BE3069" s="132"/>
    </row>
    <row r="3070" spans="50:57" x14ac:dyDescent="0.2">
      <c r="AX3070" s="204"/>
      <c r="AY3070" s="204"/>
      <c r="AZ3070" s="204"/>
      <c r="BA3070" s="204"/>
      <c r="BB3070" s="204"/>
      <c r="BC3070" s="204"/>
      <c r="BD3070" s="204"/>
      <c r="BE3070" s="132"/>
    </row>
    <row r="3071" spans="50:57" x14ac:dyDescent="0.2">
      <c r="AX3071" s="204"/>
      <c r="AY3071" s="204"/>
      <c r="AZ3071" s="204"/>
      <c r="BA3071" s="204"/>
      <c r="BB3071" s="204"/>
      <c r="BC3071" s="204"/>
      <c r="BD3071" s="204"/>
      <c r="BE3071" s="132"/>
    </row>
    <row r="3072" spans="50:57" x14ac:dyDescent="0.2">
      <c r="AX3072" s="204"/>
      <c r="AY3072" s="204"/>
      <c r="AZ3072" s="204"/>
      <c r="BA3072" s="204"/>
      <c r="BB3072" s="204"/>
      <c r="BC3072" s="204"/>
      <c r="BD3072" s="204"/>
      <c r="BE3072" s="132"/>
    </row>
    <row r="3073" spans="50:57" x14ac:dyDescent="0.2">
      <c r="AX3073" s="204"/>
      <c r="AY3073" s="204"/>
      <c r="AZ3073" s="204"/>
      <c r="BA3073" s="204"/>
      <c r="BB3073" s="204"/>
      <c r="BC3073" s="204"/>
      <c r="BD3073" s="204"/>
      <c r="BE3073" s="132"/>
    </row>
    <row r="3074" spans="50:57" x14ac:dyDescent="0.2">
      <c r="AX3074" s="204"/>
      <c r="AY3074" s="204"/>
      <c r="AZ3074" s="204"/>
      <c r="BA3074" s="204"/>
      <c r="BB3074" s="204"/>
      <c r="BC3074" s="204"/>
      <c r="BD3074" s="204"/>
      <c r="BE3074" s="132"/>
    </row>
    <row r="3075" spans="50:57" x14ac:dyDescent="0.2">
      <c r="AX3075" s="204"/>
      <c r="AY3075" s="204"/>
      <c r="AZ3075" s="204"/>
      <c r="BA3075" s="204"/>
      <c r="BB3075" s="204"/>
      <c r="BC3075" s="204"/>
      <c r="BD3075" s="204"/>
      <c r="BE3075" s="132"/>
    </row>
    <row r="3076" spans="50:57" x14ac:dyDescent="0.2">
      <c r="AX3076" s="204"/>
      <c r="AY3076" s="204"/>
      <c r="AZ3076" s="204"/>
      <c r="BA3076" s="204"/>
      <c r="BB3076" s="204"/>
      <c r="BC3076" s="204"/>
      <c r="BD3076" s="204"/>
      <c r="BE3076" s="132"/>
    </row>
    <row r="3077" spans="50:57" x14ac:dyDescent="0.2">
      <c r="AX3077" s="204"/>
      <c r="AY3077" s="204"/>
      <c r="AZ3077" s="204"/>
      <c r="BA3077" s="204"/>
      <c r="BB3077" s="204"/>
      <c r="BC3077" s="204"/>
      <c r="BD3077" s="204"/>
      <c r="BE3077" s="132"/>
    </row>
    <row r="3078" spans="50:57" x14ac:dyDescent="0.2">
      <c r="AX3078" s="204"/>
      <c r="AY3078" s="204"/>
      <c r="AZ3078" s="204"/>
      <c r="BA3078" s="204"/>
      <c r="BB3078" s="204"/>
      <c r="BC3078" s="204"/>
      <c r="BD3078" s="204"/>
      <c r="BE3078" s="132"/>
    </row>
    <row r="3079" spans="50:57" x14ac:dyDescent="0.2">
      <c r="AX3079" s="204"/>
      <c r="AY3079" s="204"/>
      <c r="AZ3079" s="204"/>
      <c r="BA3079" s="204"/>
      <c r="BB3079" s="204"/>
      <c r="BC3079" s="204"/>
      <c r="BD3079" s="204"/>
      <c r="BE3079" s="132"/>
    </row>
    <row r="3080" spans="50:57" x14ac:dyDescent="0.2">
      <c r="AX3080" s="204"/>
      <c r="AY3080" s="204"/>
      <c r="AZ3080" s="204"/>
      <c r="BA3080" s="204"/>
      <c r="BB3080" s="204"/>
      <c r="BC3080" s="204"/>
      <c r="BD3080" s="204"/>
      <c r="BE3080" s="132"/>
    </row>
    <row r="3081" spans="50:57" x14ac:dyDescent="0.2">
      <c r="AX3081" s="204"/>
      <c r="AY3081" s="204"/>
      <c r="AZ3081" s="204"/>
      <c r="BA3081" s="204"/>
      <c r="BB3081" s="204"/>
      <c r="BC3081" s="204"/>
      <c r="BD3081" s="204"/>
      <c r="BE3081" s="132"/>
    </row>
    <row r="3082" spans="50:57" x14ac:dyDescent="0.2">
      <c r="AX3082" s="204"/>
      <c r="AY3082" s="204"/>
      <c r="AZ3082" s="204"/>
      <c r="BA3082" s="204"/>
      <c r="BB3082" s="204"/>
      <c r="BC3082" s="204"/>
      <c r="BD3082" s="204"/>
      <c r="BE3082" s="132"/>
    </row>
    <row r="3083" spans="50:57" x14ac:dyDescent="0.2">
      <c r="AX3083" s="204"/>
      <c r="AY3083" s="204"/>
      <c r="AZ3083" s="204"/>
      <c r="BA3083" s="204"/>
      <c r="BB3083" s="204"/>
      <c r="BC3083" s="204"/>
      <c r="BD3083" s="204"/>
      <c r="BE3083" s="132"/>
    </row>
    <row r="3084" spans="50:57" x14ac:dyDescent="0.2">
      <c r="AX3084" s="204"/>
      <c r="AY3084" s="204"/>
      <c r="AZ3084" s="204"/>
      <c r="BA3084" s="204"/>
      <c r="BB3084" s="204"/>
      <c r="BC3084" s="204"/>
      <c r="BD3084" s="204"/>
      <c r="BE3084" s="132"/>
    </row>
    <row r="3085" spans="50:57" x14ac:dyDescent="0.2">
      <c r="AX3085" s="204"/>
      <c r="AY3085" s="204"/>
      <c r="AZ3085" s="204"/>
      <c r="BA3085" s="204"/>
      <c r="BB3085" s="204"/>
      <c r="BC3085" s="204"/>
      <c r="BD3085" s="204"/>
      <c r="BE3085" s="132"/>
    </row>
    <row r="3086" spans="50:57" x14ac:dyDescent="0.2">
      <c r="AX3086" s="204"/>
      <c r="AY3086" s="204"/>
      <c r="AZ3086" s="204"/>
      <c r="BA3086" s="204"/>
      <c r="BB3086" s="204"/>
      <c r="BC3086" s="204"/>
      <c r="BD3086" s="204"/>
      <c r="BE3086" s="132"/>
    </row>
    <row r="3087" spans="50:57" x14ac:dyDescent="0.2">
      <c r="AX3087" s="204"/>
      <c r="AY3087" s="204"/>
      <c r="AZ3087" s="204"/>
      <c r="BA3087" s="204"/>
      <c r="BB3087" s="204"/>
      <c r="BC3087" s="204"/>
      <c r="BD3087" s="204"/>
      <c r="BE3087" s="132"/>
    </row>
    <row r="3088" spans="50:57" x14ac:dyDescent="0.2">
      <c r="AX3088" s="204"/>
      <c r="AY3088" s="204"/>
      <c r="AZ3088" s="204"/>
      <c r="BA3088" s="204"/>
      <c r="BB3088" s="204"/>
      <c r="BC3088" s="204"/>
      <c r="BD3088" s="204"/>
      <c r="BE3088" s="132"/>
    </row>
    <row r="3089" spans="50:57" x14ac:dyDescent="0.2">
      <c r="AX3089" s="204"/>
      <c r="AY3089" s="204"/>
      <c r="AZ3089" s="204"/>
      <c r="BA3089" s="204"/>
      <c r="BB3089" s="204"/>
      <c r="BC3089" s="204"/>
      <c r="BD3089" s="204"/>
      <c r="BE3089" s="132"/>
    </row>
    <row r="3090" spans="50:57" x14ac:dyDescent="0.2">
      <c r="AX3090" s="204"/>
      <c r="AY3090" s="204"/>
      <c r="AZ3090" s="204"/>
      <c r="BA3090" s="204"/>
      <c r="BB3090" s="204"/>
      <c r="BC3090" s="204"/>
      <c r="BD3090" s="204"/>
      <c r="BE3090" s="132"/>
    </row>
    <row r="3091" spans="50:57" x14ac:dyDescent="0.2">
      <c r="AX3091" s="204"/>
      <c r="AY3091" s="204"/>
      <c r="AZ3091" s="204"/>
      <c r="BA3091" s="204"/>
      <c r="BB3091" s="204"/>
      <c r="BC3091" s="204"/>
      <c r="BD3091" s="204"/>
      <c r="BE3091" s="132"/>
    </row>
    <row r="3092" spans="50:57" x14ac:dyDescent="0.2">
      <c r="AX3092" s="204"/>
      <c r="AY3092" s="204"/>
      <c r="AZ3092" s="204"/>
      <c r="BA3092" s="204"/>
      <c r="BB3092" s="204"/>
      <c r="BC3092" s="204"/>
      <c r="BD3092" s="204"/>
      <c r="BE3092" s="132"/>
    </row>
    <row r="3093" spans="50:57" x14ac:dyDescent="0.2">
      <c r="AX3093" s="204"/>
      <c r="AY3093" s="204"/>
      <c r="AZ3093" s="204"/>
      <c r="BA3093" s="204"/>
      <c r="BB3093" s="204"/>
      <c r="BC3093" s="204"/>
      <c r="BD3093" s="204"/>
      <c r="BE3093" s="132"/>
    </row>
    <row r="3094" spans="50:57" x14ac:dyDescent="0.2">
      <c r="AX3094" s="204"/>
      <c r="AY3094" s="204"/>
      <c r="AZ3094" s="204"/>
      <c r="BA3094" s="204"/>
      <c r="BB3094" s="204"/>
      <c r="BC3094" s="204"/>
      <c r="BD3094" s="204"/>
      <c r="BE3094" s="132"/>
    </row>
    <row r="3095" spans="50:57" x14ac:dyDescent="0.2">
      <c r="AX3095" s="204"/>
      <c r="AY3095" s="204"/>
      <c r="AZ3095" s="204"/>
      <c r="BA3095" s="204"/>
      <c r="BB3095" s="204"/>
      <c r="BC3095" s="204"/>
      <c r="BD3095" s="204"/>
      <c r="BE3095" s="132"/>
    </row>
    <row r="3096" spans="50:57" x14ac:dyDescent="0.2">
      <c r="AX3096" s="204"/>
      <c r="AY3096" s="204"/>
      <c r="AZ3096" s="204"/>
      <c r="BA3096" s="204"/>
      <c r="BB3096" s="204"/>
      <c r="BC3096" s="204"/>
      <c r="BD3096" s="204"/>
      <c r="BE3096" s="132"/>
    </row>
    <row r="3097" spans="50:57" x14ac:dyDescent="0.2">
      <c r="AX3097" s="204"/>
      <c r="AY3097" s="204"/>
      <c r="AZ3097" s="204"/>
      <c r="BA3097" s="204"/>
      <c r="BB3097" s="204"/>
      <c r="BC3097" s="204"/>
      <c r="BD3097" s="204"/>
      <c r="BE3097" s="132"/>
    </row>
    <row r="3098" spans="50:57" x14ac:dyDescent="0.2">
      <c r="AX3098" s="204"/>
      <c r="AY3098" s="204"/>
      <c r="AZ3098" s="204"/>
      <c r="BA3098" s="204"/>
      <c r="BB3098" s="204"/>
      <c r="BC3098" s="204"/>
      <c r="BD3098" s="204"/>
      <c r="BE3098" s="132"/>
    </row>
    <row r="3099" spans="50:57" x14ac:dyDescent="0.2">
      <c r="AX3099" s="204"/>
      <c r="AY3099" s="204"/>
      <c r="AZ3099" s="204"/>
      <c r="BA3099" s="204"/>
      <c r="BB3099" s="204"/>
      <c r="BC3099" s="204"/>
      <c r="BD3099" s="204"/>
      <c r="BE3099" s="132"/>
    </row>
    <row r="3100" spans="50:57" x14ac:dyDescent="0.2">
      <c r="AX3100" s="204"/>
      <c r="AY3100" s="204"/>
      <c r="AZ3100" s="204"/>
      <c r="BA3100" s="204"/>
      <c r="BB3100" s="204"/>
      <c r="BC3100" s="204"/>
      <c r="BD3100" s="204"/>
      <c r="BE3100" s="132"/>
    </row>
    <row r="3101" spans="50:57" x14ac:dyDescent="0.2">
      <c r="AX3101" s="204"/>
      <c r="AY3101" s="204"/>
      <c r="AZ3101" s="204"/>
      <c r="BA3101" s="204"/>
      <c r="BB3101" s="204"/>
      <c r="BC3101" s="204"/>
      <c r="BD3101" s="204"/>
      <c r="BE3101" s="132"/>
    </row>
    <row r="3102" spans="50:57" x14ac:dyDescent="0.2">
      <c r="AX3102" s="204"/>
      <c r="AY3102" s="204"/>
      <c r="AZ3102" s="204"/>
      <c r="BA3102" s="204"/>
      <c r="BB3102" s="204"/>
      <c r="BC3102" s="204"/>
      <c r="BD3102" s="204"/>
      <c r="BE3102" s="132"/>
    </row>
    <row r="3103" spans="50:57" x14ac:dyDescent="0.2">
      <c r="AX3103" s="204"/>
      <c r="AY3103" s="204"/>
      <c r="AZ3103" s="204"/>
      <c r="BA3103" s="204"/>
      <c r="BB3103" s="204"/>
      <c r="BC3103" s="204"/>
      <c r="BD3103" s="204"/>
      <c r="BE3103" s="132"/>
    </row>
    <row r="3104" spans="50:57" x14ac:dyDescent="0.2">
      <c r="AX3104" s="204"/>
      <c r="AY3104" s="204"/>
      <c r="AZ3104" s="204"/>
      <c r="BA3104" s="204"/>
      <c r="BB3104" s="204"/>
      <c r="BC3104" s="204"/>
      <c r="BD3104" s="204"/>
      <c r="BE3104" s="132"/>
    </row>
    <row r="3105" spans="50:57" x14ac:dyDescent="0.2">
      <c r="AX3105" s="204"/>
      <c r="AY3105" s="204"/>
      <c r="AZ3105" s="204"/>
      <c r="BA3105" s="204"/>
      <c r="BB3105" s="204"/>
      <c r="BC3105" s="204"/>
      <c r="BD3105" s="204"/>
      <c r="BE3105" s="132"/>
    </row>
    <row r="3106" spans="50:57" x14ac:dyDescent="0.2">
      <c r="AX3106" s="204"/>
      <c r="AY3106" s="204"/>
      <c r="AZ3106" s="204"/>
      <c r="BA3106" s="204"/>
      <c r="BB3106" s="204"/>
      <c r="BC3106" s="204"/>
      <c r="BD3106" s="204"/>
      <c r="BE3106" s="132"/>
    </row>
    <row r="3107" spans="50:57" x14ac:dyDescent="0.2">
      <c r="AX3107" s="204"/>
      <c r="AY3107" s="204"/>
      <c r="AZ3107" s="204"/>
      <c r="BA3107" s="204"/>
      <c r="BB3107" s="204"/>
      <c r="BC3107" s="204"/>
      <c r="BD3107" s="204"/>
      <c r="BE3107" s="132"/>
    </row>
    <row r="3108" spans="50:57" x14ac:dyDescent="0.2">
      <c r="AX3108" s="204"/>
      <c r="AY3108" s="204"/>
      <c r="AZ3108" s="204"/>
      <c r="BA3108" s="204"/>
      <c r="BB3108" s="204"/>
      <c r="BC3108" s="204"/>
      <c r="BD3108" s="204"/>
      <c r="BE3108" s="132"/>
    </row>
    <row r="3109" spans="50:57" x14ac:dyDescent="0.2">
      <c r="AX3109" s="204"/>
      <c r="AY3109" s="204"/>
      <c r="AZ3109" s="204"/>
      <c r="BA3109" s="204"/>
      <c r="BB3109" s="204"/>
      <c r="BC3109" s="204"/>
      <c r="BD3109" s="204"/>
      <c r="BE3109" s="132"/>
    </row>
    <row r="3110" spans="50:57" x14ac:dyDescent="0.2">
      <c r="AX3110" s="204"/>
      <c r="AY3110" s="204"/>
      <c r="AZ3110" s="204"/>
      <c r="BA3110" s="204"/>
      <c r="BB3110" s="204"/>
      <c r="BC3110" s="204"/>
      <c r="BD3110" s="204"/>
      <c r="BE3110" s="132"/>
    </row>
    <row r="3111" spans="50:57" x14ac:dyDescent="0.2">
      <c r="AX3111" s="204"/>
      <c r="AY3111" s="204"/>
      <c r="AZ3111" s="204"/>
      <c r="BA3111" s="204"/>
      <c r="BB3111" s="204"/>
      <c r="BC3111" s="204"/>
      <c r="BD3111" s="204"/>
      <c r="BE3111" s="132"/>
    </row>
    <row r="3112" spans="50:57" x14ac:dyDescent="0.2">
      <c r="AX3112" s="204"/>
      <c r="AY3112" s="204"/>
      <c r="AZ3112" s="204"/>
      <c r="BA3112" s="204"/>
      <c r="BB3112" s="204"/>
      <c r="BC3112" s="204"/>
      <c r="BD3112" s="204"/>
      <c r="BE3112" s="132"/>
    </row>
    <row r="3113" spans="50:57" x14ac:dyDescent="0.2">
      <c r="AX3113" s="204"/>
      <c r="AY3113" s="204"/>
      <c r="AZ3113" s="204"/>
      <c r="BA3113" s="204"/>
      <c r="BB3113" s="204"/>
      <c r="BC3113" s="204"/>
      <c r="BD3113" s="204"/>
      <c r="BE3113" s="132"/>
    </row>
    <row r="3114" spans="50:57" x14ac:dyDescent="0.2">
      <c r="AX3114" s="204"/>
      <c r="AY3114" s="204"/>
      <c r="AZ3114" s="204"/>
      <c r="BA3114" s="204"/>
      <c r="BB3114" s="204"/>
      <c r="BC3114" s="204"/>
      <c r="BD3114" s="204"/>
      <c r="BE3114" s="132"/>
    </row>
    <row r="3115" spans="50:57" x14ac:dyDescent="0.2">
      <c r="AX3115" s="204"/>
      <c r="AY3115" s="204"/>
      <c r="AZ3115" s="204"/>
      <c r="BA3115" s="204"/>
      <c r="BB3115" s="204"/>
      <c r="BC3115" s="204"/>
      <c r="BD3115" s="204"/>
      <c r="BE3115" s="132"/>
    </row>
    <row r="3116" spans="50:57" x14ac:dyDescent="0.2">
      <c r="AX3116" s="204"/>
      <c r="AY3116" s="204"/>
      <c r="AZ3116" s="204"/>
      <c r="BA3116" s="204"/>
      <c r="BB3116" s="204"/>
      <c r="BC3116" s="204"/>
      <c r="BD3116" s="204"/>
      <c r="BE3116" s="132"/>
    </row>
    <row r="3117" spans="50:57" x14ac:dyDescent="0.2">
      <c r="AX3117" s="204"/>
      <c r="AY3117" s="204"/>
      <c r="AZ3117" s="204"/>
      <c r="BA3117" s="204"/>
      <c r="BB3117" s="204"/>
      <c r="BC3117" s="204"/>
      <c r="BD3117" s="204"/>
      <c r="BE3117" s="132"/>
    </row>
    <row r="3118" spans="50:57" x14ac:dyDescent="0.2">
      <c r="AX3118" s="204"/>
      <c r="AY3118" s="204"/>
      <c r="AZ3118" s="204"/>
      <c r="BA3118" s="204"/>
      <c r="BB3118" s="204"/>
      <c r="BC3118" s="204"/>
      <c r="BD3118" s="204"/>
      <c r="BE3118" s="132"/>
    </row>
    <row r="3119" spans="50:57" x14ac:dyDescent="0.2">
      <c r="AX3119" s="204"/>
      <c r="AY3119" s="204"/>
      <c r="AZ3119" s="204"/>
      <c r="BA3119" s="204"/>
      <c r="BB3119" s="204"/>
      <c r="BC3119" s="204"/>
      <c r="BD3119" s="204"/>
      <c r="BE3119" s="132"/>
    </row>
    <row r="3120" spans="50:57" x14ac:dyDescent="0.2">
      <c r="AX3120" s="204"/>
      <c r="AY3120" s="204"/>
      <c r="AZ3120" s="204"/>
      <c r="BA3120" s="204"/>
      <c r="BB3120" s="204"/>
      <c r="BC3120" s="204"/>
      <c r="BD3120" s="204"/>
      <c r="BE3120" s="132"/>
    </row>
    <row r="3121" spans="50:57" x14ac:dyDescent="0.2">
      <c r="AX3121" s="204"/>
      <c r="AY3121" s="204"/>
      <c r="AZ3121" s="204"/>
      <c r="BA3121" s="204"/>
      <c r="BB3121" s="204"/>
      <c r="BC3121" s="204"/>
      <c r="BD3121" s="204"/>
      <c r="BE3121" s="132"/>
    </row>
    <row r="3122" spans="50:57" x14ac:dyDescent="0.2">
      <c r="AX3122" s="204"/>
      <c r="AY3122" s="204"/>
      <c r="AZ3122" s="204"/>
      <c r="BA3122" s="204"/>
      <c r="BB3122" s="204"/>
      <c r="BC3122" s="204"/>
      <c r="BD3122" s="204"/>
      <c r="BE3122" s="132"/>
    </row>
    <row r="3123" spans="50:57" x14ac:dyDescent="0.2">
      <c r="AX3123" s="204"/>
      <c r="AY3123" s="204"/>
      <c r="AZ3123" s="204"/>
      <c r="BA3123" s="204"/>
      <c r="BB3123" s="204"/>
      <c r="BC3123" s="204"/>
      <c r="BD3123" s="204"/>
      <c r="BE3123" s="132"/>
    </row>
    <row r="3124" spans="50:57" x14ac:dyDescent="0.2">
      <c r="AX3124" s="204"/>
      <c r="AY3124" s="204"/>
      <c r="AZ3124" s="204"/>
      <c r="BA3124" s="204"/>
      <c r="BB3124" s="204"/>
      <c r="BC3124" s="204"/>
      <c r="BD3124" s="204"/>
      <c r="BE3124" s="132"/>
    </row>
    <row r="3125" spans="50:57" x14ac:dyDescent="0.2">
      <c r="AX3125" s="204"/>
      <c r="AY3125" s="204"/>
      <c r="AZ3125" s="204"/>
      <c r="BA3125" s="204"/>
      <c r="BB3125" s="204"/>
      <c r="BC3125" s="204"/>
      <c r="BD3125" s="204"/>
      <c r="BE3125" s="132"/>
    </row>
    <row r="3126" spans="50:57" x14ac:dyDescent="0.2">
      <c r="AX3126" s="204"/>
      <c r="AY3126" s="204"/>
      <c r="AZ3126" s="204"/>
      <c r="BA3126" s="204"/>
      <c r="BB3126" s="204"/>
      <c r="BC3126" s="204"/>
      <c r="BD3126" s="204"/>
      <c r="BE3126" s="132"/>
    </row>
    <row r="3127" spans="50:57" x14ac:dyDescent="0.2">
      <c r="AX3127" s="204"/>
      <c r="AY3127" s="204"/>
      <c r="AZ3127" s="204"/>
      <c r="BA3127" s="204"/>
      <c r="BB3127" s="204"/>
      <c r="BC3127" s="204"/>
      <c r="BD3127" s="204"/>
      <c r="BE3127" s="132"/>
    </row>
    <row r="3128" spans="50:57" x14ac:dyDescent="0.2">
      <c r="AX3128" s="204"/>
      <c r="AY3128" s="204"/>
      <c r="AZ3128" s="204"/>
      <c r="BA3128" s="204"/>
      <c r="BB3128" s="204"/>
      <c r="BC3128" s="204"/>
      <c r="BD3128" s="204"/>
      <c r="BE3128" s="132"/>
    </row>
    <row r="3129" spans="50:57" x14ac:dyDescent="0.2">
      <c r="AX3129" s="204"/>
      <c r="AY3129" s="204"/>
      <c r="AZ3129" s="204"/>
      <c r="BA3129" s="204"/>
      <c r="BB3129" s="204"/>
      <c r="BC3129" s="204"/>
      <c r="BD3129" s="204"/>
      <c r="BE3129" s="132"/>
    </row>
    <row r="3130" spans="50:57" x14ac:dyDescent="0.2">
      <c r="AX3130" s="204"/>
      <c r="AY3130" s="204"/>
      <c r="AZ3130" s="204"/>
      <c r="BA3130" s="204"/>
      <c r="BB3130" s="204"/>
      <c r="BC3130" s="204"/>
      <c r="BD3130" s="204"/>
      <c r="BE3130" s="132"/>
    </row>
    <row r="3131" spans="50:57" x14ac:dyDescent="0.2">
      <c r="AX3131" s="204"/>
      <c r="AY3131" s="204"/>
      <c r="AZ3131" s="204"/>
      <c r="BA3131" s="204"/>
      <c r="BB3131" s="204"/>
      <c r="BC3131" s="204"/>
      <c r="BD3131" s="204"/>
      <c r="BE3131" s="132"/>
    </row>
    <row r="3132" spans="50:57" x14ac:dyDescent="0.2">
      <c r="AX3132" s="204"/>
      <c r="AY3132" s="204"/>
      <c r="AZ3132" s="204"/>
      <c r="BA3132" s="204"/>
      <c r="BB3132" s="204"/>
      <c r="BC3132" s="204"/>
      <c r="BD3132" s="204"/>
      <c r="BE3132" s="132"/>
    </row>
    <row r="3133" spans="50:57" x14ac:dyDescent="0.2">
      <c r="AX3133" s="204"/>
      <c r="AY3133" s="204"/>
      <c r="AZ3133" s="204"/>
      <c r="BA3133" s="204"/>
      <c r="BB3133" s="204"/>
      <c r="BC3133" s="204"/>
      <c r="BD3133" s="204"/>
      <c r="BE3133" s="132"/>
    </row>
    <row r="3134" spans="50:57" x14ac:dyDescent="0.2">
      <c r="AX3134" s="204"/>
      <c r="AY3134" s="204"/>
      <c r="AZ3134" s="204"/>
      <c r="BA3134" s="204"/>
      <c r="BB3134" s="204"/>
      <c r="BC3134" s="204"/>
      <c r="BD3134" s="204"/>
      <c r="BE3134" s="132"/>
    </row>
    <row r="3135" spans="50:57" x14ac:dyDescent="0.2">
      <c r="AX3135" s="204"/>
      <c r="AY3135" s="204"/>
      <c r="AZ3135" s="204"/>
      <c r="BA3135" s="204"/>
      <c r="BB3135" s="204"/>
      <c r="BC3135" s="204"/>
      <c r="BD3135" s="204"/>
      <c r="BE3135" s="132"/>
    </row>
    <row r="3136" spans="50:57" x14ac:dyDescent="0.2">
      <c r="AX3136" s="204"/>
      <c r="AY3136" s="204"/>
      <c r="AZ3136" s="204"/>
      <c r="BA3136" s="204"/>
      <c r="BB3136" s="204"/>
      <c r="BC3136" s="204"/>
      <c r="BD3136" s="204"/>
      <c r="BE3136" s="132"/>
    </row>
    <row r="3137" spans="50:57" x14ac:dyDescent="0.2">
      <c r="AX3137" s="204"/>
      <c r="AY3137" s="204"/>
      <c r="AZ3137" s="204"/>
      <c r="BA3137" s="204"/>
      <c r="BB3137" s="204"/>
      <c r="BC3137" s="204"/>
      <c r="BD3137" s="204"/>
      <c r="BE3137" s="132"/>
    </row>
    <row r="3138" spans="50:57" x14ac:dyDescent="0.2">
      <c r="AX3138" s="204"/>
      <c r="AY3138" s="204"/>
      <c r="AZ3138" s="204"/>
      <c r="BA3138" s="204"/>
      <c r="BB3138" s="204"/>
      <c r="BC3138" s="204"/>
      <c r="BD3138" s="204"/>
      <c r="BE3138" s="132"/>
    </row>
    <row r="3139" spans="50:57" x14ac:dyDescent="0.2">
      <c r="AX3139" s="204"/>
      <c r="AY3139" s="204"/>
      <c r="AZ3139" s="204"/>
      <c r="BA3139" s="204"/>
      <c r="BB3139" s="204"/>
      <c r="BC3139" s="204"/>
      <c r="BD3139" s="204"/>
      <c r="BE3139" s="132"/>
    </row>
    <row r="3140" spans="50:57" x14ac:dyDescent="0.2">
      <c r="AX3140" s="204"/>
      <c r="AY3140" s="204"/>
      <c r="AZ3140" s="204"/>
      <c r="BA3140" s="204"/>
      <c r="BB3140" s="204"/>
      <c r="BC3140" s="204"/>
      <c r="BD3140" s="204"/>
      <c r="BE3140" s="132"/>
    </row>
    <row r="3141" spans="50:57" x14ac:dyDescent="0.2">
      <c r="AX3141" s="204"/>
      <c r="AY3141" s="204"/>
      <c r="AZ3141" s="204"/>
      <c r="BA3141" s="204"/>
      <c r="BB3141" s="204"/>
      <c r="BC3141" s="204"/>
      <c r="BD3141" s="204"/>
      <c r="BE3141" s="132"/>
    </row>
    <row r="3142" spans="50:57" x14ac:dyDescent="0.2">
      <c r="AX3142" s="204"/>
      <c r="AY3142" s="204"/>
      <c r="AZ3142" s="204"/>
      <c r="BA3142" s="204"/>
      <c r="BB3142" s="204"/>
      <c r="BC3142" s="204"/>
      <c r="BD3142" s="204"/>
      <c r="BE3142" s="132"/>
    </row>
    <row r="3143" spans="50:57" x14ac:dyDescent="0.2">
      <c r="AX3143" s="204"/>
      <c r="AY3143" s="204"/>
      <c r="AZ3143" s="204"/>
      <c r="BA3143" s="204"/>
      <c r="BB3143" s="204"/>
      <c r="BC3143" s="204"/>
      <c r="BD3143" s="204"/>
      <c r="BE3143" s="132"/>
    </row>
    <row r="3144" spans="50:57" x14ac:dyDescent="0.2">
      <c r="AX3144" s="204"/>
      <c r="AY3144" s="204"/>
      <c r="AZ3144" s="204"/>
      <c r="BA3144" s="204"/>
      <c r="BB3144" s="204"/>
      <c r="BC3144" s="204"/>
      <c r="BD3144" s="204"/>
      <c r="BE3144" s="132"/>
    </row>
    <row r="3145" spans="50:57" x14ac:dyDescent="0.2">
      <c r="AX3145" s="204"/>
      <c r="AY3145" s="204"/>
      <c r="AZ3145" s="204"/>
      <c r="BA3145" s="204"/>
      <c r="BB3145" s="204"/>
      <c r="BC3145" s="204"/>
      <c r="BD3145" s="204"/>
      <c r="BE3145" s="132"/>
    </row>
    <row r="3146" spans="50:57" x14ac:dyDescent="0.2">
      <c r="AX3146" s="204"/>
      <c r="AY3146" s="204"/>
      <c r="AZ3146" s="204"/>
      <c r="BA3146" s="204"/>
      <c r="BB3146" s="204"/>
      <c r="BC3146" s="204"/>
      <c r="BD3146" s="204"/>
      <c r="BE3146" s="132"/>
    </row>
    <row r="3147" spans="50:57" x14ac:dyDescent="0.2">
      <c r="AX3147" s="204"/>
      <c r="AY3147" s="204"/>
      <c r="AZ3147" s="204"/>
      <c r="BA3147" s="204"/>
      <c r="BB3147" s="204"/>
      <c r="BC3147" s="204"/>
      <c r="BD3147" s="204"/>
      <c r="BE3147" s="132"/>
    </row>
    <row r="3148" spans="50:57" x14ac:dyDescent="0.2">
      <c r="AX3148" s="204"/>
      <c r="AY3148" s="204"/>
      <c r="AZ3148" s="204"/>
      <c r="BA3148" s="204"/>
      <c r="BB3148" s="204"/>
      <c r="BC3148" s="204"/>
      <c r="BD3148" s="204"/>
      <c r="BE3148" s="132"/>
    </row>
    <row r="3149" spans="50:57" x14ac:dyDescent="0.2">
      <c r="AX3149" s="204"/>
      <c r="AY3149" s="204"/>
      <c r="AZ3149" s="204"/>
      <c r="BA3149" s="204"/>
      <c r="BB3149" s="204"/>
      <c r="BC3149" s="204"/>
      <c r="BD3149" s="204"/>
      <c r="BE3149" s="132"/>
    </row>
    <row r="3150" spans="50:57" x14ac:dyDescent="0.2">
      <c r="AX3150" s="204"/>
      <c r="AY3150" s="204"/>
      <c r="AZ3150" s="204"/>
      <c r="BA3150" s="204"/>
      <c r="BB3150" s="204"/>
      <c r="BC3150" s="204"/>
      <c r="BD3150" s="204"/>
      <c r="BE3150" s="132"/>
    </row>
    <row r="3151" spans="50:57" x14ac:dyDescent="0.2">
      <c r="AX3151" s="204"/>
      <c r="AY3151" s="204"/>
      <c r="AZ3151" s="204"/>
      <c r="BA3151" s="204"/>
      <c r="BB3151" s="204"/>
      <c r="BC3151" s="204"/>
      <c r="BD3151" s="204"/>
      <c r="BE3151" s="132"/>
    </row>
    <row r="3152" spans="50:57" x14ac:dyDescent="0.2">
      <c r="AX3152" s="204"/>
      <c r="AY3152" s="204"/>
      <c r="AZ3152" s="204"/>
      <c r="BA3152" s="204"/>
      <c r="BB3152" s="204"/>
      <c r="BC3152" s="204"/>
      <c r="BD3152" s="204"/>
      <c r="BE3152" s="132"/>
    </row>
    <row r="3153" spans="50:57" x14ac:dyDescent="0.2">
      <c r="AX3153" s="204"/>
      <c r="AY3153" s="204"/>
      <c r="AZ3153" s="204"/>
      <c r="BA3153" s="204"/>
      <c r="BB3153" s="204"/>
      <c r="BC3153" s="204"/>
      <c r="BD3153" s="204"/>
      <c r="BE3153" s="132"/>
    </row>
    <row r="3154" spans="50:57" x14ac:dyDescent="0.2">
      <c r="AX3154" s="204"/>
      <c r="AY3154" s="204"/>
      <c r="AZ3154" s="204"/>
      <c r="BA3154" s="204"/>
      <c r="BB3154" s="204"/>
      <c r="BC3154" s="204"/>
      <c r="BD3154" s="204"/>
      <c r="BE3154" s="132"/>
    </row>
    <row r="3155" spans="50:57" x14ac:dyDescent="0.2">
      <c r="AX3155" s="204"/>
      <c r="AY3155" s="204"/>
      <c r="AZ3155" s="204"/>
      <c r="BA3155" s="204"/>
      <c r="BB3155" s="204"/>
      <c r="BC3155" s="204"/>
      <c r="BD3155" s="204"/>
      <c r="BE3155" s="132"/>
    </row>
    <row r="3156" spans="50:57" x14ac:dyDescent="0.2">
      <c r="AX3156" s="204"/>
      <c r="AY3156" s="204"/>
      <c r="AZ3156" s="204"/>
      <c r="BA3156" s="204"/>
      <c r="BB3156" s="204"/>
      <c r="BC3156" s="204"/>
      <c r="BD3156" s="204"/>
      <c r="BE3156" s="132"/>
    </row>
    <row r="3157" spans="50:57" x14ac:dyDescent="0.2">
      <c r="AX3157" s="204"/>
      <c r="AY3157" s="204"/>
      <c r="AZ3157" s="204"/>
      <c r="BA3157" s="204"/>
      <c r="BB3157" s="204"/>
      <c r="BC3157" s="204"/>
      <c r="BD3157" s="204"/>
      <c r="BE3157" s="132"/>
    </row>
    <row r="3158" spans="50:57" x14ac:dyDescent="0.2">
      <c r="AX3158" s="204"/>
      <c r="AY3158" s="204"/>
      <c r="AZ3158" s="204"/>
      <c r="BA3158" s="204"/>
      <c r="BB3158" s="204"/>
      <c r="BC3158" s="204"/>
      <c r="BD3158" s="204"/>
      <c r="BE3158" s="132"/>
    </row>
    <row r="3159" spans="50:57" x14ac:dyDescent="0.2">
      <c r="AX3159" s="204"/>
      <c r="AY3159" s="204"/>
      <c r="AZ3159" s="204"/>
      <c r="BA3159" s="204"/>
      <c r="BB3159" s="204"/>
      <c r="BC3159" s="204"/>
      <c r="BD3159" s="204"/>
      <c r="BE3159" s="132"/>
    </row>
    <row r="3160" spans="50:57" x14ac:dyDescent="0.2">
      <c r="AX3160" s="204"/>
      <c r="AY3160" s="204"/>
      <c r="AZ3160" s="204"/>
      <c r="BA3160" s="204"/>
      <c r="BB3160" s="204"/>
      <c r="BC3160" s="204"/>
      <c r="BD3160" s="204"/>
      <c r="BE3160" s="132"/>
    </row>
    <row r="3161" spans="50:57" x14ac:dyDescent="0.2">
      <c r="AX3161" s="204"/>
      <c r="AY3161" s="204"/>
      <c r="AZ3161" s="204"/>
      <c r="BA3161" s="204"/>
      <c r="BB3161" s="204"/>
      <c r="BC3161" s="204"/>
      <c r="BD3161" s="204"/>
      <c r="BE3161" s="132"/>
    </row>
    <row r="3162" spans="50:57" x14ac:dyDescent="0.2">
      <c r="AX3162" s="204"/>
      <c r="AY3162" s="204"/>
      <c r="AZ3162" s="204"/>
      <c r="BA3162" s="204"/>
      <c r="BB3162" s="204"/>
      <c r="BC3162" s="204"/>
      <c r="BD3162" s="204"/>
      <c r="BE3162" s="132"/>
    </row>
    <row r="3163" spans="50:57" x14ac:dyDescent="0.2">
      <c r="AX3163" s="204"/>
      <c r="AY3163" s="204"/>
      <c r="AZ3163" s="204"/>
      <c r="BA3163" s="204"/>
      <c r="BB3163" s="204"/>
      <c r="BC3163" s="204"/>
      <c r="BD3163" s="204"/>
      <c r="BE3163" s="132"/>
    </row>
    <row r="3164" spans="50:57" x14ac:dyDescent="0.2">
      <c r="AX3164" s="204"/>
      <c r="AY3164" s="204"/>
      <c r="AZ3164" s="204"/>
      <c r="BA3164" s="204"/>
      <c r="BB3164" s="204"/>
      <c r="BC3164" s="204"/>
      <c r="BD3164" s="204"/>
      <c r="BE3164" s="132"/>
    </row>
    <row r="3165" spans="50:57" x14ac:dyDescent="0.2">
      <c r="AX3165" s="204"/>
      <c r="AY3165" s="204"/>
      <c r="AZ3165" s="204"/>
      <c r="BA3165" s="204"/>
      <c r="BB3165" s="204"/>
      <c r="BC3165" s="204"/>
      <c r="BD3165" s="204"/>
      <c r="BE3165" s="132"/>
    </row>
    <row r="3166" spans="50:57" x14ac:dyDescent="0.2">
      <c r="AX3166" s="204"/>
      <c r="AY3166" s="204"/>
      <c r="AZ3166" s="204"/>
      <c r="BA3166" s="204"/>
      <c r="BB3166" s="204"/>
      <c r="BC3166" s="204"/>
      <c r="BD3166" s="204"/>
      <c r="BE3166" s="132"/>
    </row>
    <row r="3167" spans="50:57" x14ac:dyDescent="0.2">
      <c r="AX3167" s="204"/>
      <c r="AY3167" s="204"/>
      <c r="AZ3167" s="204"/>
      <c r="BA3167" s="204"/>
      <c r="BB3167" s="204"/>
      <c r="BC3167" s="204"/>
      <c r="BD3167" s="204"/>
      <c r="BE3167" s="132"/>
    </row>
    <row r="3168" spans="50:57" x14ac:dyDescent="0.2">
      <c r="AX3168" s="204"/>
      <c r="AY3168" s="204"/>
      <c r="AZ3168" s="204"/>
      <c r="BA3168" s="204"/>
      <c r="BB3168" s="204"/>
      <c r="BC3168" s="204"/>
      <c r="BD3168" s="204"/>
      <c r="BE3168" s="132"/>
    </row>
    <row r="3169" spans="50:57" x14ac:dyDescent="0.2">
      <c r="AX3169" s="204"/>
      <c r="AY3169" s="204"/>
      <c r="AZ3169" s="204"/>
      <c r="BA3169" s="204"/>
      <c r="BB3169" s="204"/>
      <c r="BC3169" s="204"/>
      <c r="BD3169" s="204"/>
      <c r="BE3169" s="132"/>
    </row>
    <row r="3170" spans="50:57" x14ac:dyDescent="0.2">
      <c r="AX3170" s="204"/>
      <c r="AY3170" s="204"/>
      <c r="AZ3170" s="204"/>
      <c r="BA3170" s="204"/>
      <c r="BB3170" s="204"/>
      <c r="BC3170" s="204"/>
      <c r="BD3170" s="204"/>
      <c r="BE3170" s="132"/>
    </row>
    <row r="3171" spans="50:57" x14ac:dyDescent="0.2">
      <c r="AX3171" s="204"/>
      <c r="AY3171" s="204"/>
      <c r="AZ3171" s="204"/>
      <c r="BA3171" s="204"/>
      <c r="BB3171" s="204"/>
      <c r="BC3171" s="204"/>
      <c r="BD3171" s="204"/>
      <c r="BE3171" s="132"/>
    </row>
    <row r="3172" spans="50:57" x14ac:dyDescent="0.2">
      <c r="AX3172" s="204"/>
      <c r="AY3172" s="204"/>
      <c r="AZ3172" s="204"/>
      <c r="BA3172" s="204"/>
      <c r="BB3172" s="204"/>
      <c r="BC3172" s="204"/>
      <c r="BD3172" s="204"/>
      <c r="BE3172" s="132"/>
    </row>
    <row r="3173" spans="50:57" x14ac:dyDescent="0.2">
      <c r="AX3173" s="204"/>
      <c r="AY3173" s="204"/>
      <c r="AZ3173" s="204"/>
      <c r="BA3173" s="204"/>
      <c r="BB3173" s="204"/>
      <c r="BC3173" s="204"/>
      <c r="BD3173" s="204"/>
      <c r="BE3173" s="132"/>
    </row>
    <row r="3174" spans="50:57" x14ac:dyDescent="0.2">
      <c r="AX3174" s="204"/>
      <c r="AY3174" s="204"/>
      <c r="AZ3174" s="204"/>
      <c r="BA3174" s="204"/>
      <c r="BB3174" s="204"/>
      <c r="BC3174" s="204"/>
      <c r="BD3174" s="204"/>
      <c r="BE3174" s="132"/>
    </row>
    <row r="3175" spans="50:57" x14ac:dyDescent="0.2">
      <c r="AX3175" s="204"/>
      <c r="AY3175" s="204"/>
      <c r="AZ3175" s="204"/>
      <c r="BA3175" s="204"/>
      <c r="BB3175" s="204"/>
      <c r="BC3175" s="204"/>
      <c r="BD3175" s="204"/>
      <c r="BE3175" s="132"/>
    </row>
    <row r="3176" spans="50:57" x14ac:dyDescent="0.2">
      <c r="AX3176" s="204"/>
      <c r="AY3176" s="204"/>
      <c r="AZ3176" s="204"/>
      <c r="BA3176" s="204"/>
      <c r="BB3176" s="204"/>
      <c r="BC3176" s="204"/>
      <c r="BD3176" s="204"/>
      <c r="BE3176" s="132"/>
    </row>
    <row r="3177" spans="50:57" x14ac:dyDescent="0.2">
      <c r="AX3177" s="204"/>
      <c r="AY3177" s="204"/>
      <c r="AZ3177" s="204"/>
      <c r="BA3177" s="204"/>
      <c r="BB3177" s="204"/>
      <c r="BC3177" s="204"/>
      <c r="BD3177" s="204"/>
      <c r="BE3177" s="132"/>
    </row>
    <row r="3178" spans="50:57" x14ac:dyDescent="0.2">
      <c r="AX3178" s="204"/>
      <c r="AY3178" s="204"/>
      <c r="AZ3178" s="204"/>
      <c r="BA3178" s="204"/>
      <c r="BB3178" s="204"/>
      <c r="BC3178" s="204"/>
      <c r="BD3178" s="204"/>
      <c r="BE3178" s="132"/>
    </row>
    <row r="3179" spans="50:57" x14ac:dyDescent="0.2">
      <c r="AX3179" s="204"/>
      <c r="AY3179" s="204"/>
      <c r="AZ3179" s="204"/>
      <c r="BA3179" s="204"/>
      <c r="BB3179" s="204"/>
      <c r="BC3179" s="204"/>
      <c r="BD3179" s="204"/>
      <c r="BE3179" s="132"/>
    </row>
    <row r="3180" spans="50:57" x14ac:dyDescent="0.2">
      <c r="AX3180" s="204"/>
      <c r="AY3180" s="204"/>
      <c r="AZ3180" s="204"/>
      <c r="BA3180" s="204"/>
      <c r="BB3180" s="204"/>
      <c r="BC3180" s="204"/>
      <c r="BD3180" s="204"/>
      <c r="BE3180" s="132"/>
    </row>
    <row r="3181" spans="50:57" x14ac:dyDescent="0.2">
      <c r="AX3181" s="204"/>
      <c r="AY3181" s="204"/>
      <c r="AZ3181" s="204"/>
      <c r="BA3181" s="204"/>
      <c r="BB3181" s="204"/>
      <c r="BC3181" s="204"/>
      <c r="BD3181" s="204"/>
      <c r="BE3181" s="132"/>
    </row>
    <row r="3182" spans="50:57" x14ac:dyDescent="0.2">
      <c r="AX3182" s="204"/>
      <c r="AY3182" s="204"/>
      <c r="AZ3182" s="204"/>
      <c r="BA3182" s="204"/>
      <c r="BB3182" s="204"/>
      <c r="BC3182" s="204"/>
      <c r="BD3182" s="204"/>
      <c r="BE3182" s="132"/>
    </row>
    <row r="3183" spans="50:57" x14ac:dyDescent="0.2">
      <c r="AX3183" s="204"/>
      <c r="AY3183" s="204"/>
      <c r="AZ3183" s="204"/>
      <c r="BA3183" s="204"/>
      <c r="BB3183" s="204"/>
      <c r="BC3183" s="204"/>
      <c r="BD3183" s="204"/>
      <c r="BE3183" s="132"/>
    </row>
    <row r="3184" spans="50:57" x14ac:dyDescent="0.2">
      <c r="AX3184" s="204"/>
      <c r="AY3184" s="204"/>
      <c r="AZ3184" s="204"/>
      <c r="BA3184" s="204"/>
      <c r="BB3184" s="204"/>
      <c r="BC3184" s="204"/>
      <c r="BD3184" s="204"/>
      <c r="BE3184" s="132"/>
    </row>
    <row r="3185" spans="50:57" x14ac:dyDescent="0.2">
      <c r="AX3185" s="204"/>
      <c r="AY3185" s="204"/>
      <c r="AZ3185" s="204"/>
      <c r="BA3185" s="204"/>
      <c r="BB3185" s="204"/>
      <c r="BC3185" s="204"/>
      <c r="BD3185" s="204"/>
      <c r="BE3185" s="132"/>
    </row>
    <row r="3186" spans="50:57" x14ac:dyDescent="0.2">
      <c r="AX3186" s="204"/>
      <c r="AY3186" s="204"/>
      <c r="AZ3186" s="204"/>
      <c r="BA3186" s="204"/>
      <c r="BB3186" s="204"/>
      <c r="BC3186" s="204"/>
      <c r="BD3186" s="204"/>
      <c r="BE3186" s="132"/>
    </row>
    <row r="3187" spans="50:57" x14ac:dyDescent="0.2">
      <c r="AX3187" s="204"/>
      <c r="AY3187" s="204"/>
      <c r="AZ3187" s="204"/>
      <c r="BA3187" s="204"/>
      <c r="BB3187" s="204"/>
      <c r="BC3187" s="204"/>
      <c r="BD3187" s="204"/>
      <c r="BE3187" s="132"/>
    </row>
    <row r="3188" spans="50:57" x14ac:dyDescent="0.2">
      <c r="AX3188" s="204"/>
      <c r="AY3188" s="204"/>
      <c r="AZ3188" s="204"/>
      <c r="BA3188" s="204"/>
      <c r="BB3188" s="204"/>
      <c r="BC3188" s="204"/>
      <c r="BD3188" s="204"/>
      <c r="BE3188" s="132"/>
    </row>
    <row r="3189" spans="50:57" x14ac:dyDescent="0.2">
      <c r="AX3189" s="204"/>
      <c r="AY3189" s="204"/>
      <c r="AZ3189" s="204"/>
      <c r="BA3189" s="204"/>
      <c r="BB3189" s="204"/>
      <c r="BC3189" s="204"/>
      <c r="BD3189" s="204"/>
      <c r="BE3189" s="132"/>
    </row>
    <row r="3190" spans="50:57" x14ac:dyDescent="0.2">
      <c r="AX3190" s="204"/>
      <c r="AY3190" s="204"/>
      <c r="AZ3190" s="204"/>
      <c r="BA3190" s="204"/>
      <c r="BB3190" s="204"/>
      <c r="BC3190" s="204"/>
      <c r="BD3190" s="204"/>
      <c r="BE3190" s="132"/>
    </row>
    <row r="3191" spans="50:57" x14ac:dyDescent="0.2">
      <c r="AX3191" s="204"/>
      <c r="AY3191" s="204"/>
      <c r="AZ3191" s="204"/>
      <c r="BA3191" s="204"/>
      <c r="BB3191" s="204"/>
      <c r="BC3191" s="204"/>
      <c r="BD3191" s="204"/>
      <c r="BE3191" s="132"/>
    </row>
    <row r="3192" spans="50:57" x14ac:dyDescent="0.2">
      <c r="AX3192" s="204"/>
      <c r="AY3192" s="204"/>
      <c r="AZ3192" s="204"/>
      <c r="BA3192" s="204"/>
      <c r="BB3192" s="204"/>
      <c r="BC3192" s="204"/>
      <c r="BD3192" s="204"/>
      <c r="BE3192" s="132"/>
    </row>
    <row r="3193" spans="50:57" x14ac:dyDescent="0.2">
      <c r="AX3193" s="204"/>
      <c r="AY3193" s="204"/>
      <c r="AZ3193" s="204"/>
      <c r="BA3193" s="204"/>
      <c r="BB3193" s="204"/>
      <c r="BC3193" s="204"/>
      <c r="BD3193" s="204"/>
      <c r="BE3193" s="132"/>
    </row>
    <row r="3194" spans="50:57" x14ac:dyDescent="0.2">
      <c r="AX3194" s="204"/>
      <c r="AY3194" s="204"/>
      <c r="AZ3194" s="204"/>
      <c r="BA3194" s="204"/>
      <c r="BB3194" s="204"/>
      <c r="BC3194" s="204"/>
      <c r="BD3194" s="204"/>
      <c r="BE3194" s="132"/>
    </row>
    <row r="3195" spans="50:57" x14ac:dyDescent="0.2">
      <c r="AX3195" s="204"/>
      <c r="AY3195" s="204"/>
      <c r="AZ3195" s="204"/>
      <c r="BA3195" s="204"/>
      <c r="BB3195" s="204"/>
      <c r="BC3195" s="204"/>
      <c r="BD3195" s="204"/>
      <c r="BE3195" s="132"/>
    </row>
    <row r="3196" spans="50:57" x14ac:dyDescent="0.2">
      <c r="AX3196" s="204"/>
      <c r="AY3196" s="204"/>
      <c r="AZ3196" s="204"/>
      <c r="BA3196" s="204"/>
      <c r="BB3196" s="204"/>
      <c r="BC3196" s="204"/>
      <c r="BD3196" s="204"/>
      <c r="BE3196" s="132"/>
    </row>
    <row r="3197" spans="50:57" x14ac:dyDescent="0.2">
      <c r="AX3197" s="204"/>
      <c r="AY3197" s="204"/>
      <c r="AZ3197" s="204"/>
      <c r="BA3197" s="204"/>
      <c r="BB3197" s="204"/>
      <c r="BC3197" s="204"/>
      <c r="BD3197" s="204"/>
      <c r="BE3197" s="132"/>
    </row>
    <row r="3198" spans="50:57" x14ac:dyDescent="0.2">
      <c r="AX3198" s="204"/>
      <c r="AY3198" s="204"/>
      <c r="AZ3198" s="204"/>
      <c r="BA3198" s="204"/>
      <c r="BB3198" s="204"/>
      <c r="BC3198" s="204"/>
      <c r="BD3198" s="204"/>
      <c r="BE3198" s="132"/>
    </row>
    <row r="3199" spans="50:57" x14ac:dyDescent="0.2">
      <c r="AX3199" s="204"/>
      <c r="AY3199" s="204"/>
      <c r="AZ3199" s="204"/>
      <c r="BA3199" s="204"/>
      <c r="BB3199" s="204"/>
      <c r="BC3199" s="204"/>
      <c r="BD3199" s="204"/>
      <c r="BE3199" s="132"/>
    </row>
    <row r="3200" spans="50:57" x14ac:dyDescent="0.2">
      <c r="AX3200" s="204"/>
      <c r="AY3200" s="204"/>
      <c r="AZ3200" s="204"/>
      <c r="BA3200" s="204"/>
      <c r="BB3200" s="204"/>
      <c r="BC3200" s="204"/>
      <c r="BD3200" s="204"/>
      <c r="BE3200" s="132"/>
    </row>
    <row r="3201" spans="50:57" x14ac:dyDescent="0.2">
      <c r="AX3201" s="204"/>
      <c r="AY3201" s="204"/>
      <c r="AZ3201" s="204"/>
      <c r="BA3201" s="204"/>
      <c r="BB3201" s="204"/>
      <c r="BC3201" s="204"/>
      <c r="BD3201" s="204"/>
      <c r="BE3201" s="132"/>
    </row>
    <row r="3202" spans="50:57" x14ac:dyDescent="0.2">
      <c r="AX3202" s="204"/>
      <c r="AY3202" s="204"/>
      <c r="AZ3202" s="204"/>
      <c r="BA3202" s="204"/>
      <c r="BB3202" s="204"/>
      <c r="BC3202" s="204"/>
      <c r="BD3202" s="204"/>
      <c r="BE3202" s="132"/>
    </row>
    <row r="3203" spans="50:57" x14ac:dyDescent="0.2">
      <c r="AX3203" s="204"/>
      <c r="AY3203" s="204"/>
      <c r="AZ3203" s="204"/>
      <c r="BA3203" s="204"/>
      <c r="BB3203" s="204"/>
      <c r="BC3203" s="204"/>
      <c r="BD3203" s="204"/>
      <c r="BE3203" s="132"/>
    </row>
    <row r="3204" spans="50:57" x14ac:dyDescent="0.2">
      <c r="AX3204" s="204"/>
      <c r="AY3204" s="204"/>
      <c r="AZ3204" s="204"/>
      <c r="BA3204" s="204"/>
      <c r="BB3204" s="204"/>
      <c r="BC3204" s="204"/>
      <c r="BD3204" s="204"/>
      <c r="BE3204" s="132"/>
    </row>
    <row r="3205" spans="50:57" x14ac:dyDescent="0.2">
      <c r="AX3205" s="204"/>
      <c r="AY3205" s="204"/>
      <c r="AZ3205" s="204"/>
      <c r="BA3205" s="204"/>
      <c r="BB3205" s="204"/>
      <c r="BC3205" s="204"/>
      <c r="BD3205" s="204"/>
      <c r="BE3205" s="132"/>
    </row>
    <row r="3206" spans="50:57" x14ac:dyDescent="0.2">
      <c r="AX3206" s="204"/>
      <c r="AY3206" s="204"/>
      <c r="AZ3206" s="204"/>
      <c r="BA3206" s="204"/>
      <c r="BB3206" s="204"/>
      <c r="BC3206" s="204"/>
      <c r="BD3206" s="204"/>
      <c r="BE3206" s="132"/>
    </row>
    <row r="3207" spans="50:57" x14ac:dyDescent="0.2">
      <c r="AX3207" s="204"/>
      <c r="AY3207" s="204"/>
      <c r="AZ3207" s="204"/>
      <c r="BA3207" s="204"/>
      <c r="BB3207" s="204"/>
      <c r="BC3207" s="204"/>
      <c r="BD3207" s="204"/>
      <c r="BE3207" s="132"/>
    </row>
    <row r="3208" spans="50:57" x14ac:dyDescent="0.2">
      <c r="AX3208" s="204"/>
      <c r="AY3208" s="204"/>
      <c r="AZ3208" s="204"/>
      <c r="BA3208" s="204"/>
      <c r="BB3208" s="204"/>
      <c r="BC3208" s="204"/>
      <c r="BD3208" s="204"/>
      <c r="BE3208" s="132"/>
    </row>
    <row r="3209" spans="50:57" x14ac:dyDescent="0.2">
      <c r="AX3209" s="204"/>
      <c r="AY3209" s="204"/>
      <c r="AZ3209" s="204"/>
      <c r="BA3209" s="204"/>
      <c r="BB3209" s="204"/>
      <c r="BC3209" s="204"/>
      <c r="BD3209" s="204"/>
      <c r="BE3209" s="132"/>
    </row>
    <row r="3210" spans="50:57" x14ac:dyDescent="0.2">
      <c r="AX3210" s="204"/>
      <c r="AY3210" s="204"/>
      <c r="AZ3210" s="204"/>
      <c r="BA3210" s="204"/>
      <c r="BB3210" s="204"/>
      <c r="BC3210" s="204"/>
      <c r="BD3210" s="204"/>
      <c r="BE3210" s="132"/>
    </row>
    <row r="3211" spans="50:57" x14ac:dyDescent="0.2">
      <c r="AX3211" s="204"/>
      <c r="AY3211" s="204"/>
      <c r="AZ3211" s="204"/>
      <c r="BA3211" s="204"/>
      <c r="BB3211" s="204"/>
      <c r="BC3211" s="204"/>
      <c r="BD3211" s="204"/>
      <c r="BE3211" s="132"/>
    </row>
    <row r="3212" spans="50:57" x14ac:dyDescent="0.2">
      <c r="AX3212" s="204"/>
      <c r="AY3212" s="204"/>
      <c r="AZ3212" s="204"/>
      <c r="BA3212" s="204"/>
      <c r="BB3212" s="204"/>
      <c r="BC3212" s="204"/>
      <c r="BD3212" s="204"/>
      <c r="BE3212" s="132"/>
    </row>
    <row r="3213" spans="50:57" x14ac:dyDescent="0.2">
      <c r="AX3213" s="204"/>
      <c r="AY3213" s="204"/>
      <c r="AZ3213" s="204"/>
      <c r="BA3213" s="204"/>
      <c r="BB3213" s="204"/>
      <c r="BC3213" s="204"/>
      <c r="BD3213" s="204"/>
      <c r="BE3213" s="132"/>
    </row>
    <row r="3214" spans="50:57" x14ac:dyDescent="0.2">
      <c r="AX3214" s="204"/>
      <c r="AY3214" s="204"/>
      <c r="AZ3214" s="204"/>
      <c r="BA3214" s="204"/>
      <c r="BB3214" s="204"/>
      <c r="BC3214" s="204"/>
      <c r="BD3214" s="204"/>
      <c r="BE3214" s="132"/>
    </row>
    <row r="3215" spans="50:57" x14ac:dyDescent="0.2">
      <c r="AX3215" s="204"/>
      <c r="AY3215" s="204"/>
      <c r="AZ3215" s="204"/>
      <c r="BA3215" s="204"/>
      <c r="BB3215" s="204"/>
      <c r="BC3215" s="204"/>
      <c r="BD3215" s="204"/>
      <c r="BE3215" s="132"/>
    </row>
    <row r="3216" spans="50:57" x14ac:dyDescent="0.2">
      <c r="AX3216" s="204"/>
      <c r="AY3216" s="204"/>
      <c r="AZ3216" s="204"/>
      <c r="BA3216" s="204"/>
      <c r="BB3216" s="204"/>
      <c r="BC3216" s="204"/>
      <c r="BD3216" s="204"/>
      <c r="BE3216" s="132"/>
    </row>
    <row r="3217" spans="50:57" x14ac:dyDescent="0.2">
      <c r="AX3217" s="204"/>
      <c r="AY3217" s="204"/>
      <c r="AZ3217" s="204"/>
      <c r="BA3217" s="204"/>
      <c r="BB3217" s="204"/>
      <c r="BC3217" s="204"/>
      <c r="BD3217" s="204"/>
      <c r="BE3217" s="132"/>
    </row>
    <row r="3218" spans="50:57" x14ac:dyDescent="0.2">
      <c r="AX3218" s="204"/>
      <c r="AY3218" s="204"/>
      <c r="AZ3218" s="204"/>
      <c r="BA3218" s="204"/>
      <c r="BB3218" s="204"/>
      <c r="BC3218" s="204"/>
      <c r="BD3218" s="204"/>
      <c r="BE3218" s="132"/>
    </row>
    <row r="3219" spans="50:57" x14ac:dyDescent="0.2">
      <c r="AX3219" s="204"/>
      <c r="AY3219" s="204"/>
      <c r="AZ3219" s="204"/>
      <c r="BA3219" s="204"/>
      <c r="BB3219" s="204"/>
      <c r="BC3219" s="204"/>
      <c r="BD3219" s="204"/>
      <c r="BE3219" s="132"/>
    </row>
    <row r="3220" spans="50:57" x14ac:dyDescent="0.2">
      <c r="AX3220" s="204"/>
      <c r="AY3220" s="204"/>
      <c r="AZ3220" s="204"/>
      <c r="BA3220" s="204"/>
      <c r="BB3220" s="204"/>
      <c r="BC3220" s="204"/>
      <c r="BD3220" s="204"/>
      <c r="BE3220" s="132"/>
    </row>
    <row r="3221" spans="50:57" x14ac:dyDescent="0.2">
      <c r="AX3221" s="204"/>
      <c r="AY3221" s="204"/>
      <c r="AZ3221" s="204"/>
      <c r="BA3221" s="204"/>
      <c r="BB3221" s="204"/>
      <c r="BC3221" s="204"/>
      <c r="BD3221" s="204"/>
      <c r="BE3221" s="132"/>
    </row>
    <row r="3222" spans="50:57" x14ac:dyDescent="0.2">
      <c r="AX3222" s="204"/>
      <c r="AY3222" s="204"/>
      <c r="AZ3222" s="204"/>
      <c r="BA3222" s="204"/>
      <c r="BB3222" s="204"/>
      <c r="BC3222" s="204"/>
      <c r="BD3222" s="204"/>
      <c r="BE3222" s="132"/>
    </row>
    <row r="3223" spans="50:57" x14ac:dyDescent="0.2">
      <c r="AX3223" s="204"/>
      <c r="AY3223" s="204"/>
      <c r="AZ3223" s="204"/>
      <c r="BA3223" s="204"/>
      <c r="BB3223" s="204"/>
      <c r="BC3223" s="204"/>
      <c r="BD3223" s="204"/>
      <c r="BE3223" s="132"/>
    </row>
    <row r="3224" spans="50:57" x14ac:dyDescent="0.2">
      <c r="AX3224" s="204"/>
      <c r="AY3224" s="204"/>
      <c r="AZ3224" s="204"/>
      <c r="BA3224" s="204"/>
      <c r="BB3224" s="204"/>
      <c r="BC3224" s="204"/>
      <c r="BD3224" s="204"/>
      <c r="BE3224" s="132"/>
    </row>
    <row r="3225" spans="50:57" x14ac:dyDescent="0.2">
      <c r="AX3225" s="204"/>
      <c r="AY3225" s="204"/>
      <c r="AZ3225" s="204"/>
      <c r="BA3225" s="204"/>
      <c r="BB3225" s="204"/>
      <c r="BC3225" s="204"/>
      <c r="BD3225" s="204"/>
      <c r="BE3225" s="132"/>
    </row>
    <row r="3226" spans="50:57" x14ac:dyDescent="0.2">
      <c r="AX3226" s="204"/>
      <c r="AY3226" s="204"/>
      <c r="AZ3226" s="204"/>
      <c r="BA3226" s="204"/>
      <c r="BB3226" s="204"/>
      <c r="BC3226" s="204"/>
      <c r="BD3226" s="204"/>
      <c r="BE3226" s="132"/>
    </row>
    <row r="3227" spans="50:57" x14ac:dyDescent="0.2">
      <c r="AX3227" s="204"/>
      <c r="AY3227" s="204"/>
      <c r="AZ3227" s="204"/>
      <c r="BA3227" s="204"/>
      <c r="BB3227" s="204"/>
      <c r="BC3227" s="204"/>
      <c r="BD3227" s="204"/>
      <c r="BE3227" s="132"/>
    </row>
    <row r="3228" spans="50:57" x14ac:dyDescent="0.2">
      <c r="AX3228" s="204"/>
      <c r="AY3228" s="204"/>
      <c r="AZ3228" s="204"/>
      <c r="BA3228" s="204"/>
      <c r="BB3228" s="204"/>
      <c r="BC3228" s="204"/>
      <c r="BD3228" s="204"/>
      <c r="BE3228" s="132"/>
    </row>
    <row r="3229" spans="50:57" x14ac:dyDescent="0.2">
      <c r="AX3229" s="204"/>
      <c r="AY3229" s="204"/>
      <c r="AZ3229" s="204"/>
      <c r="BA3229" s="204"/>
      <c r="BB3229" s="204"/>
      <c r="BC3229" s="204"/>
      <c r="BD3229" s="204"/>
      <c r="BE3229" s="132"/>
    </row>
    <row r="3230" spans="50:57" x14ac:dyDescent="0.2">
      <c r="AX3230" s="204"/>
      <c r="AY3230" s="204"/>
      <c r="AZ3230" s="204"/>
      <c r="BA3230" s="204"/>
      <c r="BB3230" s="204"/>
      <c r="BC3230" s="204"/>
      <c r="BD3230" s="204"/>
      <c r="BE3230" s="132"/>
    </row>
    <row r="3231" spans="50:57" x14ac:dyDescent="0.2">
      <c r="AX3231" s="204"/>
      <c r="AY3231" s="204"/>
      <c r="AZ3231" s="204"/>
      <c r="BA3231" s="204"/>
      <c r="BB3231" s="204"/>
      <c r="BC3231" s="204"/>
      <c r="BD3231" s="204"/>
      <c r="BE3231" s="132"/>
    </row>
    <row r="3232" spans="50:57" x14ac:dyDescent="0.2">
      <c r="AX3232" s="204"/>
      <c r="AY3232" s="204"/>
      <c r="AZ3232" s="204"/>
      <c r="BA3232" s="204"/>
      <c r="BB3232" s="204"/>
      <c r="BC3232" s="204"/>
      <c r="BD3232" s="204"/>
      <c r="BE3232" s="132"/>
    </row>
    <row r="3233" spans="50:57" x14ac:dyDescent="0.2">
      <c r="AX3233" s="204"/>
      <c r="AY3233" s="204"/>
      <c r="AZ3233" s="204"/>
      <c r="BA3233" s="204"/>
      <c r="BB3233" s="204"/>
      <c r="BC3233" s="204"/>
      <c r="BD3233" s="204"/>
      <c r="BE3233" s="132"/>
    </row>
    <row r="3234" spans="50:57" x14ac:dyDescent="0.2">
      <c r="AX3234" s="204"/>
      <c r="AY3234" s="204"/>
      <c r="AZ3234" s="204"/>
      <c r="BA3234" s="204"/>
      <c r="BB3234" s="204"/>
      <c r="BC3234" s="204"/>
      <c r="BD3234" s="204"/>
      <c r="BE3234" s="132"/>
    </row>
    <row r="3235" spans="50:57" x14ac:dyDescent="0.2">
      <c r="AX3235" s="204"/>
      <c r="AY3235" s="204"/>
      <c r="AZ3235" s="204"/>
      <c r="BA3235" s="204"/>
      <c r="BB3235" s="204"/>
      <c r="BC3235" s="204"/>
      <c r="BD3235" s="204"/>
      <c r="BE3235" s="132"/>
    </row>
    <row r="3236" spans="50:57" x14ac:dyDescent="0.2">
      <c r="AX3236" s="204"/>
      <c r="AY3236" s="204"/>
      <c r="AZ3236" s="204"/>
      <c r="BA3236" s="204"/>
      <c r="BB3236" s="204"/>
      <c r="BC3236" s="204"/>
      <c r="BD3236" s="204"/>
      <c r="BE3236" s="132"/>
    </row>
    <row r="3237" spans="50:57" x14ac:dyDescent="0.2">
      <c r="AX3237" s="204"/>
      <c r="AY3237" s="204"/>
      <c r="AZ3237" s="204"/>
      <c r="BA3237" s="204"/>
      <c r="BB3237" s="204"/>
      <c r="BC3237" s="204"/>
      <c r="BD3237" s="204"/>
      <c r="BE3237" s="132"/>
    </row>
    <row r="3238" spans="50:57" x14ac:dyDescent="0.2">
      <c r="AX3238" s="204"/>
      <c r="AY3238" s="204"/>
      <c r="AZ3238" s="204"/>
      <c r="BA3238" s="204"/>
      <c r="BB3238" s="204"/>
      <c r="BC3238" s="204"/>
      <c r="BD3238" s="204"/>
      <c r="BE3238" s="132"/>
    </row>
    <row r="3239" spans="50:57" x14ac:dyDescent="0.2">
      <c r="AX3239" s="204"/>
      <c r="AY3239" s="204"/>
      <c r="AZ3239" s="204"/>
      <c r="BA3239" s="204"/>
      <c r="BB3239" s="204"/>
      <c r="BC3239" s="204"/>
      <c r="BD3239" s="204"/>
      <c r="BE3239" s="132"/>
    </row>
    <row r="3240" spans="50:57" x14ac:dyDescent="0.2">
      <c r="AX3240" s="204"/>
      <c r="AY3240" s="204"/>
      <c r="AZ3240" s="204"/>
      <c r="BA3240" s="204"/>
      <c r="BB3240" s="204"/>
      <c r="BC3240" s="204"/>
      <c r="BD3240" s="204"/>
      <c r="BE3240" s="132"/>
    </row>
    <row r="3241" spans="50:57" x14ac:dyDescent="0.2">
      <c r="AX3241" s="204"/>
      <c r="AY3241" s="204"/>
      <c r="AZ3241" s="204"/>
      <c r="BA3241" s="204"/>
      <c r="BB3241" s="204"/>
      <c r="BC3241" s="204"/>
      <c r="BD3241" s="204"/>
      <c r="BE3241" s="132"/>
    </row>
    <row r="3242" spans="50:57" x14ac:dyDescent="0.2">
      <c r="AX3242" s="204"/>
      <c r="AY3242" s="204"/>
      <c r="AZ3242" s="204"/>
      <c r="BA3242" s="204"/>
      <c r="BB3242" s="204"/>
      <c r="BC3242" s="204"/>
      <c r="BD3242" s="204"/>
      <c r="BE3242" s="132"/>
    </row>
    <row r="3243" spans="50:57" x14ac:dyDescent="0.2">
      <c r="AX3243" s="204"/>
      <c r="AY3243" s="204"/>
      <c r="AZ3243" s="204"/>
      <c r="BA3243" s="204"/>
      <c r="BB3243" s="204"/>
      <c r="BC3243" s="204"/>
      <c r="BD3243" s="204"/>
      <c r="BE3243" s="132"/>
    </row>
    <row r="3244" spans="50:57" x14ac:dyDescent="0.2">
      <c r="AX3244" s="204"/>
      <c r="AY3244" s="204"/>
      <c r="AZ3244" s="204"/>
      <c r="BA3244" s="204"/>
      <c r="BB3244" s="204"/>
      <c r="BC3244" s="204"/>
      <c r="BD3244" s="204"/>
      <c r="BE3244" s="132"/>
    </row>
    <row r="3245" spans="50:57" x14ac:dyDescent="0.2">
      <c r="AX3245" s="204"/>
      <c r="AY3245" s="204"/>
      <c r="AZ3245" s="204"/>
      <c r="BA3245" s="204"/>
      <c r="BB3245" s="204"/>
      <c r="BC3245" s="204"/>
      <c r="BD3245" s="204"/>
      <c r="BE3245" s="132"/>
    </row>
    <row r="3246" spans="50:57" x14ac:dyDescent="0.2">
      <c r="AX3246" s="204"/>
      <c r="AY3246" s="204"/>
      <c r="AZ3246" s="204"/>
      <c r="BA3246" s="204"/>
      <c r="BB3246" s="204"/>
      <c r="BC3246" s="204"/>
      <c r="BD3246" s="204"/>
      <c r="BE3246" s="132"/>
    </row>
    <row r="3247" spans="50:57" x14ac:dyDescent="0.2">
      <c r="AX3247" s="204"/>
      <c r="AY3247" s="204"/>
      <c r="AZ3247" s="204"/>
      <c r="BA3247" s="204"/>
      <c r="BB3247" s="204"/>
      <c r="BC3247" s="204"/>
      <c r="BD3247" s="204"/>
      <c r="BE3247" s="132"/>
    </row>
    <row r="3248" spans="50:57" x14ac:dyDescent="0.2">
      <c r="AX3248" s="204"/>
      <c r="AY3248" s="204"/>
      <c r="AZ3248" s="204"/>
      <c r="BA3248" s="204"/>
      <c r="BB3248" s="204"/>
      <c r="BC3248" s="204"/>
      <c r="BD3248" s="204"/>
      <c r="BE3248" s="132"/>
    </row>
    <row r="3249" spans="50:57" x14ac:dyDescent="0.2">
      <c r="AX3249" s="204"/>
      <c r="AY3249" s="204"/>
      <c r="AZ3249" s="204"/>
      <c r="BA3249" s="204"/>
      <c r="BB3249" s="204"/>
      <c r="BC3249" s="204"/>
      <c r="BD3249" s="204"/>
      <c r="BE3249" s="132"/>
    </row>
    <row r="3250" spans="50:57" x14ac:dyDescent="0.2">
      <c r="AX3250" s="204"/>
      <c r="AY3250" s="204"/>
      <c r="AZ3250" s="204"/>
      <c r="BA3250" s="204"/>
      <c r="BB3250" s="204"/>
      <c r="BC3250" s="204"/>
      <c r="BD3250" s="204"/>
      <c r="BE3250" s="132"/>
    </row>
    <row r="3251" spans="50:57" x14ac:dyDescent="0.2">
      <c r="AX3251" s="204"/>
      <c r="AY3251" s="204"/>
      <c r="AZ3251" s="204"/>
      <c r="BA3251" s="204"/>
      <c r="BB3251" s="204"/>
      <c r="BC3251" s="204"/>
      <c r="BD3251" s="204"/>
      <c r="BE3251" s="132"/>
    </row>
    <row r="3252" spans="50:57" x14ac:dyDescent="0.2">
      <c r="AX3252" s="204"/>
      <c r="AY3252" s="204"/>
      <c r="AZ3252" s="204"/>
      <c r="BA3252" s="204"/>
      <c r="BB3252" s="204"/>
      <c r="BC3252" s="204"/>
      <c r="BD3252" s="204"/>
      <c r="BE3252" s="132"/>
    </row>
    <row r="3253" spans="50:57" x14ac:dyDescent="0.2">
      <c r="AX3253" s="204"/>
      <c r="AY3253" s="204"/>
      <c r="AZ3253" s="204"/>
      <c r="BA3253" s="204"/>
      <c r="BB3253" s="204"/>
      <c r="BC3253" s="204"/>
      <c r="BD3253" s="204"/>
      <c r="BE3253" s="132"/>
    </row>
    <row r="3254" spans="50:57" x14ac:dyDescent="0.2">
      <c r="AX3254" s="204"/>
      <c r="AY3254" s="204"/>
      <c r="AZ3254" s="204"/>
      <c r="BA3254" s="204"/>
      <c r="BB3254" s="204"/>
      <c r="BC3254" s="204"/>
      <c r="BD3254" s="204"/>
      <c r="BE3254" s="132"/>
    </row>
    <row r="3255" spans="50:57" x14ac:dyDescent="0.2">
      <c r="AX3255" s="204"/>
      <c r="AY3255" s="204"/>
      <c r="AZ3255" s="204"/>
      <c r="BA3255" s="204"/>
      <c r="BB3255" s="204"/>
      <c r="BC3255" s="204"/>
      <c r="BD3255" s="204"/>
      <c r="BE3255" s="132"/>
    </row>
    <row r="3256" spans="50:57" x14ac:dyDescent="0.2">
      <c r="AX3256" s="204"/>
      <c r="AY3256" s="204"/>
      <c r="AZ3256" s="204"/>
      <c r="BA3256" s="204"/>
      <c r="BB3256" s="204"/>
      <c r="BC3256" s="204"/>
      <c r="BD3256" s="204"/>
      <c r="BE3256" s="132"/>
    </row>
    <row r="3257" spans="50:57" x14ac:dyDescent="0.2">
      <c r="AX3257" s="204"/>
      <c r="AY3257" s="204"/>
      <c r="AZ3257" s="204"/>
      <c r="BA3257" s="204"/>
      <c r="BB3257" s="204"/>
      <c r="BC3257" s="204"/>
      <c r="BD3257" s="204"/>
      <c r="BE3257" s="132"/>
    </row>
    <row r="3258" spans="50:57" x14ac:dyDescent="0.2">
      <c r="AX3258" s="204"/>
      <c r="AY3258" s="204"/>
      <c r="AZ3258" s="204"/>
      <c r="BA3258" s="204"/>
      <c r="BB3258" s="204"/>
      <c r="BC3258" s="204"/>
      <c r="BD3258" s="204"/>
      <c r="BE3258" s="132"/>
    </row>
    <row r="3259" spans="50:57" x14ac:dyDescent="0.2">
      <c r="AX3259" s="204"/>
      <c r="AY3259" s="204"/>
      <c r="AZ3259" s="204"/>
      <c r="BA3259" s="204"/>
      <c r="BB3259" s="204"/>
      <c r="BC3259" s="204"/>
      <c r="BD3259" s="204"/>
      <c r="BE3259" s="132"/>
    </row>
    <row r="3260" spans="50:57" x14ac:dyDescent="0.2">
      <c r="AX3260" s="204"/>
      <c r="AY3260" s="204"/>
      <c r="AZ3260" s="204"/>
      <c r="BA3260" s="204"/>
      <c r="BB3260" s="204"/>
      <c r="BC3260" s="204"/>
      <c r="BD3260" s="204"/>
      <c r="BE3260" s="132"/>
    </row>
    <row r="3261" spans="50:57" x14ac:dyDescent="0.2">
      <c r="AX3261" s="204"/>
      <c r="AY3261" s="204"/>
      <c r="AZ3261" s="204"/>
      <c r="BA3261" s="204"/>
      <c r="BB3261" s="204"/>
      <c r="BC3261" s="204"/>
      <c r="BD3261" s="204"/>
      <c r="BE3261" s="132"/>
    </row>
    <row r="3262" spans="50:57" x14ac:dyDescent="0.2">
      <c r="AX3262" s="204"/>
      <c r="AY3262" s="204"/>
      <c r="AZ3262" s="204"/>
      <c r="BA3262" s="204"/>
      <c r="BB3262" s="204"/>
      <c r="BC3262" s="204"/>
      <c r="BD3262" s="204"/>
      <c r="BE3262" s="132"/>
    </row>
    <row r="3263" spans="50:57" x14ac:dyDescent="0.2">
      <c r="AX3263" s="204"/>
      <c r="AY3263" s="204"/>
      <c r="AZ3263" s="204"/>
      <c r="BA3263" s="204"/>
      <c r="BB3263" s="204"/>
      <c r="BC3263" s="204"/>
      <c r="BD3263" s="204"/>
      <c r="BE3263" s="132"/>
    </row>
    <row r="3264" spans="50:57" x14ac:dyDescent="0.2">
      <c r="AX3264" s="204"/>
      <c r="AY3264" s="204"/>
      <c r="AZ3264" s="204"/>
      <c r="BA3264" s="204"/>
      <c r="BB3264" s="204"/>
      <c r="BC3264" s="204"/>
      <c r="BD3264" s="204"/>
      <c r="BE3264" s="132"/>
    </row>
    <row r="3265" spans="50:57" x14ac:dyDescent="0.2">
      <c r="AX3265" s="204"/>
      <c r="AY3265" s="204"/>
      <c r="AZ3265" s="204"/>
      <c r="BA3265" s="204"/>
      <c r="BB3265" s="204"/>
      <c r="BC3265" s="204"/>
      <c r="BD3265" s="204"/>
      <c r="BE3265" s="132"/>
    </row>
    <row r="3266" spans="50:57" x14ac:dyDescent="0.2">
      <c r="AX3266" s="204"/>
      <c r="AY3266" s="204"/>
      <c r="AZ3266" s="204"/>
      <c r="BA3266" s="204"/>
      <c r="BB3266" s="204"/>
      <c r="BC3266" s="204"/>
      <c r="BD3266" s="204"/>
      <c r="BE3266" s="132"/>
    </row>
    <row r="3267" spans="50:57" x14ac:dyDescent="0.2">
      <c r="AX3267" s="204"/>
      <c r="AY3267" s="204"/>
      <c r="AZ3267" s="204"/>
      <c r="BA3267" s="204"/>
      <c r="BB3267" s="204"/>
      <c r="BC3267" s="204"/>
      <c r="BD3267" s="204"/>
      <c r="BE3267" s="132"/>
    </row>
    <row r="3268" spans="50:57" x14ac:dyDescent="0.2">
      <c r="AX3268" s="204"/>
      <c r="AY3268" s="204"/>
      <c r="AZ3268" s="204"/>
      <c r="BA3268" s="204"/>
      <c r="BB3268" s="204"/>
      <c r="BC3268" s="204"/>
      <c r="BD3268" s="204"/>
      <c r="BE3268" s="132"/>
    </row>
    <row r="3269" spans="50:57" x14ac:dyDescent="0.2">
      <c r="AX3269" s="204"/>
      <c r="AY3269" s="204"/>
      <c r="AZ3269" s="204"/>
      <c r="BA3269" s="204"/>
      <c r="BB3269" s="204"/>
      <c r="BC3269" s="204"/>
      <c r="BD3269" s="204"/>
      <c r="BE3269" s="132"/>
    </row>
    <row r="3270" spans="50:57" x14ac:dyDescent="0.2">
      <c r="AX3270" s="204"/>
      <c r="AY3270" s="204"/>
      <c r="AZ3270" s="204"/>
      <c r="BA3270" s="204"/>
      <c r="BB3270" s="204"/>
      <c r="BC3270" s="204"/>
      <c r="BD3270" s="204"/>
      <c r="BE3270" s="132"/>
    </row>
    <row r="3271" spans="50:57" x14ac:dyDescent="0.2">
      <c r="AX3271" s="204"/>
      <c r="AY3271" s="204"/>
      <c r="AZ3271" s="204"/>
      <c r="BA3271" s="204"/>
      <c r="BB3271" s="204"/>
      <c r="BC3271" s="204"/>
      <c r="BD3271" s="204"/>
      <c r="BE3271" s="132"/>
    </row>
    <row r="3272" spans="50:57" x14ac:dyDescent="0.2">
      <c r="AX3272" s="204"/>
      <c r="AY3272" s="204"/>
      <c r="AZ3272" s="204"/>
      <c r="BA3272" s="204"/>
      <c r="BB3272" s="204"/>
      <c r="BC3272" s="204"/>
      <c r="BD3272" s="204"/>
      <c r="BE3272" s="132"/>
    </row>
    <row r="3273" spans="50:57" x14ac:dyDescent="0.2">
      <c r="AX3273" s="204"/>
      <c r="AY3273" s="204"/>
      <c r="AZ3273" s="204"/>
      <c r="BA3273" s="204"/>
      <c r="BB3273" s="204"/>
      <c r="BC3273" s="204"/>
      <c r="BD3273" s="204"/>
      <c r="BE3273" s="132"/>
    </row>
    <row r="3274" spans="50:57" x14ac:dyDescent="0.2">
      <c r="AX3274" s="204"/>
      <c r="AY3274" s="204"/>
      <c r="AZ3274" s="204"/>
      <c r="BA3274" s="204"/>
      <c r="BB3274" s="204"/>
      <c r="BC3274" s="204"/>
      <c r="BD3274" s="204"/>
      <c r="BE3274" s="132"/>
    </row>
    <row r="3275" spans="50:57" x14ac:dyDescent="0.2">
      <c r="AX3275" s="204"/>
      <c r="AY3275" s="204"/>
      <c r="AZ3275" s="204"/>
      <c r="BA3275" s="204"/>
      <c r="BB3275" s="204"/>
      <c r="BC3275" s="204"/>
      <c r="BD3275" s="204"/>
      <c r="BE3275" s="132"/>
    </row>
    <row r="3276" spans="50:57" x14ac:dyDescent="0.2">
      <c r="AX3276" s="204"/>
      <c r="AY3276" s="204"/>
      <c r="AZ3276" s="204"/>
      <c r="BA3276" s="204"/>
      <c r="BB3276" s="204"/>
      <c r="BC3276" s="204"/>
      <c r="BD3276" s="204"/>
      <c r="BE3276" s="132"/>
    </row>
    <row r="3277" spans="50:57" x14ac:dyDescent="0.2">
      <c r="AX3277" s="204"/>
      <c r="AY3277" s="204"/>
      <c r="AZ3277" s="204"/>
      <c r="BA3277" s="204"/>
      <c r="BB3277" s="204"/>
      <c r="BC3277" s="204"/>
      <c r="BD3277" s="204"/>
      <c r="BE3277" s="132"/>
    </row>
    <row r="3278" spans="50:57" x14ac:dyDescent="0.2">
      <c r="AX3278" s="204"/>
      <c r="AY3278" s="204"/>
      <c r="AZ3278" s="204"/>
      <c r="BA3278" s="204"/>
      <c r="BB3278" s="204"/>
      <c r="BC3278" s="204"/>
      <c r="BD3278" s="204"/>
      <c r="BE3278" s="132"/>
    </row>
    <row r="3279" spans="50:57" x14ac:dyDescent="0.2">
      <c r="AX3279" s="204"/>
      <c r="AY3279" s="204"/>
      <c r="AZ3279" s="204"/>
      <c r="BA3279" s="204"/>
      <c r="BB3279" s="204"/>
      <c r="BC3279" s="204"/>
      <c r="BD3279" s="204"/>
      <c r="BE3279" s="132"/>
    </row>
    <row r="3280" spans="50:57" x14ac:dyDescent="0.2">
      <c r="AX3280" s="204"/>
      <c r="AY3280" s="204"/>
      <c r="AZ3280" s="204"/>
      <c r="BA3280" s="204"/>
      <c r="BB3280" s="204"/>
      <c r="BC3280" s="204"/>
      <c r="BD3280" s="204"/>
      <c r="BE3280" s="132"/>
    </row>
    <row r="3281" spans="50:57" x14ac:dyDescent="0.2">
      <c r="AX3281" s="204"/>
      <c r="AY3281" s="204"/>
      <c r="AZ3281" s="204"/>
      <c r="BA3281" s="204"/>
      <c r="BB3281" s="204"/>
      <c r="BC3281" s="204"/>
      <c r="BD3281" s="204"/>
      <c r="BE3281" s="132"/>
    </row>
    <row r="3282" spans="50:57" x14ac:dyDescent="0.2">
      <c r="AX3282" s="204"/>
      <c r="AY3282" s="204"/>
      <c r="AZ3282" s="204"/>
      <c r="BA3282" s="204"/>
      <c r="BB3282" s="204"/>
      <c r="BC3282" s="204"/>
      <c r="BD3282" s="204"/>
      <c r="BE3282" s="132"/>
    </row>
    <row r="3283" spans="50:57" x14ac:dyDescent="0.2">
      <c r="AX3283" s="204"/>
      <c r="AY3283" s="204"/>
      <c r="AZ3283" s="204"/>
      <c r="BA3283" s="204"/>
      <c r="BB3283" s="204"/>
      <c r="BC3283" s="204"/>
      <c r="BD3283" s="204"/>
      <c r="BE3283" s="132"/>
    </row>
    <row r="3284" spans="50:57" x14ac:dyDescent="0.2">
      <c r="AX3284" s="204"/>
      <c r="AY3284" s="204"/>
      <c r="AZ3284" s="204"/>
      <c r="BA3284" s="204"/>
      <c r="BB3284" s="204"/>
      <c r="BC3284" s="204"/>
      <c r="BD3284" s="204"/>
      <c r="BE3284" s="132"/>
    </row>
    <row r="3285" spans="50:57" x14ac:dyDescent="0.2">
      <c r="AX3285" s="204"/>
      <c r="AY3285" s="204"/>
      <c r="AZ3285" s="204"/>
      <c r="BA3285" s="204"/>
      <c r="BB3285" s="204"/>
      <c r="BC3285" s="204"/>
      <c r="BD3285" s="204"/>
      <c r="BE3285" s="132"/>
    </row>
    <row r="3286" spans="50:57" x14ac:dyDescent="0.2">
      <c r="AX3286" s="204"/>
      <c r="AY3286" s="204"/>
      <c r="AZ3286" s="204"/>
      <c r="BA3286" s="204"/>
      <c r="BB3286" s="204"/>
      <c r="BC3286" s="204"/>
      <c r="BD3286" s="204"/>
      <c r="BE3286" s="132"/>
    </row>
    <row r="3287" spans="50:57" x14ac:dyDescent="0.2">
      <c r="AX3287" s="204"/>
      <c r="AY3287" s="204"/>
      <c r="AZ3287" s="204"/>
      <c r="BA3287" s="204"/>
      <c r="BB3287" s="204"/>
      <c r="BC3287" s="204"/>
      <c r="BD3287" s="204"/>
      <c r="BE3287" s="132"/>
    </row>
    <row r="3288" spans="50:57" x14ac:dyDescent="0.2">
      <c r="AX3288" s="204"/>
      <c r="AY3288" s="204"/>
      <c r="AZ3288" s="204"/>
      <c r="BA3288" s="204"/>
      <c r="BB3288" s="204"/>
      <c r="BC3288" s="204"/>
      <c r="BD3288" s="204"/>
      <c r="BE3288" s="132"/>
    </row>
    <row r="3289" spans="50:57" x14ac:dyDescent="0.2">
      <c r="AX3289" s="204"/>
      <c r="AY3289" s="204"/>
      <c r="AZ3289" s="204"/>
      <c r="BA3289" s="204"/>
      <c r="BB3289" s="204"/>
      <c r="BC3289" s="204"/>
      <c r="BD3289" s="204"/>
      <c r="BE3289" s="132"/>
    </row>
    <row r="3290" spans="50:57" x14ac:dyDescent="0.2">
      <c r="AX3290" s="204"/>
      <c r="AY3290" s="204"/>
      <c r="AZ3290" s="204"/>
      <c r="BA3290" s="204"/>
      <c r="BB3290" s="204"/>
      <c r="BC3290" s="204"/>
      <c r="BD3290" s="204"/>
      <c r="BE3290" s="132"/>
    </row>
    <row r="3291" spans="50:57" x14ac:dyDescent="0.2">
      <c r="AX3291" s="204"/>
      <c r="AY3291" s="204"/>
      <c r="AZ3291" s="204"/>
      <c r="BA3291" s="204"/>
      <c r="BB3291" s="204"/>
      <c r="BC3291" s="204"/>
      <c r="BD3291" s="204"/>
      <c r="BE3291" s="132"/>
    </row>
    <row r="3292" spans="50:57" x14ac:dyDescent="0.2">
      <c r="AX3292" s="204"/>
      <c r="AY3292" s="204"/>
      <c r="AZ3292" s="204"/>
      <c r="BA3292" s="204"/>
      <c r="BB3292" s="204"/>
      <c r="BC3292" s="204"/>
      <c r="BD3292" s="204"/>
      <c r="BE3292" s="132"/>
    </row>
    <row r="3293" spans="50:57" x14ac:dyDescent="0.2">
      <c r="AX3293" s="204"/>
      <c r="AY3293" s="204"/>
      <c r="AZ3293" s="204"/>
      <c r="BA3293" s="204"/>
      <c r="BB3293" s="204"/>
      <c r="BC3293" s="204"/>
      <c r="BD3293" s="204"/>
      <c r="BE3293" s="132"/>
    </row>
    <row r="3294" spans="50:57" x14ac:dyDescent="0.2">
      <c r="AX3294" s="204"/>
      <c r="AY3294" s="204"/>
      <c r="AZ3294" s="204"/>
      <c r="BA3294" s="204"/>
      <c r="BB3294" s="204"/>
      <c r="BC3294" s="204"/>
      <c r="BD3294" s="204"/>
      <c r="BE3294" s="132"/>
    </row>
    <row r="3295" spans="50:57" x14ac:dyDescent="0.2">
      <c r="AX3295" s="204"/>
      <c r="AY3295" s="204"/>
      <c r="AZ3295" s="204"/>
      <c r="BA3295" s="204"/>
      <c r="BB3295" s="204"/>
      <c r="BC3295" s="204"/>
      <c r="BD3295" s="204"/>
      <c r="BE3295" s="132"/>
    </row>
    <row r="3296" spans="50:57" x14ac:dyDescent="0.2">
      <c r="AX3296" s="204"/>
      <c r="AY3296" s="204"/>
      <c r="AZ3296" s="204"/>
      <c r="BA3296" s="204"/>
      <c r="BB3296" s="204"/>
      <c r="BC3296" s="204"/>
      <c r="BD3296" s="204"/>
      <c r="BE3296" s="132"/>
    </row>
    <row r="3297" spans="50:57" x14ac:dyDescent="0.2">
      <c r="AX3297" s="204"/>
      <c r="AY3297" s="204"/>
      <c r="AZ3297" s="204"/>
      <c r="BA3297" s="204"/>
      <c r="BB3297" s="204"/>
      <c r="BC3297" s="204"/>
      <c r="BD3297" s="204"/>
      <c r="BE3297" s="132"/>
    </row>
    <row r="3298" spans="50:57" x14ac:dyDescent="0.2">
      <c r="AX3298" s="204"/>
      <c r="AY3298" s="204"/>
      <c r="AZ3298" s="204"/>
      <c r="BA3298" s="204"/>
      <c r="BB3298" s="204"/>
      <c r="BC3298" s="204"/>
      <c r="BD3298" s="204"/>
      <c r="BE3298" s="132"/>
    </row>
    <row r="3299" spans="50:57" x14ac:dyDescent="0.2">
      <c r="AX3299" s="204"/>
      <c r="AY3299" s="204"/>
      <c r="AZ3299" s="204"/>
      <c r="BA3299" s="204"/>
      <c r="BB3299" s="204"/>
      <c r="BC3299" s="204"/>
      <c r="BD3299" s="204"/>
      <c r="BE3299" s="132"/>
    </row>
    <row r="3300" spans="50:57" x14ac:dyDescent="0.2">
      <c r="AX3300" s="204"/>
      <c r="AY3300" s="204"/>
      <c r="AZ3300" s="204"/>
      <c r="BA3300" s="204"/>
      <c r="BB3300" s="204"/>
      <c r="BC3300" s="204"/>
      <c r="BD3300" s="204"/>
      <c r="BE3300" s="132"/>
    </row>
    <row r="3301" spans="50:57" x14ac:dyDescent="0.2">
      <c r="AX3301" s="204"/>
      <c r="AY3301" s="204"/>
      <c r="AZ3301" s="204"/>
      <c r="BA3301" s="204"/>
      <c r="BB3301" s="204"/>
      <c r="BC3301" s="204"/>
      <c r="BD3301" s="204"/>
      <c r="BE3301" s="132"/>
    </row>
    <row r="3302" spans="50:57" x14ac:dyDescent="0.2">
      <c r="AX3302" s="204"/>
      <c r="AY3302" s="204"/>
      <c r="AZ3302" s="204"/>
      <c r="BA3302" s="204"/>
      <c r="BB3302" s="204"/>
      <c r="BC3302" s="204"/>
      <c r="BD3302" s="204"/>
      <c r="BE3302" s="132"/>
    </row>
    <row r="3303" spans="50:57" x14ac:dyDescent="0.2">
      <c r="AX3303" s="204"/>
      <c r="AY3303" s="204"/>
      <c r="AZ3303" s="204"/>
      <c r="BA3303" s="204"/>
      <c r="BB3303" s="204"/>
      <c r="BC3303" s="204"/>
      <c r="BD3303" s="204"/>
      <c r="BE3303" s="132"/>
    </row>
    <row r="3304" spans="50:57" x14ac:dyDescent="0.2">
      <c r="AX3304" s="204"/>
      <c r="AY3304" s="204"/>
      <c r="AZ3304" s="204"/>
      <c r="BA3304" s="204"/>
      <c r="BB3304" s="204"/>
      <c r="BC3304" s="204"/>
      <c r="BD3304" s="204"/>
      <c r="BE3304" s="132"/>
    </row>
    <row r="3305" spans="50:57" x14ac:dyDescent="0.2">
      <c r="AX3305" s="204"/>
      <c r="AY3305" s="204"/>
      <c r="AZ3305" s="204"/>
      <c r="BA3305" s="204"/>
      <c r="BB3305" s="204"/>
      <c r="BC3305" s="204"/>
      <c r="BD3305" s="204"/>
      <c r="BE3305" s="132"/>
    </row>
    <row r="3306" spans="50:57" x14ac:dyDescent="0.2">
      <c r="AX3306" s="204"/>
      <c r="AY3306" s="204"/>
      <c r="AZ3306" s="204"/>
      <c r="BA3306" s="204"/>
      <c r="BB3306" s="204"/>
      <c r="BC3306" s="204"/>
      <c r="BD3306" s="204"/>
      <c r="BE3306" s="132"/>
    </row>
    <row r="3307" spans="50:57" x14ac:dyDescent="0.2">
      <c r="AX3307" s="204"/>
      <c r="AY3307" s="204"/>
      <c r="AZ3307" s="204"/>
      <c r="BA3307" s="204"/>
      <c r="BB3307" s="204"/>
      <c r="BC3307" s="204"/>
      <c r="BD3307" s="204"/>
      <c r="BE3307" s="132"/>
    </row>
    <row r="3308" spans="50:57" x14ac:dyDescent="0.2">
      <c r="AX3308" s="204"/>
      <c r="AY3308" s="204"/>
      <c r="AZ3308" s="204"/>
      <c r="BA3308" s="204"/>
      <c r="BB3308" s="204"/>
      <c r="BC3308" s="204"/>
      <c r="BD3308" s="204"/>
      <c r="BE3308" s="132"/>
    </row>
    <row r="3309" spans="50:57" x14ac:dyDescent="0.2">
      <c r="AX3309" s="204"/>
      <c r="AY3309" s="204"/>
      <c r="AZ3309" s="204"/>
      <c r="BA3309" s="204"/>
      <c r="BB3309" s="204"/>
      <c r="BC3309" s="204"/>
      <c r="BD3309" s="204"/>
      <c r="BE3309" s="132"/>
    </row>
    <row r="3310" spans="50:57" x14ac:dyDescent="0.2">
      <c r="AX3310" s="204"/>
      <c r="AY3310" s="204"/>
      <c r="AZ3310" s="204"/>
      <c r="BA3310" s="204"/>
      <c r="BB3310" s="204"/>
      <c r="BC3310" s="204"/>
      <c r="BD3310" s="204"/>
      <c r="BE3310" s="132"/>
    </row>
    <row r="3311" spans="50:57" x14ac:dyDescent="0.2">
      <c r="AX3311" s="204"/>
      <c r="AY3311" s="204"/>
      <c r="AZ3311" s="204"/>
      <c r="BA3311" s="204"/>
      <c r="BB3311" s="204"/>
      <c r="BC3311" s="204"/>
      <c r="BD3311" s="204"/>
      <c r="BE3311" s="132"/>
    </row>
    <row r="3312" spans="50:57" x14ac:dyDescent="0.2">
      <c r="AX3312" s="204"/>
      <c r="AY3312" s="204"/>
      <c r="AZ3312" s="204"/>
      <c r="BA3312" s="204"/>
      <c r="BB3312" s="204"/>
      <c r="BC3312" s="204"/>
      <c r="BD3312" s="204"/>
      <c r="BE3312" s="132"/>
    </row>
    <row r="3313" spans="50:57" x14ac:dyDescent="0.2">
      <c r="AX3313" s="204"/>
      <c r="AY3313" s="204"/>
      <c r="AZ3313" s="204"/>
      <c r="BA3313" s="204"/>
      <c r="BB3313" s="204"/>
      <c r="BC3313" s="204"/>
      <c r="BD3313" s="204"/>
      <c r="BE3313" s="132"/>
    </row>
    <row r="3314" spans="50:57" x14ac:dyDescent="0.2">
      <c r="AX3314" s="204"/>
      <c r="AY3314" s="204"/>
      <c r="AZ3314" s="204"/>
      <c r="BA3314" s="204"/>
      <c r="BB3314" s="204"/>
      <c r="BC3314" s="204"/>
      <c r="BD3314" s="204"/>
      <c r="BE3314" s="132"/>
    </row>
    <row r="3315" spans="50:57" x14ac:dyDescent="0.2">
      <c r="AX3315" s="204"/>
      <c r="AY3315" s="204"/>
      <c r="AZ3315" s="204"/>
      <c r="BA3315" s="204"/>
      <c r="BB3315" s="204"/>
      <c r="BC3315" s="204"/>
      <c r="BD3315" s="204"/>
      <c r="BE3315" s="132"/>
    </row>
    <row r="3316" spans="50:57" x14ac:dyDescent="0.2">
      <c r="AX3316" s="204"/>
      <c r="AY3316" s="204"/>
      <c r="AZ3316" s="204"/>
      <c r="BA3316" s="204"/>
      <c r="BB3316" s="204"/>
      <c r="BC3316" s="204"/>
      <c r="BD3316" s="204"/>
      <c r="BE3316" s="132"/>
    </row>
    <row r="3317" spans="50:57" x14ac:dyDescent="0.2">
      <c r="AX3317" s="204"/>
      <c r="AY3317" s="204"/>
      <c r="AZ3317" s="204"/>
      <c r="BA3317" s="204"/>
      <c r="BB3317" s="204"/>
      <c r="BC3317" s="204"/>
      <c r="BD3317" s="204"/>
      <c r="BE3317" s="132"/>
    </row>
    <row r="3318" spans="50:57" x14ac:dyDescent="0.2">
      <c r="AX3318" s="204"/>
      <c r="AY3318" s="204"/>
      <c r="AZ3318" s="204"/>
      <c r="BA3318" s="204"/>
      <c r="BB3318" s="204"/>
      <c r="BC3318" s="204"/>
      <c r="BD3318" s="204"/>
      <c r="BE3318" s="132"/>
    </row>
    <row r="3319" spans="50:57" x14ac:dyDescent="0.2">
      <c r="AX3319" s="204"/>
      <c r="AY3319" s="204"/>
      <c r="AZ3319" s="204"/>
      <c r="BA3319" s="204"/>
      <c r="BB3319" s="204"/>
      <c r="BC3319" s="204"/>
      <c r="BD3319" s="204"/>
      <c r="BE3319" s="132"/>
    </row>
    <row r="3320" spans="50:57" x14ac:dyDescent="0.2">
      <c r="AX3320" s="204"/>
      <c r="AY3320" s="204"/>
      <c r="AZ3320" s="204"/>
      <c r="BA3320" s="204"/>
      <c r="BB3320" s="204"/>
      <c r="BC3320" s="204"/>
      <c r="BD3320" s="204"/>
      <c r="BE3320" s="132"/>
    </row>
    <row r="3321" spans="50:57" x14ac:dyDescent="0.2">
      <c r="AX3321" s="204"/>
      <c r="AY3321" s="204"/>
      <c r="AZ3321" s="204"/>
      <c r="BA3321" s="204"/>
      <c r="BB3321" s="204"/>
      <c r="BC3321" s="204"/>
      <c r="BD3321" s="204"/>
      <c r="BE3321" s="132"/>
    </row>
    <row r="3322" spans="50:57" x14ac:dyDescent="0.2">
      <c r="AX3322" s="204"/>
      <c r="AY3322" s="204"/>
      <c r="AZ3322" s="204"/>
      <c r="BA3322" s="204"/>
      <c r="BB3322" s="204"/>
      <c r="BC3322" s="204"/>
      <c r="BD3322" s="204"/>
      <c r="BE3322" s="132"/>
    </row>
    <row r="3323" spans="50:57" x14ac:dyDescent="0.2">
      <c r="AX3323" s="204"/>
      <c r="AY3323" s="204"/>
      <c r="AZ3323" s="204"/>
      <c r="BA3323" s="204"/>
      <c r="BB3323" s="204"/>
      <c r="BC3323" s="204"/>
      <c r="BD3323" s="204"/>
      <c r="BE3323" s="132"/>
    </row>
    <row r="3324" spans="50:57" x14ac:dyDescent="0.2">
      <c r="AX3324" s="204"/>
      <c r="AY3324" s="204"/>
      <c r="AZ3324" s="204"/>
      <c r="BA3324" s="204"/>
      <c r="BB3324" s="204"/>
      <c r="BC3324" s="204"/>
      <c r="BD3324" s="204"/>
      <c r="BE3324" s="132"/>
    </row>
    <row r="3325" spans="50:57" x14ac:dyDescent="0.2">
      <c r="AX3325" s="204"/>
      <c r="AY3325" s="204"/>
      <c r="AZ3325" s="204"/>
      <c r="BA3325" s="204"/>
      <c r="BB3325" s="204"/>
      <c r="BC3325" s="204"/>
      <c r="BD3325" s="204"/>
      <c r="BE3325" s="132"/>
    </row>
    <row r="3326" spans="50:57" x14ac:dyDescent="0.2">
      <c r="AX3326" s="204"/>
      <c r="AY3326" s="204"/>
      <c r="AZ3326" s="204"/>
      <c r="BA3326" s="204"/>
      <c r="BB3326" s="204"/>
      <c r="BC3326" s="204"/>
      <c r="BD3326" s="204"/>
      <c r="BE3326" s="132"/>
    </row>
    <row r="3327" spans="50:57" x14ac:dyDescent="0.2">
      <c r="AX3327" s="204"/>
      <c r="AY3327" s="204"/>
      <c r="AZ3327" s="204"/>
      <c r="BA3327" s="204"/>
      <c r="BB3327" s="204"/>
      <c r="BC3327" s="204"/>
      <c r="BD3327" s="204"/>
      <c r="BE3327" s="132"/>
    </row>
    <row r="3328" spans="50:57" x14ac:dyDescent="0.2">
      <c r="AX3328" s="204"/>
      <c r="AY3328" s="204"/>
      <c r="AZ3328" s="204"/>
      <c r="BA3328" s="204"/>
      <c r="BB3328" s="204"/>
      <c r="BC3328" s="204"/>
      <c r="BD3328" s="204"/>
      <c r="BE3328" s="132"/>
    </row>
    <row r="3329" spans="50:57" x14ac:dyDescent="0.2">
      <c r="AX3329" s="204"/>
      <c r="AY3329" s="204"/>
      <c r="AZ3329" s="204"/>
      <c r="BA3329" s="204"/>
      <c r="BB3329" s="204"/>
      <c r="BC3329" s="204"/>
      <c r="BD3329" s="204"/>
      <c r="BE3329" s="132"/>
    </row>
    <row r="3330" spans="50:57" x14ac:dyDescent="0.2">
      <c r="AX3330" s="204"/>
      <c r="AY3330" s="204"/>
      <c r="AZ3330" s="204"/>
      <c r="BA3330" s="204"/>
      <c r="BB3330" s="204"/>
      <c r="BC3330" s="204"/>
      <c r="BD3330" s="204"/>
      <c r="BE3330" s="132"/>
    </row>
    <row r="3331" spans="50:57" x14ac:dyDescent="0.2">
      <c r="AX3331" s="204"/>
      <c r="AY3331" s="204"/>
      <c r="AZ3331" s="204"/>
      <c r="BA3331" s="204"/>
      <c r="BB3331" s="204"/>
      <c r="BC3331" s="204"/>
      <c r="BD3331" s="204"/>
      <c r="BE3331" s="132"/>
    </row>
    <row r="3332" spans="50:57" x14ac:dyDescent="0.2">
      <c r="AX3332" s="204"/>
      <c r="AY3332" s="204"/>
      <c r="AZ3332" s="204"/>
      <c r="BA3332" s="204"/>
      <c r="BB3332" s="204"/>
      <c r="BC3332" s="204"/>
      <c r="BD3332" s="204"/>
      <c r="BE3332" s="132"/>
    </row>
    <row r="3333" spans="50:57" x14ac:dyDescent="0.2">
      <c r="AX3333" s="204"/>
      <c r="AY3333" s="204"/>
      <c r="AZ3333" s="204"/>
      <c r="BA3333" s="204"/>
      <c r="BB3333" s="204"/>
      <c r="BC3333" s="204"/>
      <c r="BD3333" s="204"/>
      <c r="BE3333" s="132"/>
    </row>
    <row r="3334" spans="50:57" x14ac:dyDescent="0.2">
      <c r="AX3334" s="204"/>
      <c r="AY3334" s="204"/>
      <c r="AZ3334" s="204"/>
      <c r="BA3334" s="204"/>
      <c r="BB3334" s="204"/>
      <c r="BC3334" s="204"/>
      <c r="BD3334" s="204"/>
      <c r="BE3334" s="132"/>
    </row>
    <row r="3335" spans="50:57" x14ac:dyDescent="0.2">
      <c r="AX3335" s="204"/>
      <c r="AY3335" s="204"/>
      <c r="AZ3335" s="204"/>
      <c r="BA3335" s="204"/>
      <c r="BB3335" s="204"/>
      <c r="BC3335" s="204"/>
      <c r="BD3335" s="204"/>
      <c r="BE3335" s="132"/>
    </row>
    <row r="3336" spans="50:57" x14ac:dyDescent="0.2">
      <c r="AX3336" s="204"/>
      <c r="AY3336" s="204"/>
      <c r="AZ3336" s="204"/>
      <c r="BA3336" s="204"/>
      <c r="BB3336" s="204"/>
      <c r="BC3336" s="204"/>
      <c r="BD3336" s="204"/>
      <c r="BE3336" s="132"/>
    </row>
    <row r="3337" spans="50:57" x14ac:dyDescent="0.2">
      <c r="AX3337" s="204"/>
      <c r="AY3337" s="204"/>
      <c r="AZ3337" s="204"/>
      <c r="BA3337" s="204"/>
      <c r="BB3337" s="204"/>
      <c r="BC3337" s="204"/>
      <c r="BD3337" s="204"/>
      <c r="BE3337" s="132"/>
    </row>
    <row r="3338" spans="50:57" x14ac:dyDescent="0.2">
      <c r="AX3338" s="204"/>
      <c r="AY3338" s="204"/>
      <c r="AZ3338" s="204"/>
      <c r="BA3338" s="204"/>
      <c r="BB3338" s="204"/>
      <c r="BC3338" s="204"/>
      <c r="BD3338" s="204"/>
      <c r="BE3338" s="132"/>
    </row>
    <row r="3339" spans="50:57" x14ac:dyDescent="0.2">
      <c r="AX3339" s="204"/>
      <c r="AY3339" s="204"/>
      <c r="AZ3339" s="204"/>
      <c r="BA3339" s="204"/>
      <c r="BB3339" s="204"/>
      <c r="BC3339" s="204"/>
      <c r="BD3339" s="204"/>
      <c r="BE3339" s="132"/>
    </row>
    <row r="3340" spans="50:57" x14ac:dyDescent="0.2">
      <c r="AX3340" s="204"/>
      <c r="AY3340" s="204"/>
      <c r="AZ3340" s="204"/>
      <c r="BA3340" s="204"/>
      <c r="BB3340" s="204"/>
      <c r="BC3340" s="204"/>
      <c r="BD3340" s="204"/>
      <c r="BE3340" s="132"/>
    </row>
    <row r="3341" spans="50:57" x14ac:dyDescent="0.2">
      <c r="AX3341" s="204"/>
      <c r="AY3341" s="204"/>
      <c r="AZ3341" s="204"/>
      <c r="BA3341" s="204"/>
      <c r="BB3341" s="204"/>
      <c r="BC3341" s="204"/>
      <c r="BD3341" s="204"/>
      <c r="BE3341" s="132"/>
    </row>
    <row r="3342" spans="50:57" x14ac:dyDescent="0.2">
      <c r="AX3342" s="204"/>
      <c r="AY3342" s="204"/>
      <c r="AZ3342" s="204"/>
      <c r="BA3342" s="204"/>
      <c r="BB3342" s="204"/>
      <c r="BC3342" s="204"/>
      <c r="BD3342" s="204"/>
      <c r="BE3342" s="132"/>
    </row>
    <row r="3343" spans="50:57" x14ac:dyDescent="0.2">
      <c r="AX3343" s="204"/>
      <c r="AY3343" s="204"/>
      <c r="AZ3343" s="204"/>
      <c r="BA3343" s="204"/>
      <c r="BB3343" s="204"/>
      <c r="BC3343" s="204"/>
      <c r="BD3343" s="204"/>
      <c r="BE3343" s="132"/>
    </row>
    <row r="3344" spans="50:57" x14ac:dyDescent="0.2">
      <c r="AX3344" s="204"/>
      <c r="AY3344" s="204"/>
      <c r="AZ3344" s="204"/>
      <c r="BA3344" s="204"/>
      <c r="BB3344" s="204"/>
      <c r="BC3344" s="204"/>
      <c r="BD3344" s="204"/>
      <c r="BE3344" s="132"/>
    </row>
    <row r="3345" spans="50:57" x14ac:dyDescent="0.2">
      <c r="AX3345" s="204"/>
      <c r="AY3345" s="204"/>
      <c r="AZ3345" s="204"/>
      <c r="BA3345" s="204"/>
      <c r="BB3345" s="204"/>
      <c r="BC3345" s="204"/>
      <c r="BD3345" s="204"/>
      <c r="BE3345" s="132"/>
    </row>
    <row r="3346" spans="50:57" x14ac:dyDescent="0.2">
      <c r="AX3346" s="204"/>
      <c r="AY3346" s="204"/>
      <c r="AZ3346" s="204"/>
      <c r="BA3346" s="204"/>
      <c r="BB3346" s="204"/>
      <c r="BC3346" s="204"/>
      <c r="BD3346" s="204"/>
      <c r="BE3346" s="132"/>
    </row>
    <row r="3347" spans="50:57" x14ac:dyDescent="0.2">
      <c r="AX3347" s="204"/>
      <c r="AY3347" s="204"/>
      <c r="AZ3347" s="204"/>
      <c r="BA3347" s="204"/>
      <c r="BB3347" s="204"/>
      <c r="BC3347" s="204"/>
      <c r="BD3347" s="204"/>
      <c r="BE3347" s="132"/>
    </row>
    <row r="3348" spans="50:57" x14ac:dyDescent="0.2">
      <c r="AX3348" s="204"/>
      <c r="AY3348" s="204"/>
      <c r="AZ3348" s="204"/>
      <c r="BA3348" s="204"/>
      <c r="BB3348" s="204"/>
      <c r="BC3348" s="204"/>
      <c r="BD3348" s="204"/>
      <c r="BE3348" s="132"/>
    </row>
    <row r="3349" spans="50:57" x14ac:dyDescent="0.2">
      <c r="AX3349" s="204"/>
      <c r="AY3349" s="204"/>
      <c r="AZ3349" s="204"/>
      <c r="BA3349" s="204"/>
      <c r="BB3349" s="204"/>
      <c r="BC3349" s="204"/>
      <c r="BD3349" s="204"/>
      <c r="BE3349" s="132"/>
    </row>
    <row r="3350" spans="50:57" x14ac:dyDescent="0.2">
      <c r="AX3350" s="204"/>
      <c r="AY3350" s="204"/>
      <c r="AZ3350" s="204"/>
      <c r="BA3350" s="204"/>
      <c r="BB3350" s="204"/>
      <c r="BC3350" s="204"/>
      <c r="BD3350" s="204"/>
      <c r="BE3350" s="132"/>
    </row>
    <row r="3351" spans="50:57" x14ac:dyDescent="0.2">
      <c r="AX3351" s="204"/>
      <c r="AY3351" s="204"/>
      <c r="AZ3351" s="204"/>
      <c r="BA3351" s="204"/>
      <c r="BB3351" s="204"/>
      <c r="BC3351" s="204"/>
      <c r="BD3351" s="204"/>
      <c r="BE3351" s="132"/>
    </row>
    <row r="3352" spans="50:57" x14ac:dyDescent="0.2">
      <c r="AX3352" s="204"/>
      <c r="AY3352" s="204"/>
      <c r="AZ3352" s="204"/>
      <c r="BA3352" s="204"/>
      <c r="BB3352" s="204"/>
      <c r="BC3352" s="204"/>
      <c r="BD3352" s="204"/>
      <c r="BE3352" s="132"/>
    </row>
    <row r="3353" spans="50:57" x14ac:dyDescent="0.2">
      <c r="AX3353" s="204"/>
      <c r="AY3353" s="204"/>
      <c r="AZ3353" s="204"/>
      <c r="BA3353" s="204"/>
      <c r="BB3353" s="204"/>
      <c r="BC3353" s="204"/>
      <c r="BD3353" s="204"/>
      <c r="BE3353" s="132"/>
    </row>
    <row r="3354" spans="50:57" x14ac:dyDescent="0.2">
      <c r="AX3354" s="204"/>
      <c r="AY3354" s="204"/>
      <c r="AZ3354" s="204"/>
      <c r="BA3354" s="204"/>
      <c r="BB3354" s="204"/>
      <c r="BC3354" s="204"/>
      <c r="BD3354" s="204"/>
      <c r="BE3354" s="132"/>
    </row>
    <row r="3355" spans="50:57" x14ac:dyDescent="0.2">
      <c r="AX3355" s="204"/>
      <c r="AY3355" s="204"/>
      <c r="AZ3355" s="204"/>
      <c r="BA3355" s="204"/>
      <c r="BB3355" s="204"/>
      <c r="BC3355" s="204"/>
      <c r="BD3355" s="204"/>
      <c r="BE3355" s="132"/>
    </row>
    <row r="3356" spans="50:57" x14ac:dyDescent="0.2">
      <c r="AX3356" s="204"/>
      <c r="AY3356" s="204"/>
      <c r="AZ3356" s="204"/>
      <c r="BA3356" s="204"/>
      <c r="BB3356" s="204"/>
      <c r="BC3356" s="204"/>
      <c r="BD3356" s="204"/>
      <c r="BE3356" s="132"/>
    </row>
    <row r="3357" spans="50:57" x14ac:dyDescent="0.2">
      <c r="AX3357" s="204"/>
      <c r="AY3357" s="204"/>
      <c r="AZ3357" s="204"/>
      <c r="BA3357" s="204"/>
      <c r="BB3357" s="204"/>
      <c r="BC3357" s="204"/>
      <c r="BD3357" s="204"/>
      <c r="BE3357" s="132"/>
    </row>
    <row r="3358" spans="50:57" x14ac:dyDescent="0.2">
      <c r="AX3358" s="204"/>
      <c r="AY3358" s="204"/>
      <c r="AZ3358" s="204"/>
      <c r="BA3358" s="204"/>
      <c r="BB3358" s="204"/>
      <c r="BC3358" s="204"/>
      <c r="BD3358" s="204"/>
      <c r="BE3358" s="132"/>
    </row>
    <row r="3359" spans="50:57" x14ac:dyDescent="0.2">
      <c r="AX3359" s="204"/>
      <c r="AY3359" s="204"/>
      <c r="AZ3359" s="204"/>
      <c r="BA3359" s="204"/>
      <c r="BB3359" s="204"/>
      <c r="BC3359" s="204"/>
      <c r="BD3359" s="204"/>
      <c r="BE3359" s="132"/>
    </row>
    <row r="3360" spans="50:57" x14ac:dyDescent="0.2">
      <c r="AX3360" s="204"/>
      <c r="AY3360" s="204"/>
      <c r="AZ3360" s="204"/>
      <c r="BA3360" s="204"/>
      <c r="BB3360" s="204"/>
      <c r="BC3360" s="204"/>
      <c r="BD3360" s="204"/>
      <c r="BE3360" s="132"/>
    </row>
    <row r="3361" spans="50:57" x14ac:dyDescent="0.2">
      <c r="AX3361" s="204"/>
      <c r="AY3361" s="204"/>
      <c r="AZ3361" s="204"/>
      <c r="BA3361" s="204"/>
      <c r="BB3361" s="204"/>
      <c r="BC3361" s="204"/>
      <c r="BD3361" s="204"/>
      <c r="BE3361" s="132"/>
    </row>
    <row r="3362" spans="50:57" x14ac:dyDescent="0.2">
      <c r="AX3362" s="204"/>
      <c r="AY3362" s="204"/>
      <c r="AZ3362" s="204"/>
      <c r="BA3362" s="204"/>
      <c r="BB3362" s="204"/>
      <c r="BC3362" s="204"/>
      <c r="BD3362" s="204"/>
      <c r="BE3362" s="132"/>
    </row>
    <row r="3363" spans="50:57" x14ac:dyDescent="0.2">
      <c r="AX3363" s="204"/>
      <c r="AY3363" s="204"/>
      <c r="AZ3363" s="204"/>
      <c r="BA3363" s="204"/>
      <c r="BB3363" s="204"/>
      <c r="BC3363" s="204"/>
      <c r="BD3363" s="204"/>
      <c r="BE3363" s="132"/>
    </row>
    <row r="3364" spans="50:57" x14ac:dyDescent="0.2">
      <c r="AX3364" s="204"/>
      <c r="AY3364" s="204"/>
      <c r="AZ3364" s="204"/>
      <c r="BA3364" s="204"/>
      <c r="BB3364" s="204"/>
      <c r="BC3364" s="204"/>
      <c r="BD3364" s="204"/>
      <c r="BE3364" s="132"/>
    </row>
    <row r="3365" spans="50:57" x14ac:dyDescent="0.2">
      <c r="AX3365" s="204"/>
      <c r="AY3365" s="204"/>
      <c r="AZ3365" s="204"/>
      <c r="BA3365" s="204"/>
      <c r="BB3365" s="204"/>
      <c r="BC3365" s="204"/>
      <c r="BD3365" s="204"/>
      <c r="BE3365" s="132"/>
    </row>
    <row r="3366" spans="50:57" x14ac:dyDescent="0.2">
      <c r="AX3366" s="204"/>
      <c r="AY3366" s="204"/>
      <c r="AZ3366" s="204"/>
      <c r="BA3366" s="204"/>
      <c r="BB3366" s="204"/>
      <c r="BC3366" s="204"/>
      <c r="BD3366" s="204"/>
      <c r="BE3366" s="132"/>
    </row>
    <row r="3367" spans="50:57" x14ac:dyDescent="0.2">
      <c r="AX3367" s="204"/>
      <c r="AY3367" s="204"/>
      <c r="AZ3367" s="204"/>
      <c r="BA3367" s="204"/>
      <c r="BB3367" s="204"/>
      <c r="BC3367" s="204"/>
      <c r="BD3367" s="204"/>
      <c r="BE3367" s="132"/>
    </row>
    <row r="3368" spans="50:57" x14ac:dyDescent="0.2">
      <c r="AX3368" s="204"/>
      <c r="AY3368" s="204"/>
      <c r="AZ3368" s="204"/>
      <c r="BA3368" s="204"/>
      <c r="BB3368" s="204"/>
      <c r="BC3368" s="204"/>
      <c r="BD3368" s="204"/>
      <c r="BE3368" s="132"/>
    </row>
    <row r="3369" spans="50:57" x14ac:dyDescent="0.2">
      <c r="AX3369" s="204"/>
      <c r="AY3369" s="204"/>
      <c r="AZ3369" s="204"/>
      <c r="BA3369" s="204"/>
      <c r="BB3369" s="204"/>
      <c r="BC3369" s="204"/>
      <c r="BD3369" s="204"/>
      <c r="BE3369" s="132"/>
    </row>
    <row r="3370" spans="50:57" x14ac:dyDescent="0.2">
      <c r="AX3370" s="204"/>
      <c r="AY3370" s="204"/>
      <c r="AZ3370" s="204"/>
      <c r="BA3370" s="204"/>
      <c r="BB3370" s="204"/>
      <c r="BC3370" s="204"/>
      <c r="BD3370" s="204"/>
      <c r="BE3370" s="132"/>
    </row>
    <row r="3371" spans="50:57" x14ac:dyDescent="0.2">
      <c r="AX3371" s="204"/>
      <c r="AY3371" s="204"/>
      <c r="AZ3371" s="204"/>
      <c r="BA3371" s="204"/>
      <c r="BB3371" s="204"/>
      <c r="BC3371" s="204"/>
      <c r="BD3371" s="204"/>
      <c r="BE3371" s="132"/>
    </row>
    <row r="3372" spans="50:57" x14ac:dyDescent="0.2">
      <c r="AX3372" s="204"/>
      <c r="AY3372" s="204"/>
      <c r="AZ3372" s="204"/>
      <c r="BA3372" s="204"/>
      <c r="BB3372" s="204"/>
      <c r="BC3372" s="204"/>
      <c r="BD3372" s="204"/>
      <c r="BE3372" s="132"/>
    </row>
    <row r="3373" spans="50:57" x14ac:dyDescent="0.2">
      <c r="AX3373" s="204"/>
      <c r="AY3373" s="204"/>
      <c r="AZ3373" s="204"/>
      <c r="BA3373" s="204"/>
      <c r="BB3373" s="204"/>
      <c r="BC3373" s="204"/>
      <c r="BD3373" s="204"/>
      <c r="BE3373" s="132"/>
    </row>
    <row r="3374" spans="50:57" x14ac:dyDescent="0.2">
      <c r="AX3374" s="204"/>
      <c r="AY3374" s="204"/>
      <c r="AZ3374" s="204"/>
      <c r="BA3374" s="204"/>
      <c r="BB3374" s="204"/>
      <c r="BC3374" s="204"/>
      <c r="BD3374" s="204"/>
      <c r="BE3374" s="132"/>
    </row>
    <row r="3375" spans="50:57" x14ac:dyDescent="0.2">
      <c r="AX3375" s="204"/>
      <c r="AY3375" s="204"/>
      <c r="AZ3375" s="204"/>
      <c r="BA3375" s="204"/>
      <c r="BB3375" s="204"/>
      <c r="BC3375" s="204"/>
      <c r="BD3375" s="204"/>
      <c r="BE3375" s="132"/>
    </row>
    <row r="3376" spans="50:57" x14ac:dyDescent="0.2">
      <c r="AX3376" s="204"/>
      <c r="AY3376" s="204"/>
      <c r="AZ3376" s="204"/>
      <c r="BA3376" s="204"/>
      <c r="BB3376" s="204"/>
      <c r="BC3376" s="204"/>
      <c r="BD3376" s="204"/>
      <c r="BE3376" s="132"/>
    </row>
    <row r="3377" spans="50:57" x14ac:dyDescent="0.2">
      <c r="AX3377" s="204"/>
      <c r="AY3377" s="204"/>
      <c r="AZ3377" s="204"/>
      <c r="BA3377" s="204"/>
      <c r="BB3377" s="204"/>
      <c r="BC3377" s="204"/>
      <c r="BD3377" s="204"/>
      <c r="BE3377" s="132"/>
    </row>
    <row r="3378" spans="50:57" x14ac:dyDescent="0.2">
      <c r="AX3378" s="204"/>
      <c r="AY3378" s="204"/>
      <c r="AZ3378" s="204"/>
      <c r="BA3378" s="204"/>
      <c r="BB3378" s="204"/>
      <c r="BC3378" s="204"/>
      <c r="BD3378" s="204"/>
      <c r="BE3378" s="132"/>
    </row>
    <row r="3379" spans="50:57" x14ac:dyDescent="0.2">
      <c r="AX3379" s="204"/>
      <c r="AY3379" s="204"/>
      <c r="AZ3379" s="204"/>
      <c r="BA3379" s="204"/>
      <c r="BB3379" s="204"/>
      <c r="BC3379" s="204"/>
      <c r="BD3379" s="204"/>
      <c r="BE3379" s="132"/>
    </row>
    <row r="3380" spans="50:57" x14ac:dyDescent="0.2">
      <c r="AX3380" s="204"/>
      <c r="AY3380" s="204"/>
      <c r="AZ3380" s="204"/>
      <c r="BA3380" s="204"/>
      <c r="BB3380" s="204"/>
      <c r="BC3380" s="204"/>
      <c r="BD3380" s="204"/>
      <c r="BE3380" s="132"/>
    </row>
    <row r="3381" spans="50:57" x14ac:dyDescent="0.2">
      <c r="AX3381" s="204"/>
      <c r="AY3381" s="204"/>
      <c r="AZ3381" s="204"/>
      <c r="BA3381" s="204"/>
      <c r="BB3381" s="204"/>
      <c r="BC3381" s="204"/>
      <c r="BD3381" s="204"/>
      <c r="BE3381" s="132"/>
    </row>
    <row r="3382" spans="50:57" x14ac:dyDescent="0.2">
      <c r="AX3382" s="204"/>
      <c r="AY3382" s="204"/>
      <c r="AZ3382" s="204"/>
      <c r="BA3382" s="204"/>
      <c r="BB3382" s="204"/>
      <c r="BC3382" s="204"/>
      <c r="BD3382" s="204"/>
      <c r="BE3382" s="132"/>
    </row>
    <row r="3383" spans="50:57" x14ac:dyDescent="0.2">
      <c r="AX3383" s="204"/>
      <c r="AY3383" s="204"/>
      <c r="AZ3383" s="204"/>
      <c r="BA3383" s="204"/>
      <c r="BB3383" s="204"/>
      <c r="BC3383" s="204"/>
      <c r="BD3383" s="204"/>
      <c r="BE3383" s="132"/>
    </row>
    <row r="3384" spans="50:57" x14ac:dyDescent="0.2">
      <c r="AX3384" s="204"/>
      <c r="AY3384" s="204"/>
      <c r="AZ3384" s="204"/>
      <c r="BA3384" s="204"/>
      <c r="BB3384" s="204"/>
      <c r="BC3384" s="204"/>
      <c r="BD3384" s="204"/>
      <c r="BE3384" s="132"/>
    </row>
    <row r="3385" spans="50:57" x14ac:dyDescent="0.2">
      <c r="AX3385" s="204"/>
      <c r="AY3385" s="204"/>
      <c r="AZ3385" s="204"/>
      <c r="BA3385" s="204"/>
      <c r="BB3385" s="204"/>
      <c r="BC3385" s="204"/>
      <c r="BD3385" s="204"/>
      <c r="BE3385" s="132"/>
    </row>
    <row r="3386" spans="50:57" x14ac:dyDescent="0.2">
      <c r="AX3386" s="204"/>
      <c r="AY3386" s="204"/>
      <c r="AZ3386" s="204"/>
      <c r="BA3386" s="204"/>
      <c r="BB3386" s="204"/>
      <c r="BC3386" s="204"/>
      <c r="BD3386" s="204"/>
      <c r="BE3386" s="132"/>
    </row>
    <row r="3387" spans="50:57" x14ac:dyDescent="0.2">
      <c r="AX3387" s="204"/>
      <c r="AY3387" s="204"/>
      <c r="AZ3387" s="204"/>
      <c r="BA3387" s="204"/>
      <c r="BB3387" s="204"/>
      <c r="BC3387" s="204"/>
      <c r="BD3387" s="204"/>
      <c r="BE3387" s="132"/>
    </row>
    <row r="3388" spans="50:57" x14ac:dyDescent="0.2">
      <c r="AX3388" s="204"/>
      <c r="AY3388" s="204"/>
      <c r="AZ3388" s="204"/>
      <c r="BA3388" s="204"/>
      <c r="BB3388" s="204"/>
      <c r="BC3388" s="204"/>
      <c r="BD3388" s="204"/>
      <c r="BE3388" s="132"/>
    </row>
    <row r="3389" spans="50:57" x14ac:dyDescent="0.2">
      <c r="AX3389" s="204"/>
      <c r="AY3389" s="204"/>
      <c r="AZ3389" s="204"/>
      <c r="BA3389" s="204"/>
      <c r="BB3389" s="204"/>
      <c r="BC3389" s="204"/>
      <c r="BD3389" s="204"/>
      <c r="BE3389" s="132"/>
    </row>
    <row r="3390" spans="50:57" x14ac:dyDescent="0.2">
      <c r="AX3390" s="204"/>
      <c r="AY3390" s="204"/>
      <c r="AZ3390" s="204"/>
      <c r="BA3390" s="204"/>
      <c r="BB3390" s="204"/>
      <c r="BC3390" s="204"/>
      <c r="BD3390" s="204"/>
      <c r="BE3390" s="132"/>
    </row>
    <row r="3391" spans="50:57" x14ac:dyDescent="0.2">
      <c r="AX3391" s="204"/>
      <c r="AY3391" s="204"/>
      <c r="AZ3391" s="204"/>
      <c r="BA3391" s="204"/>
      <c r="BB3391" s="204"/>
      <c r="BC3391" s="204"/>
      <c r="BD3391" s="204"/>
      <c r="BE3391" s="132"/>
    </row>
    <row r="3392" spans="50:57" x14ac:dyDescent="0.2">
      <c r="AX3392" s="204"/>
      <c r="AY3392" s="204"/>
      <c r="AZ3392" s="204"/>
      <c r="BA3392" s="204"/>
      <c r="BB3392" s="204"/>
      <c r="BC3392" s="204"/>
      <c r="BD3392" s="204"/>
      <c r="BE3392" s="132"/>
    </row>
    <row r="3393" spans="50:57" x14ac:dyDescent="0.2">
      <c r="AX3393" s="204"/>
      <c r="AY3393" s="204"/>
      <c r="AZ3393" s="204"/>
      <c r="BA3393" s="204"/>
      <c r="BB3393" s="204"/>
      <c r="BC3393" s="204"/>
      <c r="BD3393" s="204"/>
      <c r="BE3393" s="132"/>
    </row>
    <row r="3394" spans="50:57" x14ac:dyDescent="0.2">
      <c r="AX3394" s="204"/>
      <c r="AY3394" s="204"/>
      <c r="AZ3394" s="204"/>
      <c r="BA3394" s="204"/>
      <c r="BB3394" s="204"/>
      <c r="BC3394" s="204"/>
      <c r="BD3394" s="204"/>
      <c r="BE3394" s="132"/>
    </row>
    <row r="3395" spans="50:57" x14ac:dyDescent="0.2">
      <c r="AX3395" s="204"/>
      <c r="AY3395" s="204"/>
      <c r="AZ3395" s="204"/>
      <c r="BA3395" s="204"/>
      <c r="BB3395" s="204"/>
      <c r="BC3395" s="204"/>
      <c r="BD3395" s="204"/>
      <c r="BE3395" s="132"/>
    </row>
    <row r="3396" spans="50:57" x14ac:dyDescent="0.2">
      <c r="AX3396" s="204"/>
      <c r="AY3396" s="204"/>
      <c r="AZ3396" s="204"/>
      <c r="BA3396" s="204"/>
      <c r="BB3396" s="204"/>
      <c r="BC3396" s="204"/>
      <c r="BD3396" s="204"/>
      <c r="BE3396" s="132"/>
    </row>
    <row r="3397" spans="50:57" x14ac:dyDescent="0.2">
      <c r="AX3397" s="204"/>
      <c r="AY3397" s="204"/>
      <c r="AZ3397" s="204"/>
      <c r="BA3397" s="204"/>
      <c r="BB3397" s="204"/>
      <c r="BC3397" s="204"/>
      <c r="BD3397" s="204"/>
      <c r="BE3397" s="132"/>
    </row>
    <row r="3398" spans="50:57" x14ac:dyDescent="0.2">
      <c r="AX3398" s="204"/>
      <c r="AY3398" s="204"/>
      <c r="AZ3398" s="204"/>
      <c r="BA3398" s="204"/>
      <c r="BB3398" s="204"/>
      <c r="BC3398" s="204"/>
      <c r="BD3398" s="204"/>
      <c r="BE3398" s="132"/>
    </row>
    <row r="3399" spans="50:57" x14ac:dyDescent="0.2">
      <c r="AX3399" s="204"/>
      <c r="AY3399" s="204"/>
      <c r="AZ3399" s="204"/>
      <c r="BA3399" s="204"/>
      <c r="BB3399" s="204"/>
      <c r="BC3399" s="204"/>
      <c r="BD3399" s="204"/>
      <c r="BE3399" s="132"/>
    </row>
    <row r="3400" spans="50:57" x14ac:dyDescent="0.2">
      <c r="AX3400" s="204"/>
      <c r="AY3400" s="204"/>
      <c r="AZ3400" s="204"/>
      <c r="BA3400" s="204"/>
      <c r="BB3400" s="204"/>
      <c r="BC3400" s="204"/>
      <c r="BD3400" s="204"/>
      <c r="BE3400" s="132"/>
    </row>
    <row r="3401" spans="50:57" x14ac:dyDescent="0.2">
      <c r="AX3401" s="204"/>
      <c r="AY3401" s="204"/>
      <c r="AZ3401" s="204"/>
      <c r="BA3401" s="204"/>
      <c r="BB3401" s="204"/>
      <c r="BC3401" s="204"/>
      <c r="BD3401" s="204"/>
      <c r="BE3401" s="132"/>
    </row>
    <row r="3402" spans="50:57" x14ac:dyDescent="0.2">
      <c r="AX3402" s="204"/>
      <c r="AY3402" s="204"/>
      <c r="AZ3402" s="204"/>
      <c r="BA3402" s="204"/>
      <c r="BB3402" s="204"/>
      <c r="BC3402" s="204"/>
      <c r="BD3402" s="204"/>
      <c r="BE3402" s="132"/>
    </row>
    <row r="3403" spans="50:57" x14ac:dyDescent="0.2">
      <c r="AX3403" s="204"/>
      <c r="AY3403" s="204"/>
      <c r="AZ3403" s="204"/>
      <c r="BA3403" s="204"/>
      <c r="BB3403" s="204"/>
      <c r="BC3403" s="204"/>
      <c r="BD3403" s="204"/>
      <c r="BE3403" s="132"/>
    </row>
    <row r="3404" spans="50:57" x14ac:dyDescent="0.2">
      <c r="AX3404" s="204"/>
      <c r="AY3404" s="204"/>
      <c r="AZ3404" s="204"/>
      <c r="BA3404" s="204"/>
      <c r="BB3404" s="204"/>
      <c r="BC3404" s="204"/>
      <c r="BD3404" s="204"/>
      <c r="BE3404" s="132"/>
    </row>
    <row r="3405" spans="50:57" x14ac:dyDescent="0.2">
      <c r="AX3405" s="204"/>
      <c r="AY3405" s="204"/>
      <c r="AZ3405" s="204"/>
      <c r="BA3405" s="204"/>
      <c r="BB3405" s="204"/>
      <c r="BC3405" s="204"/>
      <c r="BD3405" s="204"/>
      <c r="BE3405" s="132"/>
    </row>
    <row r="3406" spans="50:57" x14ac:dyDescent="0.2">
      <c r="AX3406" s="204"/>
      <c r="AY3406" s="204"/>
      <c r="AZ3406" s="204"/>
      <c r="BA3406" s="204"/>
      <c r="BB3406" s="204"/>
      <c r="BC3406" s="204"/>
      <c r="BD3406" s="204"/>
      <c r="BE3406" s="132"/>
    </row>
    <row r="3407" spans="50:57" x14ac:dyDescent="0.2">
      <c r="AX3407" s="204"/>
      <c r="AY3407" s="204"/>
      <c r="AZ3407" s="204"/>
      <c r="BA3407" s="204"/>
      <c r="BB3407" s="204"/>
      <c r="BC3407" s="204"/>
      <c r="BD3407" s="204"/>
      <c r="BE3407" s="132"/>
    </row>
    <row r="3408" spans="50:57" x14ac:dyDescent="0.2">
      <c r="AX3408" s="204"/>
      <c r="AY3408" s="204"/>
      <c r="AZ3408" s="204"/>
      <c r="BA3408" s="204"/>
      <c r="BB3408" s="204"/>
      <c r="BC3408" s="204"/>
      <c r="BD3408" s="204"/>
      <c r="BE3408" s="132"/>
    </row>
    <row r="3409" spans="50:57" x14ac:dyDescent="0.2">
      <c r="AX3409" s="204"/>
      <c r="AY3409" s="204"/>
      <c r="AZ3409" s="204"/>
      <c r="BA3409" s="204"/>
      <c r="BB3409" s="204"/>
      <c r="BC3409" s="204"/>
      <c r="BD3409" s="204"/>
      <c r="BE3409" s="132"/>
    </row>
    <row r="3410" spans="50:57" x14ac:dyDescent="0.2">
      <c r="AX3410" s="204"/>
      <c r="AY3410" s="204"/>
      <c r="AZ3410" s="204"/>
      <c r="BA3410" s="204"/>
      <c r="BB3410" s="204"/>
      <c r="BC3410" s="204"/>
      <c r="BD3410" s="204"/>
      <c r="BE3410" s="132"/>
    </row>
    <row r="3411" spans="50:57" x14ac:dyDescent="0.2">
      <c r="AX3411" s="204"/>
      <c r="AY3411" s="204"/>
      <c r="AZ3411" s="204"/>
      <c r="BA3411" s="204"/>
      <c r="BB3411" s="204"/>
      <c r="BC3411" s="204"/>
      <c r="BD3411" s="204"/>
      <c r="BE3411" s="132"/>
    </row>
    <row r="3412" spans="50:57" x14ac:dyDescent="0.2">
      <c r="AX3412" s="204"/>
      <c r="AY3412" s="204"/>
      <c r="AZ3412" s="204"/>
      <c r="BA3412" s="204"/>
      <c r="BB3412" s="204"/>
      <c r="BC3412" s="204"/>
      <c r="BD3412" s="204"/>
      <c r="BE3412" s="132"/>
    </row>
    <row r="3413" spans="50:57" x14ac:dyDescent="0.2">
      <c r="AX3413" s="204"/>
      <c r="AY3413" s="204"/>
      <c r="AZ3413" s="204"/>
      <c r="BA3413" s="204"/>
      <c r="BB3413" s="204"/>
      <c r="BC3413" s="204"/>
      <c r="BD3413" s="204"/>
      <c r="BE3413" s="132"/>
    </row>
    <row r="3414" spans="50:57" x14ac:dyDescent="0.2">
      <c r="AX3414" s="204"/>
      <c r="AY3414" s="204"/>
      <c r="AZ3414" s="204"/>
      <c r="BA3414" s="204"/>
      <c r="BB3414" s="204"/>
      <c r="BC3414" s="204"/>
      <c r="BD3414" s="204"/>
      <c r="BE3414" s="132"/>
    </row>
    <row r="3415" spans="50:57" x14ac:dyDescent="0.2">
      <c r="AX3415" s="204"/>
      <c r="AY3415" s="204"/>
      <c r="AZ3415" s="204"/>
      <c r="BA3415" s="204"/>
      <c r="BB3415" s="204"/>
      <c r="BC3415" s="204"/>
      <c r="BD3415" s="204"/>
      <c r="BE3415" s="132"/>
    </row>
    <row r="3416" spans="50:57" x14ac:dyDescent="0.2">
      <c r="AX3416" s="204"/>
      <c r="AY3416" s="204"/>
      <c r="AZ3416" s="204"/>
      <c r="BA3416" s="204"/>
      <c r="BB3416" s="204"/>
      <c r="BC3416" s="204"/>
      <c r="BD3416" s="204"/>
      <c r="BE3416" s="132"/>
    </row>
    <row r="3417" spans="50:57" x14ac:dyDescent="0.2">
      <c r="AX3417" s="204"/>
      <c r="AY3417" s="204"/>
      <c r="AZ3417" s="204"/>
      <c r="BA3417" s="204"/>
      <c r="BB3417" s="204"/>
      <c r="BC3417" s="204"/>
      <c r="BD3417" s="204"/>
      <c r="BE3417" s="132"/>
    </row>
    <row r="3418" spans="50:57" x14ac:dyDescent="0.2">
      <c r="AX3418" s="204"/>
      <c r="AY3418" s="204"/>
      <c r="AZ3418" s="204"/>
      <c r="BA3418" s="204"/>
      <c r="BB3418" s="204"/>
      <c r="BC3418" s="204"/>
      <c r="BD3418" s="204"/>
      <c r="BE3418" s="132"/>
    </row>
    <row r="3419" spans="50:57" x14ac:dyDescent="0.2">
      <c r="AX3419" s="204"/>
      <c r="AY3419" s="204"/>
      <c r="AZ3419" s="204"/>
      <c r="BA3419" s="204"/>
      <c r="BB3419" s="204"/>
      <c r="BC3419" s="204"/>
      <c r="BD3419" s="204"/>
      <c r="BE3419" s="132"/>
    </row>
    <row r="3420" spans="50:57" x14ac:dyDescent="0.2">
      <c r="AX3420" s="204"/>
      <c r="AY3420" s="204"/>
      <c r="AZ3420" s="204"/>
      <c r="BA3420" s="204"/>
      <c r="BB3420" s="204"/>
      <c r="BC3420" s="204"/>
      <c r="BD3420" s="204"/>
      <c r="BE3420" s="132"/>
    </row>
    <row r="3421" spans="50:57" x14ac:dyDescent="0.2">
      <c r="AX3421" s="204"/>
      <c r="AY3421" s="204"/>
      <c r="AZ3421" s="204"/>
      <c r="BA3421" s="204"/>
      <c r="BB3421" s="204"/>
      <c r="BC3421" s="204"/>
      <c r="BD3421" s="204"/>
      <c r="BE3421" s="132"/>
    </row>
    <row r="3422" spans="50:57" x14ac:dyDescent="0.2">
      <c r="AX3422" s="204"/>
      <c r="AY3422" s="204"/>
      <c r="AZ3422" s="204"/>
      <c r="BA3422" s="204"/>
      <c r="BB3422" s="204"/>
      <c r="BC3422" s="204"/>
      <c r="BD3422" s="204"/>
      <c r="BE3422" s="132"/>
    </row>
    <row r="3423" spans="50:57" x14ac:dyDescent="0.2">
      <c r="AX3423" s="204"/>
      <c r="AY3423" s="204"/>
      <c r="AZ3423" s="204"/>
      <c r="BA3423" s="204"/>
      <c r="BB3423" s="204"/>
      <c r="BC3423" s="204"/>
      <c r="BD3423" s="204"/>
      <c r="BE3423" s="132"/>
    </row>
    <row r="3424" spans="50:57" x14ac:dyDescent="0.2">
      <c r="AX3424" s="204"/>
      <c r="AY3424" s="204"/>
      <c r="AZ3424" s="204"/>
      <c r="BA3424" s="204"/>
      <c r="BB3424" s="204"/>
      <c r="BC3424" s="204"/>
      <c r="BD3424" s="204"/>
      <c r="BE3424" s="132"/>
    </row>
    <row r="3425" spans="50:57" x14ac:dyDescent="0.2">
      <c r="AX3425" s="204"/>
      <c r="AY3425" s="204"/>
      <c r="AZ3425" s="204"/>
      <c r="BA3425" s="204"/>
      <c r="BB3425" s="204"/>
      <c r="BC3425" s="204"/>
      <c r="BD3425" s="204"/>
      <c r="BE3425" s="132"/>
    </row>
    <row r="3426" spans="50:57" x14ac:dyDescent="0.2">
      <c r="AX3426" s="204"/>
      <c r="AY3426" s="204"/>
      <c r="AZ3426" s="204"/>
      <c r="BA3426" s="204"/>
      <c r="BB3426" s="204"/>
      <c r="BC3426" s="204"/>
      <c r="BD3426" s="204"/>
      <c r="BE3426" s="132"/>
    </row>
    <row r="3427" spans="50:57" x14ac:dyDescent="0.2">
      <c r="AX3427" s="204"/>
      <c r="AY3427" s="204"/>
      <c r="AZ3427" s="204"/>
      <c r="BA3427" s="204"/>
      <c r="BB3427" s="204"/>
      <c r="BC3427" s="204"/>
      <c r="BD3427" s="204"/>
      <c r="BE3427" s="132"/>
    </row>
    <row r="3428" spans="50:57" x14ac:dyDescent="0.2">
      <c r="AX3428" s="204"/>
      <c r="AY3428" s="204"/>
      <c r="AZ3428" s="204"/>
      <c r="BA3428" s="204"/>
      <c r="BB3428" s="204"/>
      <c r="BC3428" s="204"/>
      <c r="BD3428" s="204"/>
      <c r="BE3428" s="132"/>
    </row>
    <row r="3429" spans="50:57" x14ac:dyDescent="0.2">
      <c r="AX3429" s="204"/>
      <c r="AY3429" s="204"/>
      <c r="AZ3429" s="204"/>
      <c r="BA3429" s="204"/>
      <c r="BB3429" s="204"/>
      <c r="BC3429" s="204"/>
      <c r="BD3429" s="204"/>
      <c r="BE3429" s="132"/>
    </row>
    <row r="3430" spans="50:57" x14ac:dyDescent="0.2">
      <c r="AX3430" s="204"/>
      <c r="AY3430" s="204"/>
      <c r="AZ3430" s="204"/>
      <c r="BA3430" s="204"/>
      <c r="BB3430" s="204"/>
      <c r="BC3430" s="204"/>
      <c r="BD3430" s="204"/>
      <c r="BE3430" s="132"/>
    </row>
    <row r="3431" spans="50:57" x14ac:dyDescent="0.2">
      <c r="AX3431" s="204"/>
      <c r="AY3431" s="204"/>
      <c r="AZ3431" s="204"/>
      <c r="BA3431" s="204"/>
      <c r="BB3431" s="204"/>
      <c r="BC3431" s="204"/>
      <c r="BD3431" s="204"/>
      <c r="BE3431" s="132"/>
    </row>
    <row r="3432" spans="50:57" x14ac:dyDescent="0.2">
      <c r="AX3432" s="204"/>
      <c r="AY3432" s="204"/>
      <c r="AZ3432" s="204"/>
      <c r="BA3432" s="204"/>
      <c r="BB3432" s="204"/>
      <c r="BC3432" s="204"/>
      <c r="BD3432" s="204"/>
      <c r="BE3432" s="132"/>
    </row>
    <row r="3433" spans="50:57" x14ac:dyDescent="0.2">
      <c r="AX3433" s="204"/>
      <c r="AY3433" s="204"/>
      <c r="AZ3433" s="204"/>
      <c r="BA3433" s="204"/>
      <c r="BB3433" s="204"/>
      <c r="BC3433" s="204"/>
      <c r="BD3433" s="204"/>
      <c r="BE3433" s="132"/>
    </row>
    <row r="3434" spans="50:57" x14ac:dyDescent="0.2">
      <c r="AX3434" s="204"/>
      <c r="AY3434" s="204"/>
      <c r="AZ3434" s="204"/>
      <c r="BA3434" s="204"/>
      <c r="BB3434" s="204"/>
      <c r="BC3434" s="204"/>
      <c r="BD3434" s="204"/>
      <c r="BE3434" s="132"/>
    </row>
    <row r="3435" spans="50:57" x14ac:dyDescent="0.2">
      <c r="AX3435" s="204"/>
      <c r="AY3435" s="204"/>
      <c r="AZ3435" s="204"/>
      <c r="BA3435" s="204"/>
      <c r="BB3435" s="204"/>
      <c r="BC3435" s="204"/>
      <c r="BD3435" s="204"/>
      <c r="BE3435" s="132"/>
    </row>
    <row r="3436" spans="50:57" x14ac:dyDescent="0.2">
      <c r="AX3436" s="204"/>
      <c r="AY3436" s="204"/>
      <c r="AZ3436" s="204"/>
      <c r="BA3436" s="204"/>
      <c r="BB3436" s="204"/>
      <c r="BC3436" s="204"/>
      <c r="BD3436" s="204"/>
      <c r="BE3436" s="132"/>
    </row>
    <row r="3437" spans="50:57" x14ac:dyDescent="0.2">
      <c r="AX3437" s="204"/>
      <c r="AY3437" s="204"/>
      <c r="AZ3437" s="204"/>
      <c r="BA3437" s="204"/>
      <c r="BB3437" s="204"/>
      <c r="BC3437" s="204"/>
      <c r="BD3437" s="204"/>
      <c r="BE3437" s="132"/>
    </row>
    <row r="3438" spans="50:57" x14ac:dyDescent="0.2">
      <c r="AX3438" s="204"/>
      <c r="AY3438" s="204"/>
      <c r="AZ3438" s="204"/>
      <c r="BA3438" s="204"/>
      <c r="BB3438" s="204"/>
      <c r="BC3438" s="204"/>
      <c r="BD3438" s="204"/>
      <c r="BE3438" s="132"/>
    </row>
    <row r="3439" spans="50:57" x14ac:dyDescent="0.2">
      <c r="AX3439" s="204"/>
      <c r="AY3439" s="204"/>
      <c r="AZ3439" s="204"/>
      <c r="BA3439" s="204"/>
      <c r="BB3439" s="204"/>
      <c r="BC3439" s="204"/>
      <c r="BD3439" s="204"/>
      <c r="BE3439" s="132"/>
    </row>
    <row r="3440" spans="50:57" x14ac:dyDescent="0.2">
      <c r="AX3440" s="204"/>
      <c r="AY3440" s="204"/>
      <c r="AZ3440" s="204"/>
      <c r="BA3440" s="204"/>
      <c r="BB3440" s="204"/>
      <c r="BC3440" s="204"/>
      <c r="BD3440" s="204"/>
      <c r="BE3440" s="132"/>
    </row>
    <row r="3441" spans="50:57" x14ac:dyDescent="0.2">
      <c r="AX3441" s="204"/>
      <c r="AY3441" s="204"/>
      <c r="AZ3441" s="204"/>
      <c r="BA3441" s="204"/>
      <c r="BB3441" s="204"/>
      <c r="BC3441" s="204"/>
      <c r="BD3441" s="204"/>
      <c r="BE3441" s="132"/>
    </row>
    <row r="3442" spans="50:57" x14ac:dyDescent="0.2">
      <c r="AX3442" s="204"/>
      <c r="AY3442" s="204"/>
      <c r="AZ3442" s="204"/>
      <c r="BA3442" s="204"/>
      <c r="BB3442" s="204"/>
      <c r="BC3442" s="204"/>
      <c r="BD3442" s="204"/>
      <c r="BE3442" s="132"/>
    </row>
    <row r="3443" spans="50:57" x14ac:dyDescent="0.2">
      <c r="AX3443" s="204"/>
      <c r="AY3443" s="204"/>
      <c r="AZ3443" s="204"/>
      <c r="BA3443" s="204"/>
      <c r="BB3443" s="204"/>
      <c r="BC3443" s="204"/>
      <c r="BD3443" s="204"/>
      <c r="BE3443" s="132"/>
    </row>
    <row r="3444" spans="50:57" x14ac:dyDescent="0.2">
      <c r="AX3444" s="204"/>
      <c r="AY3444" s="204"/>
      <c r="AZ3444" s="204"/>
      <c r="BA3444" s="204"/>
      <c r="BB3444" s="204"/>
      <c r="BC3444" s="204"/>
      <c r="BD3444" s="204"/>
      <c r="BE3444" s="132"/>
    </row>
    <row r="3445" spans="50:57" x14ac:dyDescent="0.2">
      <c r="AX3445" s="204"/>
      <c r="AY3445" s="204"/>
      <c r="AZ3445" s="204"/>
      <c r="BA3445" s="204"/>
      <c r="BB3445" s="204"/>
      <c r="BC3445" s="204"/>
      <c r="BD3445" s="204"/>
      <c r="BE3445" s="132"/>
    </row>
    <row r="3446" spans="50:57" x14ac:dyDescent="0.2">
      <c r="AX3446" s="204"/>
      <c r="AY3446" s="204"/>
      <c r="AZ3446" s="204"/>
      <c r="BA3446" s="204"/>
      <c r="BB3446" s="204"/>
      <c r="BC3446" s="204"/>
      <c r="BD3446" s="204"/>
      <c r="BE3446" s="132"/>
    </row>
    <row r="3447" spans="50:57" x14ac:dyDescent="0.2">
      <c r="AX3447" s="204"/>
      <c r="AY3447" s="204"/>
      <c r="AZ3447" s="204"/>
      <c r="BA3447" s="204"/>
      <c r="BB3447" s="204"/>
      <c r="BC3447" s="204"/>
      <c r="BD3447" s="204"/>
      <c r="BE3447" s="132"/>
    </row>
    <row r="3448" spans="50:57" x14ac:dyDescent="0.2">
      <c r="AX3448" s="204"/>
      <c r="AY3448" s="204"/>
      <c r="AZ3448" s="204"/>
      <c r="BA3448" s="204"/>
      <c r="BB3448" s="204"/>
      <c r="BC3448" s="204"/>
      <c r="BD3448" s="204"/>
      <c r="BE3448" s="132"/>
    </row>
    <row r="3449" spans="50:57" x14ac:dyDescent="0.2">
      <c r="AX3449" s="204"/>
      <c r="AY3449" s="204"/>
      <c r="AZ3449" s="204"/>
      <c r="BA3449" s="204"/>
      <c r="BB3449" s="204"/>
      <c r="BC3449" s="204"/>
      <c r="BD3449" s="204"/>
      <c r="BE3449" s="132"/>
    </row>
    <row r="3450" spans="50:57" x14ac:dyDescent="0.2">
      <c r="AX3450" s="204"/>
      <c r="AY3450" s="204"/>
      <c r="AZ3450" s="204"/>
      <c r="BA3450" s="204"/>
      <c r="BB3450" s="204"/>
      <c r="BC3450" s="204"/>
      <c r="BD3450" s="204"/>
      <c r="BE3450" s="132"/>
    </row>
    <row r="3451" spans="50:57" x14ac:dyDescent="0.2">
      <c r="AX3451" s="204"/>
      <c r="AY3451" s="204"/>
      <c r="AZ3451" s="204"/>
      <c r="BA3451" s="204"/>
      <c r="BB3451" s="204"/>
      <c r="BC3451" s="204"/>
      <c r="BD3451" s="204"/>
      <c r="BE3451" s="132"/>
    </row>
    <row r="3452" spans="50:57" x14ac:dyDescent="0.2">
      <c r="AX3452" s="204"/>
      <c r="AY3452" s="204"/>
      <c r="AZ3452" s="204"/>
      <c r="BA3452" s="204"/>
      <c r="BB3452" s="204"/>
      <c r="BC3452" s="204"/>
      <c r="BD3452" s="204"/>
      <c r="BE3452" s="132"/>
    </row>
    <row r="3453" spans="50:57" x14ac:dyDescent="0.2">
      <c r="AX3453" s="204"/>
      <c r="AY3453" s="204"/>
      <c r="AZ3453" s="204"/>
      <c r="BA3453" s="204"/>
      <c r="BB3453" s="204"/>
      <c r="BC3453" s="204"/>
      <c r="BD3453" s="204"/>
      <c r="BE3453" s="132"/>
    </row>
    <row r="3454" spans="50:57" x14ac:dyDescent="0.2">
      <c r="AX3454" s="204"/>
      <c r="AY3454" s="204"/>
      <c r="AZ3454" s="204"/>
      <c r="BA3454" s="204"/>
      <c r="BB3454" s="204"/>
      <c r="BC3454" s="204"/>
      <c r="BD3454" s="204"/>
      <c r="BE3454" s="132"/>
    </row>
    <row r="3455" spans="50:57" x14ac:dyDescent="0.2">
      <c r="AX3455" s="204"/>
      <c r="AY3455" s="204"/>
      <c r="AZ3455" s="204"/>
      <c r="BA3455" s="204"/>
      <c r="BB3455" s="204"/>
      <c r="BC3455" s="204"/>
      <c r="BD3455" s="204"/>
      <c r="BE3455" s="132"/>
    </row>
    <row r="3456" spans="50:57" x14ac:dyDescent="0.2">
      <c r="AX3456" s="204"/>
      <c r="AY3456" s="204"/>
      <c r="AZ3456" s="204"/>
      <c r="BA3456" s="204"/>
      <c r="BB3456" s="204"/>
      <c r="BC3456" s="204"/>
      <c r="BD3456" s="204"/>
      <c r="BE3456" s="132"/>
    </row>
    <row r="3457" spans="50:57" x14ac:dyDescent="0.2">
      <c r="AX3457" s="204"/>
      <c r="AY3457" s="204"/>
      <c r="AZ3457" s="204"/>
      <c r="BA3457" s="204"/>
      <c r="BB3457" s="204"/>
      <c r="BC3457" s="204"/>
      <c r="BD3457" s="204"/>
      <c r="BE3457" s="132"/>
    </row>
    <row r="3458" spans="50:57" x14ac:dyDescent="0.2">
      <c r="AX3458" s="204"/>
      <c r="AY3458" s="204"/>
      <c r="AZ3458" s="204"/>
      <c r="BA3458" s="204"/>
      <c r="BB3458" s="204"/>
      <c r="BC3458" s="204"/>
      <c r="BD3458" s="204"/>
      <c r="BE3458" s="132"/>
    </row>
    <row r="3459" spans="50:57" x14ac:dyDescent="0.2">
      <c r="AX3459" s="204"/>
      <c r="AY3459" s="204"/>
      <c r="AZ3459" s="204"/>
      <c r="BA3459" s="204"/>
      <c r="BB3459" s="204"/>
      <c r="BC3459" s="204"/>
      <c r="BD3459" s="204"/>
      <c r="BE3459" s="132"/>
    </row>
    <row r="3460" spans="50:57" x14ac:dyDescent="0.2">
      <c r="AX3460" s="204"/>
      <c r="AY3460" s="204"/>
      <c r="AZ3460" s="204"/>
      <c r="BA3460" s="204"/>
      <c r="BB3460" s="204"/>
      <c r="BC3460" s="204"/>
      <c r="BD3460" s="204"/>
      <c r="BE3460" s="132"/>
    </row>
    <row r="3461" spans="50:57" x14ac:dyDescent="0.2">
      <c r="AX3461" s="204"/>
      <c r="AY3461" s="204"/>
      <c r="AZ3461" s="204"/>
      <c r="BA3461" s="204"/>
      <c r="BB3461" s="204"/>
      <c r="BC3461" s="204"/>
      <c r="BD3461" s="204"/>
      <c r="BE3461" s="132"/>
    </row>
    <row r="3462" spans="50:57" x14ac:dyDescent="0.2">
      <c r="AX3462" s="204"/>
      <c r="AY3462" s="204"/>
      <c r="AZ3462" s="204"/>
      <c r="BA3462" s="204"/>
      <c r="BB3462" s="204"/>
      <c r="BC3462" s="204"/>
      <c r="BD3462" s="204"/>
      <c r="BE3462" s="132"/>
    </row>
    <row r="3463" spans="50:57" x14ac:dyDescent="0.2">
      <c r="AX3463" s="204"/>
      <c r="AY3463" s="204"/>
      <c r="AZ3463" s="204"/>
      <c r="BA3463" s="204"/>
      <c r="BB3463" s="204"/>
      <c r="BC3463" s="204"/>
      <c r="BD3463" s="204"/>
      <c r="BE3463" s="132"/>
    </row>
    <row r="3464" spans="50:57" x14ac:dyDescent="0.2">
      <c r="AX3464" s="204"/>
      <c r="AY3464" s="204"/>
      <c r="AZ3464" s="204"/>
      <c r="BA3464" s="204"/>
      <c r="BB3464" s="204"/>
      <c r="BC3464" s="204"/>
      <c r="BD3464" s="204"/>
      <c r="BE3464" s="132"/>
    </row>
    <row r="3465" spans="50:57" x14ac:dyDescent="0.2">
      <c r="AX3465" s="204"/>
      <c r="AY3465" s="204"/>
      <c r="AZ3465" s="204"/>
      <c r="BA3465" s="204"/>
      <c r="BB3465" s="204"/>
      <c r="BC3465" s="204"/>
      <c r="BD3465" s="204"/>
      <c r="BE3465" s="132"/>
    </row>
    <row r="3466" spans="50:57" x14ac:dyDescent="0.2">
      <c r="AX3466" s="204"/>
      <c r="AY3466" s="204"/>
      <c r="AZ3466" s="204"/>
      <c r="BA3466" s="204"/>
      <c r="BB3466" s="204"/>
      <c r="BC3466" s="204"/>
      <c r="BD3466" s="204"/>
      <c r="BE3466" s="132"/>
    </row>
    <row r="3467" spans="50:57" x14ac:dyDescent="0.2">
      <c r="AX3467" s="204"/>
      <c r="AY3467" s="204"/>
      <c r="AZ3467" s="204"/>
      <c r="BA3467" s="204"/>
      <c r="BB3467" s="204"/>
      <c r="BC3467" s="204"/>
      <c r="BD3467" s="204"/>
      <c r="BE3467" s="132"/>
    </row>
    <row r="3468" spans="50:57" x14ac:dyDescent="0.2">
      <c r="AX3468" s="204"/>
      <c r="AY3468" s="204"/>
      <c r="AZ3468" s="204"/>
      <c r="BA3468" s="204"/>
      <c r="BB3468" s="204"/>
      <c r="BC3468" s="204"/>
      <c r="BD3468" s="204"/>
      <c r="BE3468" s="132"/>
    </row>
    <row r="3469" spans="50:57" x14ac:dyDescent="0.2">
      <c r="AX3469" s="204"/>
      <c r="AY3469" s="204"/>
      <c r="AZ3469" s="204"/>
      <c r="BA3469" s="204"/>
      <c r="BB3469" s="204"/>
      <c r="BC3469" s="204"/>
      <c r="BD3469" s="204"/>
      <c r="BE3469" s="132"/>
    </row>
    <row r="3470" spans="50:57" x14ac:dyDescent="0.2">
      <c r="AX3470" s="204"/>
      <c r="AY3470" s="204"/>
      <c r="AZ3470" s="204"/>
      <c r="BA3470" s="204"/>
      <c r="BB3470" s="204"/>
      <c r="BC3470" s="204"/>
      <c r="BD3470" s="204"/>
      <c r="BE3470" s="132"/>
    </row>
    <row r="3471" spans="50:57" x14ac:dyDescent="0.2">
      <c r="AX3471" s="204"/>
      <c r="AY3471" s="204"/>
      <c r="AZ3471" s="204"/>
      <c r="BA3471" s="204"/>
      <c r="BB3471" s="204"/>
      <c r="BC3471" s="204"/>
      <c r="BD3471" s="204"/>
      <c r="BE3471" s="132"/>
    </row>
    <row r="3472" spans="50:57" x14ac:dyDescent="0.2">
      <c r="AX3472" s="204"/>
      <c r="AY3472" s="204"/>
      <c r="AZ3472" s="204"/>
      <c r="BA3472" s="204"/>
      <c r="BB3472" s="204"/>
      <c r="BC3472" s="204"/>
      <c r="BD3472" s="204"/>
      <c r="BE3472" s="132"/>
    </row>
    <row r="3473" spans="50:57" x14ac:dyDescent="0.2">
      <c r="AX3473" s="204"/>
      <c r="AY3473" s="204"/>
      <c r="AZ3473" s="204"/>
      <c r="BA3473" s="204"/>
      <c r="BB3473" s="204"/>
      <c r="BC3473" s="204"/>
      <c r="BD3473" s="204"/>
      <c r="BE3473" s="132"/>
    </row>
    <row r="3474" spans="50:57" x14ac:dyDescent="0.2">
      <c r="AX3474" s="204"/>
      <c r="AY3474" s="204"/>
      <c r="AZ3474" s="204"/>
      <c r="BA3474" s="204"/>
      <c r="BB3474" s="204"/>
      <c r="BC3474" s="204"/>
      <c r="BD3474" s="204"/>
      <c r="BE3474" s="132"/>
    </row>
    <row r="3475" spans="50:57" x14ac:dyDescent="0.2">
      <c r="AX3475" s="204"/>
      <c r="AY3475" s="204"/>
      <c r="AZ3475" s="204"/>
      <c r="BA3475" s="204"/>
      <c r="BB3475" s="204"/>
      <c r="BC3475" s="204"/>
      <c r="BD3475" s="204"/>
      <c r="BE3475" s="132"/>
    </row>
    <row r="3476" spans="50:57" x14ac:dyDescent="0.2">
      <c r="AX3476" s="204"/>
      <c r="AY3476" s="204"/>
      <c r="AZ3476" s="204"/>
      <c r="BA3476" s="204"/>
      <c r="BB3476" s="204"/>
      <c r="BC3476" s="204"/>
      <c r="BD3476" s="204"/>
      <c r="BE3476" s="132"/>
    </row>
    <row r="3477" spans="50:57" x14ac:dyDescent="0.2">
      <c r="AX3477" s="204"/>
      <c r="AY3477" s="204"/>
      <c r="AZ3477" s="204"/>
      <c r="BA3477" s="204"/>
      <c r="BB3477" s="204"/>
      <c r="BC3477" s="204"/>
      <c r="BD3477" s="204"/>
      <c r="BE3477" s="132"/>
    </row>
    <row r="3478" spans="50:57" x14ac:dyDescent="0.2">
      <c r="AX3478" s="204"/>
      <c r="AY3478" s="204"/>
      <c r="AZ3478" s="204"/>
      <c r="BA3478" s="204"/>
      <c r="BB3478" s="204"/>
      <c r="BC3478" s="204"/>
      <c r="BD3478" s="204"/>
      <c r="BE3478" s="132"/>
    </row>
    <row r="3479" spans="50:57" x14ac:dyDescent="0.2">
      <c r="AX3479" s="204"/>
      <c r="AY3479" s="204"/>
      <c r="AZ3479" s="204"/>
      <c r="BA3479" s="204"/>
      <c r="BB3479" s="204"/>
      <c r="BC3479" s="204"/>
      <c r="BD3479" s="204"/>
      <c r="BE3479" s="132"/>
    </row>
    <row r="3480" spans="50:57" x14ac:dyDescent="0.2">
      <c r="AX3480" s="204"/>
      <c r="AY3480" s="204"/>
      <c r="AZ3480" s="204"/>
      <c r="BA3480" s="204"/>
      <c r="BB3480" s="204"/>
      <c r="BC3480" s="204"/>
      <c r="BD3480" s="204"/>
      <c r="BE3480" s="132"/>
    </row>
    <row r="3481" spans="50:57" x14ac:dyDescent="0.2">
      <c r="AX3481" s="204"/>
      <c r="AY3481" s="204"/>
      <c r="AZ3481" s="204"/>
      <c r="BA3481" s="204"/>
      <c r="BB3481" s="204"/>
      <c r="BC3481" s="204"/>
      <c r="BD3481" s="204"/>
      <c r="BE3481" s="132"/>
    </row>
    <row r="3482" spans="50:57" x14ac:dyDescent="0.2">
      <c r="AX3482" s="204"/>
      <c r="AY3482" s="204"/>
      <c r="AZ3482" s="204"/>
      <c r="BA3482" s="204"/>
      <c r="BB3482" s="204"/>
      <c r="BC3482" s="204"/>
      <c r="BD3482" s="204"/>
      <c r="BE3482" s="132"/>
    </row>
    <row r="3483" spans="50:57" x14ac:dyDescent="0.2">
      <c r="AX3483" s="204"/>
      <c r="AY3483" s="204"/>
      <c r="AZ3483" s="204"/>
      <c r="BA3483" s="204"/>
      <c r="BB3483" s="204"/>
      <c r="BC3483" s="204"/>
      <c r="BD3483" s="204"/>
      <c r="BE3483" s="132"/>
    </row>
    <row r="3484" spans="50:57" x14ac:dyDescent="0.2">
      <c r="AX3484" s="204"/>
      <c r="AY3484" s="204"/>
      <c r="AZ3484" s="204"/>
      <c r="BA3484" s="204"/>
      <c r="BB3484" s="204"/>
      <c r="BC3484" s="204"/>
      <c r="BD3484" s="204"/>
      <c r="BE3484" s="132"/>
    </row>
    <row r="3485" spans="50:57" x14ac:dyDescent="0.2">
      <c r="AX3485" s="204"/>
      <c r="AY3485" s="204"/>
      <c r="AZ3485" s="204"/>
      <c r="BA3485" s="204"/>
      <c r="BB3485" s="204"/>
      <c r="BC3485" s="204"/>
      <c r="BD3485" s="204"/>
      <c r="BE3485" s="132"/>
    </row>
    <row r="3486" spans="50:57" x14ac:dyDescent="0.2">
      <c r="AX3486" s="204"/>
      <c r="AY3486" s="204"/>
      <c r="AZ3486" s="204"/>
      <c r="BA3486" s="204"/>
      <c r="BB3486" s="204"/>
      <c r="BC3486" s="204"/>
      <c r="BD3486" s="204"/>
      <c r="BE3486" s="132"/>
    </row>
    <row r="3487" spans="50:57" x14ac:dyDescent="0.2">
      <c r="AX3487" s="204"/>
      <c r="AY3487" s="204"/>
      <c r="AZ3487" s="204"/>
      <c r="BA3487" s="204"/>
      <c r="BB3487" s="204"/>
      <c r="BC3487" s="204"/>
      <c r="BD3487" s="204"/>
      <c r="BE3487" s="132"/>
    </row>
    <row r="3488" spans="50:57" x14ac:dyDescent="0.2">
      <c r="AX3488" s="204"/>
      <c r="AY3488" s="204"/>
      <c r="AZ3488" s="204"/>
      <c r="BA3488" s="204"/>
      <c r="BB3488" s="204"/>
      <c r="BC3488" s="204"/>
      <c r="BD3488" s="204"/>
      <c r="BE3488" s="132"/>
    </row>
    <row r="3489" spans="50:57" x14ac:dyDescent="0.2">
      <c r="AX3489" s="204"/>
      <c r="AY3489" s="204"/>
      <c r="AZ3489" s="204"/>
      <c r="BA3489" s="204"/>
      <c r="BB3489" s="204"/>
      <c r="BC3489" s="204"/>
      <c r="BD3489" s="204"/>
      <c r="BE3489" s="132"/>
    </row>
    <row r="3490" spans="50:57" x14ac:dyDescent="0.2">
      <c r="AX3490" s="204"/>
      <c r="AY3490" s="204"/>
      <c r="AZ3490" s="204"/>
      <c r="BA3490" s="204"/>
      <c r="BB3490" s="204"/>
      <c r="BC3490" s="204"/>
      <c r="BD3490" s="204"/>
      <c r="BE3490" s="132"/>
    </row>
    <row r="3491" spans="50:57" x14ac:dyDescent="0.2">
      <c r="AX3491" s="204"/>
      <c r="AY3491" s="204"/>
      <c r="AZ3491" s="204"/>
      <c r="BA3491" s="204"/>
      <c r="BB3491" s="204"/>
      <c r="BC3491" s="204"/>
      <c r="BD3491" s="204"/>
      <c r="BE3491" s="132"/>
    </row>
    <row r="3492" spans="50:57" x14ac:dyDescent="0.2">
      <c r="AX3492" s="204"/>
      <c r="AY3492" s="204"/>
      <c r="AZ3492" s="204"/>
      <c r="BA3492" s="204"/>
      <c r="BB3492" s="204"/>
      <c r="BC3492" s="204"/>
      <c r="BD3492" s="204"/>
      <c r="BE3492" s="132"/>
    </row>
    <row r="3493" spans="50:57" x14ac:dyDescent="0.2">
      <c r="AX3493" s="204"/>
      <c r="AY3493" s="204"/>
      <c r="AZ3493" s="204"/>
      <c r="BA3493" s="204"/>
      <c r="BB3493" s="204"/>
      <c r="BC3493" s="204"/>
      <c r="BD3493" s="204"/>
      <c r="BE3493" s="132"/>
    </row>
    <row r="3494" spans="50:57" x14ac:dyDescent="0.2">
      <c r="AX3494" s="204"/>
      <c r="AY3494" s="204"/>
      <c r="AZ3494" s="204"/>
      <c r="BA3494" s="204"/>
      <c r="BB3494" s="204"/>
      <c r="BC3494" s="204"/>
      <c r="BD3494" s="204"/>
      <c r="BE3494" s="132"/>
    </row>
    <row r="3495" spans="50:57" x14ac:dyDescent="0.2">
      <c r="AX3495" s="204"/>
      <c r="AY3495" s="204"/>
      <c r="AZ3495" s="204"/>
      <c r="BA3495" s="204"/>
      <c r="BB3495" s="204"/>
      <c r="BC3495" s="204"/>
      <c r="BD3495" s="204"/>
      <c r="BE3495" s="132"/>
    </row>
    <row r="3496" spans="50:57" x14ac:dyDescent="0.2">
      <c r="AX3496" s="204"/>
      <c r="AY3496" s="204"/>
      <c r="AZ3496" s="204"/>
      <c r="BA3496" s="204"/>
      <c r="BB3496" s="204"/>
      <c r="BC3496" s="204"/>
      <c r="BD3496" s="204"/>
      <c r="BE3496" s="132"/>
    </row>
    <row r="3497" spans="50:57" x14ac:dyDescent="0.2">
      <c r="AX3497" s="204"/>
      <c r="AY3497" s="204"/>
      <c r="AZ3497" s="204"/>
      <c r="BA3497" s="204"/>
      <c r="BB3497" s="204"/>
      <c r="BC3497" s="204"/>
      <c r="BD3497" s="204"/>
      <c r="BE3497" s="132"/>
    </row>
    <row r="3498" spans="50:57" x14ac:dyDescent="0.2">
      <c r="AX3498" s="204"/>
      <c r="AY3498" s="204"/>
      <c r="AZ3498" s="204"/>
      <c r="BA3498" s="204"/>
      <c r="BB3498" s="204"/>
      <c r="BC3498" s="204"/>
      <c r="BD3498" s="204"/>
      <c r="BE3498" s="132"/>
    </row>
    <row r="3499" spans="50:57" x14ac:dyDescent="0.2">
      <c r="AX3499" s="204"/>
      <c r="AY3499" s="204"/>
      <c r="AZ3499" s="204"/>
      <c r="BA3499" s="204"/>
      <c r="BB3499" s="204"/>
      <c r="BC3499" s="204"/>
      <c r="BD3499" s="204"/>
      <c r="BE3499" s="132"/>
    </row>
    <row r="3500" spans="50:57" x14ac:dyDescent="0.2">
      <c r="AX3500" s="204"/>
      <c r="AY3500" s="204"/>
      <c r="AZ3500" s="204"/>
      <c r="BA3500" s="204"/>
      <c r="BB3500" s="204"/>
      <c r="BC3500" s="204"/>
      <c r="BD3500" s="204"/>
      <c r="BE3500" s="132"/>
    </row>
    <row r="3501" spans="50:57" x14ac:dyDescent="0.2">
      <c r="AX3501" s="204"/>
      <c r="AY3501" s="204"/>
      <c r="AZ3501" s="204"/>
      <c r="BA3501" s="204"/>
      <c r="BB3501" s="204"/>
      <c r="BC3501" s="204"/>
      <c r="BD3501" s="204"/>
      <c r="BE3501" s="132"/>
    </row>
    <row r="3502" spans="50:57" x14ac:dyDescent="0.2">
      <c r="AX3502" s="204"/>
      <c r="AY3502" s="204"/>
      <c r="AZ3502" s="204"/>
      <c r="BA3502" s="204"/>
      <c r="BB3502" s="204"/>
      <c r="BC3502" s="204"/>
      <c r="BD3502" s="204"/>
      <c r="BE3502" s="132"/>
    </row>
    <row r="3503" spans="50:57" x14ac:dyDescent="0.2">
      <c r="AX3503" s="204"/>
      <c r="AY3503" s="204"/>
      <c r="AZ3503" s="204"/>
      <c r="BA3503" s="204"/>
      <c r="BB3503" s="204"/>
      <c r="BC3503" s="204"/>
      <c r="BD3503" s="204"/>
      <c r="BE3503" s="132"/>
    </row>
    <row r="3504" spans="50:57" x14ac:dyDescent="0.2">
      <c r="AX3504" s="204"/>
      <c r="AY3504" s="204"/>
      <c r="AZ3504" s="204"/>
      <c r="BA3504" s="204"/>
      <c r="BB3504" s="204"/>
      <c r="BC3504" s="204"/>
      <c r="BD3504" s="204"/>
      <c r="BE3504" s="132"/>
    </row>
    <row r="3505" spans="50:57" x14ac:dyDescent="0.2">
      <c r="AX3505" s="204"/>
      <c r="AY3505" s="204"/>
      <c r="AZ3505" s="204"/>
      <c r="BA3505" s="204"/>
      <c r="BB3505" s="204"/>
      <c r="BC3505" s="204"/>
      <c r="BD3505" s="204"/>
      <c r="BE3505" s="132"/>
    </row>
    <row r="3506" spans="50:57" x14ac:dyDescent="0.2">
      <c r="AX3506" s="204"/>
      <c r="AY3506" s="204"/>
      <c r="AZ3506" s="204"/>
      <c r="BA3506" s="204"/>
      <c r="BB3506" s="204"/>
      <c r="BC3506" s="204"/>
      <c r="BD3506" s="204"/>
      <c r="BE3506" s="132"/>
    </row>
    <row r="3507" spans="50:57" x14ac:dyDescent="0.2">
      <c r="AX3507" s="204"/>
      <c r="AY3507" s="204"/>
      <c r="AZ3507" s="204"/>
      <c r="BA3507" s="204"/>
      <c r="BB3507" s="204"/>
      <c r="BC3507" s="204"/>
      <c r="BD3507" s="204"/>
      <c r="BE3507" s="132"/>
    </row>
    <row r="3508" spans="50:57" x14ac:dyDescent="0.2">
      <c r="AX3508" s="204"/>
      <c r="AY3508" s="204"/>
      <c r="AZ3508" s="204"/>
      <c r="BA3508" s="204"/>
      <c r="BB3508" s="204"/>
      <c r="BC3508" s="204"/>
      <c r="BD3508" s="204"/>
      <c r="BE3508" s="132"/>
    </row>
    <row r="3509" spans="50:57" x14ac:dyDescent="0.2">
      <c r="AX3509" s="204"/>
      <c r="AY3509" s="204"/>
      <c r="AZ3509" s="204"/>
      <c r="BA3509" s="204"/>
      <c r="BB3509" s="204"/>
      <c r="BC3509" s="204"/>
      <c r="BD3509" s="204"/>
      <c r="BE3509" s="132"/>
    </row>
    <row r="3510" spans="50:57" x14ac:dyDescent="0.2">
      <c r="AX3510" s="204"/>
      <c r="AY3510" s="204"/>
      <c r="AZ3510" s="204"/>
      <c r="BA3510" s="204"/>
      <c r="BB3510" s="204"/>
      <c r="BC3510" s="204"/>
      <c r="BD3510" s="204"/>
      <c r="BE3510" s="132"/>
    </row>
    <row r="3511" spans="50:57" x14ac:dyDescent="0.2">
      <c r="AX3511" s="204"/>
      <c r="AY3511" s="204"/>
      <c r="AZ3511" s="204"/>
      <c r="BA3511" s="204"/>
      <c r="BB3511" s="204"/>
      <c r="BC3511" s="204"/>
      <c r="BD3511" s="204"/>
      <c r="BE3511" s="132"/>
    </row>
    <row r="3512" spans="50:57" x14ac:dyDescent="0.2">
      <c r="AX3512" s="204"/>
      <c r="AY3512" s="204"/>
      <c r="AZ3512" s="204"/>
      <c r="BA3512" s="204"/>
      <c r="BB3512" s="204"/>
      <c r="BC3512" s="204"/>
      <c r="BD3512" s="204"/>
      <c r="BE3512" s="132"/>
    </row>
    <row r="3513" spans="50:57" x14ac:dyDescent="0.2">
      <c r="AX3513" s="204"/>
      <c r="AY3513" s="204"/>
      <c r="AZ3513" s="204"/>
      <c r="BA3513" s="204"/>
      <c r="BB3513" s="204"/>
      <c r="BC3513" s="204"/>
      <c r="BD3513" s="204"/>
      <c r="BE3513" s="132"/>
    </row>
    <row r="3514" spans="50:57" x14ac:dyDescent="0.2">
      <c r="AX3514" s="204"/>
      <c r="AY3514" s="204"/>
      <c r="AZ3514" s="204"/>
      <c r="BA3514" s="204"/>
      <c r="BB3514" s="204"/>
      <c r="BC3514" s="204"/>
      <c r="BD3514" s="204"/>
      <c r="BE3514" s="132"/>
    </row>
    <row r="3515" spans="50:57" x14ac:dyDescent="0.2">
      <c r="AX3515" s="204"/>
      <c r="AY3515" s="204"/>
      <c r="AZ3515" s="204"/>
      <c r="BA3515" s="204"/>
      <c r="BB3515" s="204"/>
      <c r="BC3515" s="204"/>
      <c r="BD3515" s="204"/>
      <c r="BE3515" s="132"/>
    </row>
    <row r="3516" spans="50:57" x14ac:dyDescent="0.2">
      <c r="AX3516" s="204"/>
      <c r="AY3516" s="204"/>
      <c r="AZ3516" s="204"/>
      <c r="BA3516" s="204"/>
      <c r="BB3516" s="204"/>
      <c r="BC3516" s="204"/>
      <c r="BD3516" s="204"/>
      <c r="BE3516" s="132"/>
    </row>
    <row r="3517" spans="50:57" x14ac:dyDescent="0.2">
      <c r="AX3517" s="204"/>
      <c r="AY3517" s="204"/>
      <c r="AZ3517" s="204"/>
      <c r="BA3517" s="204"/>
      <c r="BB3517" s="204"/>
      <c r="BC3517" s="204"/>
      <c r="BD3517" s="204"/>
      <c r="BE3517" s="132"/>
    </row>
    <row r="3518" spans="50:57" x14ac:dyDescent="0.2">
      <c r="AX3518" s="204"/>
      <c r="AY3518" s="204"/>
      <c r="AZ3518" s="204"/>
      <c r="BA3518" s="204"/>
      <c r="BB3518" s="204"/>
      <c r="BC3518" s="204"/>
      <c r="BD3518" s="204"/>
      <c r="BE3518" s="132"/>
    </row>
    <row r="3519" spans="50:57" x14ac:dyDescent="0.2">
      <c r="AX3519" s="204"/>
      <c r="AY3519" s="204"/>
      <c r="AZ3519" s="204"/>
      <c r="BA3519" s="204"/>
      <c r="BB3519" s="204"/>
      <c r="BC3519" s="204"/>
      <c r="BD3519" s="204"/>
      <c r="BE3519" s="132"/>
    </row>
    <row r="3520" spans="50:57" x14ac:dyDescent="0.2">
      <c r="AX3520" s="204"/>
      <c r="AY3520" s="204"/>
      <c r="AZ3520" s="204"/>
      <c r="BA3520" s="204"/>
      <c r="BB3520" s="204"/>
      <c r="BC3520" s="204"/>
      <c r="BD3520" s="204"/>
      <c r="BE3520" s="132"/>
    </row>
    <row r="3521" spans="50:57" x14ac:dyDescent="0.2">
      <c r="AX3521" s="204"/>
      <c r="AY3521" s="204"/>
      <c r="AZ3521" s="204"/>
      <c r="BA3521" s="204"/>
      <c r="BB3521" s="204"/>
      <c r="BC3521" s="204"/>
      <c r="BD3521" s="204"/>
      <c r="BE3521" s="132"/>
    </row>
    <row r="3522" spans="50:57" x14ac:dyDescent="0.2">
      <c r="AX3522" s="204"/>
      <c r="AY3522" s="204"/>
      <c r="AZ3522" s="204"/>
      <c r="BA3522" s="204"/>
      <c r="BB3522" s="204"/>
      <c r="BC3522" s="204"/>
      <c r="BD3522" s="204"/>
      <c r="BE3522" s="132"/>
    </row>
    <row r="3523" spans="50:57" x14ac:dyDescent="0.2">
      <c r="AX3523" s="204"/>
      <c r="AY3523" s="204"/>
      <c r="AZ3523" s="204"/>
      <c r="BA3523" s="204"/>
      <c r="BB3523" s="204"/>
      <c r="BC3523" s="204"/>
      <c r="BD3523" s="204"/>
      <c r="BE3523" s="132"/>
    </row>
    <row r="3524" spans="50:57" x14ac:dyDescent="0.2">
      <c r="AX3524" s="204"/>
      <c r="AY3524" s="204"/>
      <c r="AZ3524" s="204"/>
      <c r="BA3524" s="204"/>
      <c r="BB3524" s="204"/>
      <c r="BC3524" s="204"/>
      <c r="BD3524" s="204"/>
      <c r="BE3524" s="132"/>
    </row>
    <row r="3525" spans="50:57" x14ac:dyDescent="0.2">
      <c r="AX3525" s="204"/>
      <c r="AY3525" s="204"/>
      <c r="AZ3525" s="204"/>
      <c r="BA3525" s="204"/>
      <c r="BB3525" s="204"/>
      <c r="BC3525" s="204"/>
      <c r="BD3525" s="204"/>
      <c r="BE3525" s="132"/>
    </row>
    <row r="3526" spans="50:57" x14ac:dyDescent="0.2">
      <c r="AX3526" s="204"/>
      <c r="AY3526" s="204"/>
      <c r="AZ3526" s="204"/>
      <c r="BA3526" s="204"/>
      <c r="BB3526" s="204"/>
      <c r="BC3526" s="204"/>
      <c r="BD3526" s="204"/>
      <c r="BE3526" s="132"/>
    </row>
    <row r="3527" spans="50:57" x14ac:dyDescent="0.2">
      <c r="AX3527" s="204"/>
      <c r="AY3527" s="204"/>
      <c r="AZ3527" s="204"/>
      <c r="BA3527" s="204"/>
      <c r="BB3527" s="204"/>
      <c r="BC3527" s="204"/>
      <c r="BD3527" s="204"/>
      <c r="BE3527" s="132"/>
    </row>
    <row r="3528" spans="50:57" x14ac:dyDescent="0.2">
      <c r="AX3528" s="204"/>
      <c r="AY3528" s="204"/>
      <c r="AZ3528" s="204"/>
      <c r="BA3528" s="204"/>
      <c r="BB3528" s="204"/>
      <c r="BC3528" s="204"/>
      <c r="BD3528" s="204"/>
      <c r="BE3528" s="132"/>
    </row>
    <row r="3529" spans="50:57" x14ac:dyDescent="0.2">
      <c r="AX3529" s="204"/>
      <c r="AY3529" s="204"/>
      <c r="AZ3529" s="204"/>
      <c r="BA3529" s="204"/>
      <c r="BB3529" s="204"/>
      <c r="BC3529" s="204"/>
      <c r="BD3529" s="204"/>
      <c r="BE3529" s="132"/>
    </row>
    <row r="3530" spans="50:57" x14ac:dyDescent="0.2">
      <c r="AX3530" s="204"/>
      <c r="AY3530" s="204"/>
      <c r="AZ3530" s="204"/>
      <c r="BA3530" s="204"/>
      <c r="BB3530" s="204"/>
      <c r="BC3530" s="204"/>
      <c r="BD3530" s="204"/>
      <c r="BE3530" s="132"/>
    </row>
    <row r="3531" spans="50:57" x14ac:dyDescent="0.2">
      <c r="AX3531" s="204"/>
      <c r="AY3531" s="204"/>
      <c r="AZ3531" s="204"/>
      <c r="BA3531" s="204"/>
      <c r="BB3531" s="204"/>
      <c r="BC3531" s="204"/>
      <c r="BD3531" s="204"/>
      <c r="BE3531" s="132"/>
    </row>
    <row r="3532" spans="50:57" x14ac:dyDescent="0.2">
      <c r="AX3532" s="204"/>
      <c r="AY3532" s="204"/>
      <c r="AZ3532" s="204"/>
      <c r="BA3532" s="204"/>
      <c r="BB3532" s="204"/>
      <c r="BC3532" s="204"/>
      <c r="BD3532" s="204"/>
      <c r="BE3532" s="132"/>
    </row>
    <row r="3533" spans="50:57" x14ac:dyDescent="0.2">
      <c r="AX3533" s="204"/>
      <c r="AY3533" s="204"/>
      <c r="AZ3533" s="204"/>
      <c r="BA3533" s="204"/>
      <c r="BB3533" s="204"/>
      <c r="BC3533" s="204"/>
      <c r="BD3533" s="204"/>
      <c r="BE3533" s="132"/>
    </row>
    <row r="3534" spans="50:57" x14ac:dyDescent="0.2">
      <c r="AX3534" s="204"/>
      <c r="AY3534" s="204"/>
      <c r="AZ3534" s="204"/>
      <c r="BA3534" s="204"/>
      <c r="BB3534" s="204"/>
      <c r="BC3534" s="204"/>
      <c r="BD3534" s="204"/>
      <c r="BE3534" s="132"/>
    </row>
    <row r="3535" spans="50:57" x14ac:dyDescent="0.2">
      <c r="AX3535" s="204"/>
      <c r="AY3535" s="204"/>
      <c r="AZ3535" s="204"/>
      <c r="BA3535" s="204"/>
      <c r="BB3535" s="204"/>
      <c r="BC3535" s="204"/>
      <c r="BD3535" s="204"/>
      <c r="BE3535" s="132"/>
    </row>
    <row r="3536" spans="50:57" x14ac:dyDescent="0.2">
      <c r="AX3536" s="204"/>
      <c r="AY3536" s="204"/>
      <c r="AZ3536" s="204"/>
      <c r="BA3536" s="204"/>
      <c r="BB3536" s="204"/>
      <c r="BC3536" s="204"/>
      <c r="BD3536" s="204"/>
      <c r="BE3536" s="132"/>
    </row>
    <row r="3537" spans="50:57" x14ac:dyDescent="0.2">
      <c r="AX3537" s="204"/>
      <c r="AY3537" s="204"/>
      <c r="AZ3537" s="204"/>
      <c r="BA3537" s="204"/>
      <c r="BB3537" s="204"/>
      <c r="BC3537" s="204"/>
      <c r="BD3537" s="204"/>
      <c r="BE3537" s="132"/>
    </row>
    <row r="3538" spans="50:57" x14ac:dyDescent="0.2">
      <c r="AX3538" s="204"/>
      <c r="AY3538" s="204"/>
      <c r="AZ3538" s="204"/>
      <c r="BA3538" s="204"/>
      <c r="BB3538" s="204"/>
      <c r="BC3538" s="204"/>
      <c r="BD3538" s="204"/>
      <c r="BE3538" s="132"/>
    </row>
    <row r="3539" spans="50:57" x14ac:dyDescent="0.2">
      <c r="AX3539" s="204"/>
      <c r="AY3539" s="204"/>
      <c r="AZ3539" s="204"/>
      <c r="BA3539" s="204"/>
      <c r="BB3539" s="204"/>
      <c r="BC3539" s="204"/>
      <c r="BD3539" s="204"/>
      <c r="BE3539" s="132"/>
    </row>
    <row r="3540" spans="50:57" x14ac:dyDescent="0.2">
      <c r="AX3540" s="204"/>
      <c r="AY3540" s="204"/>
      <c r="AZ3540" s="204"/>
      <c r="BA3540" s="204"/>
      <c r="BB3540" s="204"/>
      <c r="BC3540" s="204"/>
      <c r="BD3540" s="204"/>
      <c r="BE3540" s="132"/>
    </row>
    <row r="3541" spans="50:57" x14ac:dyDescent="0.2">
      <c r="AX3541" s="204"/>
      <c r="AY3541" s="204"/>
      <c r="AZ3541" s="204"/>
      <c r="BA3541" s="204"/>
      <c r="BB3541" s="204"/>
      <c r="BC3541" s="204"/>
      <c r="BD3541" s="204"/>
      <c r="BE3541" s="132"/>
    </row>
    <row r="3542" spans="50:57" x14ac:dyDescent="0.2">
      <c r="AX3542" s="204"/>
      <c r="AY3542" s="204"/>
      <c r="AZ3542" s="204"/>
      <c r="BA3542" s="204"/>
      <c r="BB3542" s="204"/>
      <c r="BC3542" s="204"/>
      <c r="BD3542" s="204"/>
      <c r="BE3542" s="132"/>
    </row>
    <row r="3543" spans="50:57" x14ac:dyDescent="0.2">
      <c r="AX3543" s="204"/>
      <c r="AY3543" s="204"/>
      <c r="AZ3543" s="204"/>
      <c r="BA3543" s="204"/>
      <c r="BB3543" s="204"/>
      <c r="BC3543" s="204"/>
      <c r="BD3543" s="204"/>
      <c r="BE3543" s="132"/>
    </row>
    <row r="3544" spans="50:57" x14ac:dyDescent="0.2">
      <c r="AX3544" s="204"/>
      <c r="AY3544" s="204"/>
      <c r="AZ3544" s="204"/>
      <c r="BA3544" s="204"/>
      <c r="BB3544" s="204"/>
      <c r="BC3544" s="204"/>
      <c r="BD3544" s="204"/>
      <c r="BE3544" s="132"/>
    </row>
    <row r="3545" spans="50:57" x14ac:dyDescent="0.2">
      <c r="AX3545" s="204"/>
      <c r="AY3545" s="204"/>
      <c r="AZ3545" s="204"/>
      <c r="BA3545" s="204"/>
      <c r="BB3545" s="204"/>
      <c r="BC3545" s="204"/>
      <c r="BD3545" s="204"/>
      <c r="BE3545" s="132"/>
    </row>
    <row r="3546" spans="50:57" x14ac:dyDescent="0.2">
      <c r="AX3546" s="204"/>
      <c r="AY3546" s="204"/>
      <c r="AZ3546" s="204"/>
      <c r="BA3546" s="204"/>
      <c r="BB3546" s="204"/>
      <c r="BC3546" s="204"/>
      <c r="BD3546" s="204"/>
      <c r="BE3546" s="132"/>
    </row>
    <row r="3547" spans="50:57" x14ac:dyDescent="0.2">
      <c r="AX3547" s="204"/>
      <c r="AY3547" s="204"/>
      <c r="AZ3547" s="204"/>
      <c r="BA3547" s="204"/>
      <c r="BB3547" s="204"/>
      <c r="BC3547" s="204"/>
      <c r="BD3547" s="204"/>
      <c r="BE3547" s="132"/>
    </row>
    <row r="3548" spans="50:57" x14ac:dyDescent="0.2">
      <c r="AX3548" s="204"/>
      <c r="AY3548" s="204"/>
      <c r="AZ3548" s="204"/>
      <c r="BA3548" s="204"/>
      <c r="BB3548" s="204"/>
      <c r="BC3548" s="204"/>
      <c r="BD3548" s="204"/>
      <c r="BE3548" s="132"/>
    </row>
    <row r="3549" spans="50:57" x14ac:dyDescent="0.2">
      <c r="AX3549" s="204"/>
      <c r="AY3549" s="204"/>
      <c r="AZ3549" s="204"/>
      <c r="BA3549" s="204"/>
      <c r="BB3549" s="204"/>
      <c r="BC3549" s="204"/>
      <c r="BD3549" s="204"/>
      <c r="BE3549" s="132"/>
    </row>
    <row r="3550" spans="50:57" x14ac:dyDescent="0.2">
      <c r="AX3550" s="204"/>
      <c r="AY3550" s="204"/>
      <c r="AZ3550" s="204"/>
      <c r="BA3550" s="204"/>
      <c r="BB3550" s="204"/>
      <c r="BC3550" s="204"/>
      <c r="BD3550" s="204"/>
      <c r="BE3550" s="132"/>
    </row>
    <row r="3551" spans="50:57" x14ac:dyDescent="0.2">
      <c r="AX3551" s="204"/>
      <c r="AY3551" s="204"/>
      <c r="AZ3551" s="204"/>
      <c r="BA3551" s="204"/>
      <c r="BB3551" s="204"/>
      <c r="BC3551" s="204"/>
      <c r="BD3551" s="204"/>
      <c r="BE3551" s="132"/>
    </row>
    <row r="3552" spans="50:57" x14ac:dyDescent="0.2">
      <c r="AX3552" s="204"/>
      <c r="AY3552" s="204"/>
      <c r="AZ3552" s="204"/>
      <c r="BA3552" s="204"/>
      <c r="BB3552" s="204"/>
      <c r="BC3552" s="204"/>
      <c r="BD3552" s="204"/>
      <c r="BE3552" s="132"/>
    </row>
    <row r="3553" spans="50:57" x14ac:dyDescent="0.2">
      <c r="AX3553" s="204"/>
      <c r="AY3553" s="204"/>
      <c r="AZ3553" s="204"/>
      <c r="BA3553" s="204"/>
      <c r="BB3553" s="204"/>
      <c r="BC3553" s="204"/>
      <c r="BD3553" s="204"/>
      <c r="BE3553" s="132"/>
    </row>
    <row r="3554" spans="50:57" x14ac:dyDescent="0.2">
      <c r="AX3554" s="204"/>
      <c r="AY3554" s="204"/>
      <c r="AZ3554" s="204"/>
      <c r="BA3554" s="204"/>
      <c r="BB3554" s="204"/>
      <c r="BC3554" s="204"/>
      <c r="BD3554" s="204"/>
      <c r="BE3554" s="132"/>
    </row>
    <row r="3555" spans="50:57" x14ac:dyDescent="0.2">
      <c r="AX3555" s="204"/>
      <c r="AY3555" s="204"/>
      <c r="AZ3555" s="204"/>
      <c r="BA3555" s="204"/>
      <c r="BB3555" s="204"/>
      <c r="BC3555" s="204"/>
      <c r="BD3555" s="204"/>
      <c r="BE3555" s="132"/>
    </row>
    <row r="3556" spans="50:57" x14ac:dyDescent="0.2">
      <c r="AX3556" s="204"/>
      <c r="AY3556" s="204"/>
      <c r="AZ3556" s="204"/>
      <c r="BA3556" s="204"/>
      <c r="BB3556" s="204"/>
      <c r="BC3556" s="204"/>
      <c r="BD3556" s="204"/>
      <c r="BE3556" s="132"/>
    </row>
    <row r="3557" spans="50:57" x14ac:dyDescent="0.2">
      <c r="AX3557" s="204"/>
      <c r="AY3557" s="204"/>
      <c r="AZ3557" s="204"/>
      <c r="BA3557" s="204"/>
      <c r="BB3557" s="204"/>
      <c r="BC3557" s="204"/>
      <c r="BD3557" s="204"/>
      <c r="BE3557" s="132"/>
    </row>
    <row r="3558" spans="50:57" x14ac:dyDescent="0.2">
      <c r="AX3558" s="204"/>
      <c r="AY3558" s="204"/>
      <c r="AZ3558" s="204"/>
      <c r="BA3558" s="204"/>
      <c r="BB3558" s="204"/>
      <c r="BC3558" s="204"/>
      <c r="BD3558" s="204"/>
      <c r="BE3558" s="132"/>
    </row>
    <row r="3559" spans="50:57" x14ac:dyDescent="0.2">
      <c r="AX3559" s="204"/>
      <c r="AY3559" s="204"/>
      <c r="AZ3559" s="204"/>
      <c r="BA3559" s="204"/>
      <c r="BB3559" s="204"/>
      <c r="BC3559" s="204"/>
      <c r="BD3559" s="204"/>
      <c r="BE3559" s="132"/>
    </row>
    <row r="3560" spans="50:57" x14ac:dyDescent="0.2">
      <c r="AX3560" s="204"/>
      <c r="AY3560" s="204"/>
      <c r="AZ3560" s="204"/>
      <c r="BA3560" s="204"/>
      <c r="BB3560" s="204"/>
      <c r="BC3560" s="204"/>
      <c r="BD3560" s="204"/>
      <c r="BE3560" s="132"/>
    </row>
    <row r="3561" spans="50:57" x14ac:dyDescent="0.2">
      <c r="AX3561" s="204"/>
      <c r="AY3561" s="204"/>
      <c r="AZ3561" s="204"/>
      <c r="BA3561" s="204"/>
      <c r="BB3561" s="204"/>
      <c r="BC3561" s="204"/>
      <c r="BD3561" s="204"/>
      <c r="BE3561" s="132"/>
    </row>
    <row r="3562" spans="50:57" x14ac:dyDescent="0.2">
      <c r="AX3562" s="204"/>
      <c r="AY3562" s="204"/>
      <c r="AZ3562" s="204"/>
      <c r="BA3562" s="204"/>
      <c r="BB3562" s="204"/>
      <c r="BC3562" s="204"/>
      <c r="BD3562" s="204"/>
      <c r="BE3562" s="132"/>
    </row>
    <row r="3563" spans="50:57" x14ac:dyDescent="0.2">
      <c r="AX3563" s="204"/>
      <c r="AY3563" s="204"/>
      <c r="AZ3563" s="204"/>
      <c r="BA3563" s="204"/>
      <c r="BB3563" s="204"/>
      <c r="BC3563" s="204"/>
      <c r="BD3563" s="204"/>
      <c r="BE3563" s="132"/>
    </row>
    <row r="3564" spans="50:57" x14ac:dyDescent="0.2">
      <c r="AX3564" s="204"/>
      <c r="AY3564" s="204"/>
      <c r="AZ3564" s="204"/>
      <c r="BA3564" s="204"/>
      <c r="BB3564" s="204"/>
      <c r="BC3564" s="204"/>
      <c r="BD3564" s="204"/>
      <c r="BE3564" s="132"/>
    </row>
    <row r="3565" spans="50:57" x14ac:dyDescent="0.2">
      <c r="AX3565" s="204"/>
      <c r="AY3565" s="204"/>
      <c r="AZ3565" s="204"/>
      <c r="BA3565" s="204"/>
      <c r="BB3565" s="204"/>
      <c r="BC3565" s="204"/>
      <c r="BD3565" s="204"/>
      <c r="BE3565" s="132"/>
    </row>
    <row r="3566" spans="50:57" x14ac:dyDescent="0.2">
      <c r="AX3566" s="204"/>
      <c r="AY3566" s="204"/>
      <c r="AZ3566" s="204"/>
      <c r="BA3566" s="204"/>
      <c r="BB3566" s="204"/>
      <c r="BC3566" s="204"/>
      <c r="BD3566" s="204"/>
      <c r="BE3566" s="132"/>
    </row>
    <row r="3567" spans="50:57" x14ac:dyDescent="0.2">
      <c r="AX3567" s="204"/>
      <c r="AY3567" s="204"/>
      <c r="AZ3567" s="204"/>
      <c r="BA3567" s="204"/>
      <c r="BB3567" s="204"/>
      <c r="BC3567" s="204"/>
      <c r="BD3567" s="204"/>
      <c r="BE3567" s="132"/>
    </row>
    <row r="3568" spans="50:57" x14ac:dyDescent="0.2">
      <c r="AX3568" s="204"/>
      <c r="AY3568" s="204"/>
      <c r="AZ3568" s="204"/>
      <c r="BA3568" s="204"/>
      <c r="BB3568" s="204"/>
      <c r="BC3568" s="204"/>
      <c r="BD3568" s="204"/>
      <c r="BE3568" s="132"/>
    </row>
    <row r="3569" spans="50:57" x14ac:dyDescent="0.2">
      <c r="AX3569" s="204"/>
      <c r="AY3569" s="204"/>
      <c r="AZ3569" s="204"/>
      <c r="BA3569" s="204"/>
      <c r="BB3569" s="204"/>
      <c r="BC3569" s="204"/>
      <c r="BD3569" s="204"/>
      <c r="BE3569" s="132"/>
    </row>
    <row r="3570" spans="50:57" x14ac:dyDescent="0.2">
      <c r="AX3570" s="204"/>
      <c r="AY3570" s="204"/>
      <c r="AZ3570" s="204"/>
      <c r="BA3570" s="204"/>
      <c r="BB3570" s="204"/>
      <c r="BC3570" s="204"/>
      <c r="BD3570" s="204"/>
      <c r="BE3570" s="132"/>
    </row>
    <row r="3571" spans="50:57" x14ac:dyDescent="0.2">
      <c r="AX3571" s="204"/>
      <c r="AY3571" s="204"/>
      <c r="AZ3571" s="204"/>
      <c r="BA3571" s="204"/>
      <c r="BB3571" s="204"/>
      <c r="BC3571" s="204"/>
      <c r="BD3571" s="204"/>
      <c r="BE3571" s="132"/>
    </row>
    <row r="3572" spans="50:57" x14ac:dyDescent="0.2">
      <c r="AX3572" s="204"/>
      <c r="AY3572" s="204"/>
      <c r="AZ3572" s="204"/>
      <c r="BA3572" s="204"/>
      <c r="BB3572" s="204"/>
      <c r="BC3572" s="204"/>
      <c r="BD3572" s="204"/>
      <c r="BE3572" s="132"/>
    </row>
    <row r="3573" spans="50:57" x14ac:dyDescent="0.2">
      <c r="AX3573" s="204"/>
      <c r="AY3573" s="204"/>
      <c r="AZ3573" s="204"/>
      <c r="BA3573" s="204"/>
      <c r="BB3573" s="204"/>
      <c r="BC3573" s="204"/>
      <c r="BD3573" s="204"/>
      <c r="BE3573" s="132"/>
    </row>
    <row r="3574" spans="50:57" x14ac:dyDescent="0.2">
      <c r="AX3574" s="204"/>
      <c r="AY3574" s="204"/>
      <c r="AZ3574" s="204"/>
      <c r="BA3574" s="204"/>
      <c r="BB3574" s="204"/>
      <c r="BC3574" s="204"/>
      <c r="BD3574" s="204"/>
      <c r="BE3574" s="132"/>
    </row>
    <row r="3575" spans="50:57" x14ac:dyDescent="0.2">
      <c r="AX3575" s="204"/>
      <c r="AY3575" s="204"/>
      <c r="AZ3575" s="204"/>
      <c r="BA3575" s="204"/>
      <c r="BB3575" s="204"/>
      <c r="BC3575" s="204"/>
      <c r="BD3575" s="204"/>
      <c r="BE3575" s="132"/>
    </row>
    <row r="3576" spans="50:57" x14ac:dyDescent="0.2">
      <c r="AX3576" s="204"/>
      <c r="AY3576" s="204"/>
      <c r="AZ3576" s="204"/>
      <c r="BA3576" s="204"/>
      <c r="BB3576" s="204"/>
      <c r="BC3576" s="204"/>
      <c r="BD3576" s="204"/>
      <c r="BE3576" s="132"/>
    </row>
    <row r="3577" spans="50:57" x14ac:dyDescent="0.2">
      <c r="AX3577" s="204"/>
      <c r="AY3577" s="204"/>
      <c r="AZ3577" s="204"/>
      <c r="BA3577" s="204"/>
      <c r="BB3577" s="204"/>
      <c r="BC3577" s="204"/>
      <c r="BD3577" s="204"/>
      <c r="BE3577" s="132"/>
    </row>
    <row r="3578" spans="50:57" x14ac:dyDescent="0.2">
      <c r="AX3578" s="204"/>
      <c r="AY3578" s="204"/>
      <c r="AZ3578" s="204"/>
      <c r="BA3578" s="204"/>
      <c r="BB3578" s="204"/>
      <c r="BC3578" s="204"/>
      <c r="BD3578" s="204"/>
      <c r="BE3578" s="132"/>
    </row>
    <row r="3579" spans="50:57" x14ac:dyDescent="0.2">
      <c r="AX3579" s="204"/>
      <c r="AY3579" s="204"/>
      <c r="AZ3579" s="204"/>
      <c r="BA3579" s="204"/>
      <c r="BB3579" s="204"/>
      <c r="BC3579" s="204"/>
      <c r="BD3579" s="204"/>
      <c r="BE3579" s="132"/>
    </row>
    <row r="3580" spans="50:57" x14ac:dyDescent="0.2">
      <c r="AX3580" s="204"/>
      <c r="AY3580" s="204"/>
      <c r="AZ3580" s="204"/>
      <c r="BA3580" s="204"/>
      <c r="BB3580" s="204"/>
      <c r="BC3580" s="204"/>
      <c r="BD3580" s="204"/>
      <c r="BE3580" s="132"/>
    </row>
    <row r="3581" spans="50:57" x14ac:dyDescent="0.2">
      <c r="AX3581" s="204"/>
      <c r="AY3581" s="204"/>
      <c r="AZ3581" s="204"/>
      <c r="BA3581" s="204"/>
      <c r="BB3581" s="204"/>
      <c r="BC3581" s="204"/>
      <c r="BD3581" s="204"/>
      <c r="BE3581" s="132"/>
    </row>
    <row r="3582" spans="50:57" x14ac:dyDescent="0.2">
      <c r="AX3582" s="204"/>
      <c r="AY3582" s="204"/>
      <c r="AZ3582" s="204"/>
      <c r="BA3582" s="204"/>
      <c r="BB3582" s="204"/>
      <c r="BC3582" s="204"/>
      <c r="BD3582" s="204"/>
      <c r="BE3582" s="132"/>
    </row>
    <row r="3583" spans="50:57" x14ac:dyDescent="0.2">
      <c r="AX3583" s="204"/>
      <c r="AY3583" s="204"/>
      <c r="AZ3583" s="204"/>
      <c r="BA3583" s="204"/>
      <c r="BB3583" s="204"/>
      <c r="BC3583" s="204"/>
      <c r="BD3583" s="204"/>
      <c r="BE3583" s="132"/>
    </row>
    <row r="3584" spans="50:57" x14ac:dyDescent="0.2">
      <c r="AX3584" s="204"/>
      <c r="AY3584" s="204"/>
      <c r="AZ3584" s="204"/>
      <c r="BA3584" s="204"/>
      <c r="BB3584" s="204"/>
      <c r="BC3584" s="204"/>
      <c r="BD3584" s="204"/>
      <c r="BE3584" s="132"/>
    </row>
    <row r="3585" spans="50:57" x14ac:dyDescent="0.2">
      <c r="AX3585" s="204"/>
      <c r="AY3585" s="204"/>
      <c r="AZ3585" s="204"/>
      <c r="BA3585" s="204"/>
      <c r="BB3585" s="204"/>
      <c r="BC3585" s="204"/>
      <c r="BD3585" s="204"/>
      <c r="BE3585" s="132"/>
    </row>
    <row r="3586" spans="50:57" x14ac:dyDescent="0.2">
      <c r="AX3586" s="204"/>
      <c r="AY3586" s="204"/>
      <c r="AZ3586" s="204"/>
      <c r="BA3586" s="204"/>
      <c r="BB3586" s="204"/>
      <c r="BC3586" s="204"/>
      <c r="BD3586" s="204"/>
      <c r="BE3586" s="132"/>
    </row>
    <row r="3587" spans="50:57" x14ac:dyDescent="0.2">
      <c r="AX3587" s="204"/>
      <c r="AY3587" s="204"/>
      <c r="AZ3587" s="204"/>
      <c r="BA3587" s="204"/>
      <c r="BB3587" s="204"/>
      <c r="BC3587" s="204"/>
      <c r="BD3587" s="204"/>
      <c r="BE3587" s="132"/>
    </row>
    <row r="3588" spans="50:57" x14ac:dyDescent="0.2">
      <c r="AX3588" s="204"/>
      <c r="AY3588" s="204"/>
      <c r="AZ3588" s="204"/>
      <c r="BA3588" s="204"/>
      <c r="BB3588" s="204"/>
      <c r="BC3588" s="204"/>
      <c r="BD3588" s="204"/>
      <c r="BE3588" s="132"/>
    </row>
    <row r="3589" spans="50:57" x14ac:dyDescent="0.2">
      <c r="AX3589" s="204"/>
      <c r="AY3589" s="204"/>
      <c r="AZ3589" s="204"/>
      <c r="BA3589" s="204"/>
      <c r="BB3589" s="204"/>
      <c r="BC3589" s="204"/>
      <c r="BD3589" s="204"/>
      <c r="BE3589" s="132"/>
    </row>
    <row r="3590" spans="50:57" x14ac:dyDescent="0.2">
      <c r="AX3590" s="204"/>
      <c r="AY3590" s="204"/>
      <c r="AZ3590" s="204"/>
      <c r="BA3590" s="204"/>
      <c r="BB3590" s="204"/>
      <c r="BC3590" s="204"/>
      <c r="BD3590" s="204"/>
      <c r="BE3590" s="132"/>
    </row>
    <row r="3591" spans="50:57" x14ac:dyDescent="0.2">
      <c r="AX3591" s="204"/>
      <c r="AY3591" s="204"/>
      <c r="AZ3591" s="204"/>
      <c r="BA3591" s="204"/>
      <c r="BB3591" s="204"/>
      <c r="BC3591" s="204"/>
      <c r="BD3591" s="204"/>
      <c r="BE3591" s="132"/>
    </row>
    <row r="3592" spans="50:57" x14ac:dyDescent="0.2">
      <c r="AX3592" s="204"/>
      <c r="AY3592" s="204"/>
      <c r="AZ3592" s="204"/>
      <c r="BA3592" s="204"/>
      <c r="BB3592" s="204"/>
      <c r="BC3592" s="204"/>
      <c r="BD3592" s="204"/>
      <c r="BE3592" s="132"/>
    </row>
    <row r="3593" spans="50:57" x14ac:dyDescent="0.2">
      <c r="AX3593" s="204"/>
      <c r="AY3593" s="204"/>
      <c r="AZ3593" s="204"/>
      <c r="BA3593" s="204"/>
      <c r="BB3593" s="204"/>
      <c r="BC3593" s="204"/>
      <c r="BD3593" s="204"/>
      <c r="BE3593" s="132"/>
    </row>
    <row r="3594" spans="50:57" x14ac:dyDescent="0.2">
      <c r="AX3594" s="204"/>
      <c r="AY3594" s="204"/>
      <c r="AZ3594" s="204"/>
      <c r="BA3594" s="204"/>
      <c r="BB3594" s="204"/>
      <c r="BC3594" s="204"/>
      <c r="BD3594" s="204"/>
      <c r="BE3594" s="132"/>
    </row>
    <row r="3595" spans="50:57" x14ac:dyDescent="0.2">
      <c r="AX3595" s="204"/>
      <c r="AY3595" s="204"/>
      <c r="AZ3595" s="204"/>
      <c r="BA3595" s="204"/>
      <c r="BB3595" s="204"/>
      <c r="BC3595" s="204"/>
      <c r="BD3595" s="204"/>
      <c r="BE3595" s="132"/>
    </row>
    <row r="3596" spans="50:57" x14ac:dyDescent="0.2">
      <c r="AX3596" s="204"/>
      <c r="AY3596" s="204"/>
      <c r="AZ3596" s="204"/>
      <c r="BA3596" s="204"/>
      <c r="BB3596" s="204"/>
      <c r="BC3596" s="204"/>
      <c r="BD3596" s="204"/>
      <c r="BE3596" s="132"/>
    </row>
    <row r="3597" spans="50:57" x14ac:dyDescent="0.2">
      <c r="AX3597" s="204"/>
      <c r="AY3597" s="204"/>
      <c r="AZ3597" s="204"/>
      <c r="BA3597" s="204"/>
      <c r="BB3597" s="204"/>
      <c r="BC3597" s="204"/>
      <c r="BD3597" s="204"/>
      <c r="BE3597" s="132"/>
    </row>
    <row r="3598" spans="50:57" x14ac:dyDescent="0.2">
      <c r="AX3598" s="204"/>
      <c r="AY3598" s="204"/>
      <c r="AZ3598" s="204"/>
      <c r="BA3598" s="204"/>
      <c r="BB3598" s="204"/>
      <c r="BC3598" s="204"/>
      <c r="BD3598" s="204"/>
      <c r="BE3598" s="132"/>
    </row>
    <row r="3599" spans="50:57" x14ac:dyDescent="0.2">
      <c r="AX3599" s="204"/>
      <c r="AY3599" s="204"/>
      <c r="AZ3599" s="204"/>
      <c r="BA3599" s="204"/>
      <c r="BB3599" s="204"/>
      <c r="BC3599" s="204"/>
      <c r="BD3599" s="204"/>
      <c r="BE3599" s="132"/>
    </row>
    <row r="3600" spans="50:57" x14ac:dyDescent="0.2">
      <c r="AX3600" s="204"/>
      <c r="AY3600" s="204"/>
      <c r="AZ3600" s="204"/>
      <c r="BA3600" s="204"/>
      <c r="BB3600" s="204"/>
      <c r="BC3600" s="204"/>
      <c r="BD3600" s="204"/>
      <c r="BE3600" s="132"/>
    </row>
    <row r="3601" spans="50:57" x14ac:dyDescent="0.2">
      <c r="AX3601" s="204"/>
      <c r="AY3601" s="204"/>
      <c r="AZ3601" s="204"/>
      <c r="BA3601" s="204"/>
      <c r="BB3601" s="204"/>
      <c r="BC3601" s="204"/>
      <c r="BD3601" s="204"/>
      <c r="BE3601" s="132"/>
    </row>
    <row r="3602" spans="50:57" x14ac:dyDescent="0.2">
      <c r="AX3602" s="204"/>
      <c r="AY3602" s="204"/>
      <c r="AZ3602" s="204"/>
      <c r="BA3602" s="204"/>
      <c r="BB3602" s="204"/>
      <c r="BC3602" s="204"/>
      <c r="BD3602" s="204"/>
      <c r="BE3602" s="132"/>
    </row>
    <row r="3603" spans="50:57" x14ac:dyDescent="0.2">
      <c r="AX3603" s="204"/>
      <c r="AY3603" s="204"/>
      <c r="AZ3603" s="204"/>
      <c r="BA3603" s="204"/>
      <c r="BB3603" s="204"/>
      <c r="BC3603" s="204"/>
      <c r="BD3603" s="204"/>
      <c r="BE3603" s="132"/>
    </row>
    <row r="3604" spans="50:57" x14ac:dyDescent="0.2">
      <c r="AX3604" s="204"/>
      <c r="AY3604" s="204"/>
      <c r="AZ3604" s="204"/>
      <c r="BA3604" s="204"/>
      <c r="BB3604" s="204"/>
      <c r="BC3604" s="204"/>
      <c r="BD3604" s="204"/>
      <c r="BE3604" s="132"/>
    </row>
    <row r="3605" spans="50:57" x14ac:dyDescent="0.2">
      <c r="AX3605" s="204"/>
      <c r="AY3605" s="204"/>
      <c r="AZ3605" s="204"/>
      <c r="BA3605" s="204"/>
      <c r="BB3605" s="204"/>
      <c r="BC3605" s="204"/>
      <c r="BD3605" s="204"/>
      <c r="BE3605" s="132"/>
    </row>
    <row r="3606" spans="50:57" x14ac:dyDescent="0.2">
      <c r="AX3606" s="204"/>
      <c r="AY3606" s="204"/>
      <c r="AZ3606" s="204"/>
      <c r="BA3606" s="204"/>
      <c r="BB3606" s="204"/>
      <c r="BC3606" s="204"/>
      <c r="BD3606" s="204"/>
      <c r="BE3606" s="132"/>
    </row>
    <row r="3607" spans="50:57" x14ac:dyDescent="0.2">
      <c r="AX3607" s="204"/>
      <c r="AY3607" s="204"/>
      <c r="AZ3607" s="204"/>
      <c r="BA3607" s="204"/>
      <c r="BB3607" s="204"/>
      <c r="BC3607" s="204"/>
      <c r="BD3607" s="204"/>
      <c r="BE3607" s="132"/>
    </row>
    <row r="3608" spans="50:57" x14ac:dyDescent="0.2">
      <c r="AX3608" s="204"/>
      <c r="AY3608" s="204"/>
      <c r="AZ3608" s="204"/>
      <c r="BA3608" s="204"/>
      <c r="BB3608" s="204"/>
      <c r="BC3608" s="204"/>
      <c r="BD3608" s="204"/>
      <c r="BE3608" s="132"/>
    </row>
    <row r="3609" spans="50:57" x14ac:dyDescent="0.2">
      <c r="AX3609" s="204"/>
      <c r="AY3609" s="204"/>
      <c r="AZ3609" s="204"/>
      <c r="BA3609" s="204"/>
      <c r="BB3609" s="204"/>
      <c r="BC3609" s="204"/>
      <c r="BD3609" s="204"/>
      <c r="BE3609" s="132"/>
    </row>
    <row r="3610" spans="50:57" x14ac:dyDescent="0.2">
      <c r="AX3610" s="204"/>
      <c r="AY3610" s="204"/>
      <c r="AZ3610" s="204"/>
      <c r="BA3610" s="204"/>
      <c r="BB3610" s="204"/>
      <c r="BC3610" s="204"/>
      <c r="BD3610" s="204"/>
      <c r="BE3610" s="132"/>
    </row>
    <row r="3611" spans="50:57" x14ac:dyDescent="0.2">
      <c r="AX3611" s="204"/>
      <c r="AY3611" s="204"/>
      <c r="AZ3611" s="204"/>
      <c r="BA3611" s="204"/>
      <c r="BB3611" s="204"/>
      <c r="BC3611" s="204"/>
      <c r="BD3611" s="204"/>
      <c r="BE3611" s="132"/>
    </row>
    <row r="3612" spans="50:57" x14ac:dyDescent="0.2">
      <c r="AX3612" s="204"/>
      <c r="AY3612" s="204"/>
      <c r="AZ3612" s="204"/>
      <c r="BA3612" s="204"/>
      <c r="BB3612" s="204"/>
      <c r="BC3612" s="204"/>
      <c r="BD3612" s="204"/>
      <c r="BE3612" s="132"/>
    </row>
    <row r="3613" spans="50:57" x14ac:dyDescent="0.2">
      <c r="AX3613" s="204"/>
      <c r="AY3613" s="204"/>
      <c r="AZ3613" s="204"/>
      <c r="BA3613" s="204"/>
      <c r="BB3613" s="204"/>
      <c r="BC3613" s="204"/>
      <c r="BD3613" s="204"/>
      <c r="BE3613" s="132"/>
    </row>
    <row r="3614" spans="50:57" x14ac:dyDescent="0.2">
      <c r="AX3614" s="204"/>
      <c r="AY3614" s="204"/>
      <c r="AZ3614" s="204"/>
      <c r="BA3614" s="204"/>
      <c r="BB3614" s="204"/>
      <c r="BC3614" s="204"/>
      <c r="BD3614" s="204"/>
      <c r="BE3614" s="132"/>
    </row>
    <row r="3615" spans="50:57" x14ac:dyDescent="0.2">
      <c r="AX3615" s="204"/>
      <c r="AY3615" s="204"/>
      <c r="AZ3615" s="204"/>
      <c r="BA3615" s="204"/>
      <c r="BB3615" s="204"/>
      <c r="BC3615" s="204"/>
      <c r="BD3615" s="204"/>
      <c r="BE3615" s="132"/>
    </row>
    <row r="3616" spans="50:57" x14ac:dyDescent="0.2">
      <c r="AX3616" s="204"/>
      <c r="AY3616" s="204"/>
      <c r="AZ3616" s="204"/>
      <c r="BA3616" s="204"/>
      <c r="BB3616" s="204"/>
      <c r="BC3616" s="204"/>
      <c r="BD3616" s="204"/>
      <c r="BE3616" s="132"/>
    </row>
    <row r="3617" spans="50:57" x14ac:dyDescent="0.2">
      <c r="AX3617" s="204"/>
      <c r="AY3617" s="204"/>
      <c r="AZ3617" s="204"/>
      <c r="BA3617" s="204"/>
      <c r="BB3617" s="204"/>
      <c r="BC3617" s="204"/>
      <c r="BD3617" s="204"/>
      <c r="BE3617" s="132"/>
    </row>
    <row r="3618" spans="50:57" x14ac:dyDescent="0.2">
      <c r="AX3618" s="204"/>
      <c r="AY3618" s="204"/>
      <c r="AZ3618" s="204"/>
      <c r="BA3618" s="204"/>
      <c r="BB3618" s="204"/>
      <c r="BC3618" s="204"/>
      <c r="BD3618" s="204"/>
      <c r="BE3618" s="132"/>
    </row>
    <row r="3619" spans="50:57" x14ac:dyDescent="0.2">
      <c r="AX3619" s="204"/>
      <c r="AY3619" s="204"/>
      <c r="AZ3619" s="204"/>
      <c r="BA3619" s="204"/>
      <c r="BB3619" s="204"/>
      <c r="BC3619" s="204"/>
      <c r="BD3619" s="204"/>
      <c r="BE3619" s="132"/>
    </row>
    <row r="3620" spans="50:57" x14ac:dyDescent="0.2">
      <c r="AX3620" s="204"/>
      <c r="AY3620" s="204"/>
      <c r="AZ3620" s="204"/>
      <c r="BA3620" s="204"/>
      <c r="BB3620" s="204"/>
      <c r="BC3620" s="204"/>
      <c r="BD3620" s="204"/>
      <c r="BE3620" s="132"/>
    </row>
    <row r="3621" spans="50:57" x14ac:dyDescent="0.2">
      <c r="AX3621" s="204"/>
      <c r="AY3621" s="204"/>
      <c r="AZ3621" s="204"/>
      <c r="BA3621" s="204"/>
      <c r="BB3621" s="204"/>
      <c r="BC3621" s="204"/>
      <c r="BD3621" s="204"/>
      <c r="BE3621" s="132"/>
    </row>
    <row r="3622" spans="50:57" x14ac:dyDescent="0.2">
      <c r="AX3622" s="204"/>
      <c r="AY3622" s="204"/>
      <c r="AZ3622" s="204"/>
      <c r="BA3622" s="204"/>
      <c r="BB3622" s="204"/>
      <c r="BC3622" s="204"/>
      <c r="BD3622" s="204"/>
      <c r="BE3622" s="132"/>
    </row>
    <row r="3623" spans="50:57" x14ac:dyDescent="0.2">
      <c r="AX3623" s="204"/>
      <c r="AY3623" s="204"/>
      <c r="AZ3623" s="204"/>
      <c r="BA3623" s="204"/>
      <c r="BB3623" s="204"/>
      <c r="BC3623" s="204"/>
      <c r="BD3623" s="204"/>
      <c r="BE3623" s="132"/>
    </row>
    <row r="3624" spans="50:57" x14ac:dyDescent="0.2">
      <c r="AX3624" s="204"/>
      <c r="AY3624" s="204"/>
      <c r="AZ3624" s="204"/>
      <c r="BA3624" s="204"/>
      <c r="BB3624" s="204"/>
      <c r="BC3624" s="204"/>
      <c r="BD3624" s="204"/>
      <c r="BE3624" s="132"/>
    </row>
    <row r="3625" spans="50:57" x14ac:dyDescent="0.2">
      <c r="AX3625" s="204"/>
      <c r="AY3625" s="204"/>
      <c r="AZ3625" s="204"/>
      <c r="BA3625" s="204"/>
      <c r="BB3625" s="204"/>
      <c r="BC3625" s="204"/>
      <c r="BD3625" s="204"/>
      <c r="BE3625" s="132"/>
    </row>
    <row r="3626" spans="50:57" x14ac:dyDescent="0.2">
      <c r="AX3626" s="204"/>
      <c r="AY3626" s="204"/>
      <c r="AZ3626" s="204"/>
      <c r="BA3626" s="204"/>
      <c r="BB3626" s="204"/>
      <c r="BC3626" s="204"/>
      <c r="BD3626" s="204"/>
      <c r="BE3626" s="132"/>
    </row>
    <row r="3627" spans="50:57" x14ac:dyDescent="0.2">
      <c r="AX3627" s="204"/>
      <c r="AY3627" s="204"/>
      <c r="AZ3627" s="204"/>
      <c r="BA3627" s="204"/>
      <c r="BB3627" s="204"/>
      <c r="BC3627" s="204"/>
      <c r="BD3627" s="204"/>
      <c r="BE3627" s="132"/>
    </row>
    <row r="3628" spans="50:57" x14ac:dyDescent="0.2">
      <c r="AX3628" s="204"/>
      <c r="AY3628" s="204"/>
      <c r="AZ3628" s="204"/>
      <c r="BA3628" s="204"/>
      <c r="BB3628" s="204"/>
      <c r="BC3628" s="204"/>
      <c r="BD3628" s="204"/>
      <c r="BE3628" s="132"/>
    </row>
    <row r="3629" spans="50:57" x14ac:dyDescent="0.2">
      <c r="AX3629" s="204"/>
      <c r="AY3629" s="204"/>
      <c r="AZ3629" s="204"/>
      <c r="BA3629" s="204"/>
      <c r="BB3629" s="204"/>
      <c r="BC3629" s="204"/>
      <c r="BD3629" s="204"/>
      <c r="BE3629" s="132"/>
    </row>
    <row r="3630" spans="50:57" x14ac:dyDescent="0.2">
      <c r="AX3630" s="204"/>
      <c r="AY3630" s="204"/>
      <c r="AZ3630" s="204"/>
      <c r="BA3630" s="204"/>
      <c r="BB3630" s="204"/>
      <c r="BC3630" s="204"/>
      <c r="BD3630" s="204"/>
      <c r="BE3630" s="132"/>
    </row>
    <row r="3631" spans="50:57" x14ac:dyDescent="0.2">
      <c r="AX3631" s="204"/>
      <c r="AY3631" s="204"/>
      <c r="AZ3631" s="204"/>
      <c r="BA3631" s="204"/>
      <c r="BB3631" s="204"/>
      <c r="BC3631" s="204"/>
      <c r="BD3631" s="204"/>
      <c r="BE3631" s="132"/>
    </row>
    <row r="3632" spans="50:57" x14ac:dyDescent="0.2">
      <c r="AX3632" s="204"/>
      <c r="AY3632" s="204"/>
      <c r="AZ3632" s="204"/>
      <c r="BA3632" s="204"/>
      <c r="BB3632" s="204"/>
      <c r="BC3632" s="204"/>
      <c r="BD3632" s="204"/>
      <c r="BE3632" s="132"/>
    </row>
    <row r="3633" spans="50:57" x14ac:dyDescent="0.2">
      <c r="AX3633" s="204"/>
      <c r="AY3633" s="204"/>
      <c r="AZ3633" s="204"/>
      <c r="BA3633" s="204"/>
      <c r="BB3633" s="204"/>
      <c r="BC3633" s="204"/>
      <c r="BD3633" s="204"/>
      <c r="BE3633" s="132"/>
    </row>
    <row r="3634" spans="50:57" x14ac:dyDescent="0.2">
      <c r="AX3634" s="204"/>
      <c r="AY3634" s="204"/>
      <c r="AZ3634" s="204"/>
      <c r="BA3634" s="204"/>
      <c r="BB3634" s="204"/>
      <c r="BC3634" s="204"/>
      <c r="BD3634" s="204"/>
      <c r="BE3634" s="132"/>
    </row>
    <row r="3635" spans="50:57" x14ac:dyDescent="0.2">
      <c r="AX3635" s="204"/>
      <c r="AY3635" s="204"/>
      <c r="AZ3635" s="204"/>
      <c r="BA3635" s="204"/>
      <c r="BB3635" s="204"/>
      <c r="BC3635" s="204"/>
      <c r="BD3635" s="204"/>
      <c r="BE3635" s="132"/>
    </row>
  </sheetData>
  <sheetProtection autoFilter="0"/>
  <mergeCells count="23">
    <mergeCell ref="A63:T63"/>
    <mergeCell ref="A64:T64"/>
    <mergeCell ref="A65:T65"/>
    <mergeCell ref="A66:T66"/>
    <mergeCell ref="A67:T67"/>
    <mergeCell ref="A27:A28"/>
    <mergeCell ref="A33:A34"/>
    <mergeCell ref="A39:A40"/>
    <mergeCell ref="A45:A46"/>
    <mergeCell ref="A51:A52"/>
    <mergeCell ref="A57:A58"/>
    <mergeCell ref="A9:B9"/>
    <mergeCell ref="C9:E10"/>
    <mergeCell ref="J10:K12"/>
    <mergeCell ref="J13:K13"/>
    <mergeCell ref="A15:A16"/>
    <mergeCell ref="A21:A22"/>
    <mergeCell ref="N6:N7"/>
    <mergeCell ref="P6:T7"/>
    <mergeCell ref="A7:B7"/>
    <mergeCell ref="U7:U8"/>
    <mergeCell ref="A8:B8"/>
    <mergeCell ref="C8:E8"/>
  </mergeCells>
  <conditionalFormatting sqref="M15:M19 M21:M25 M27:M31 M33:M37 M39:M43 M45:M49 M51:M55 M57:M61">
    <cfRule type="cellIs" dxfId="0" priority="1" operator="between">
      <formula>0</formula>
      <formula>0.999999999</formula>
    </cfRule>
  </conditionalFormatting>
  <pageMargins left="0.43307086614173229" right="0.43307086614173229" top="0.47244094488188981" bottom="0.59055118110236227" header="0.27559055118110237" footer="0.39370078740157483"/>
  <pageSetup paperSize="9" scale="41" fitToHeight="0" orientation="portrait" r:id="rId1"/>
  <headerFooter>
    <oddFooter>&amp;L&amp;"Arial,Standard"&amp;9&amp;F (&amp;A)&amp;R&amp;"Arial,Standard"&amp;9Seite &amp;P/&amp;N</oddFooter>
  </headerFooter>
  <rowBreaks count="1" manualBreakCount="1">
    <brk id="50"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6"/>
  <sheetViews>
    <sheetView zoomScaleNormal="100" workbookViewId="0">
      <pane ySplit="12" topLeftCell="A13" activePane="bottomLeft" state="frozen"/>
      <selection pane="bottomLeft"/>
    </sheetView>
  </sheetViews>
  <sheetFormatPr baseColWidth="10" defaultRowHeight="15" x14ac:dyDescent="0.25"/>
  <cols>
    <col min="1" max="1" width="25.28515625" style="312" customWidth="1"/>
    <col min="2" max="3" width="6.42578125" style="335" customWidth="1"/>
    <col min="4" max="4" width="5.42578125" style="389" customWidth="1"/>
    <col min="5" max="5" width="0.7109375" style="312" customWidth="1"/>
    <col min="6" max="6" width="10.7109375" style="314" customWidth="1"/>
    <col min="7" max="7" width="1.28515625" style="314" customWidth="1"/>
    <col min="8" max="8" width="10.42578125" style="314" customWidth="1"/>
    <col min="9" max="9" width="1.28515625" style="314" customWidth="1"/>
    <col min="10" max="10" width="10.7109375" style="314" customWidth="1"/>
    <col min="11" max="11" width="1.140625" style="314" customWidth="1"/>
    <col min="12" max="12" width="10.42578125" style="314" customWidth="1"/>
    <col min="13" max="13" width="1.42578125" style="390" customWidth="1"/>
    <col min="14" max="14" width="10.7109375" style="314" customWidth="1"/>
    <col min="15" max="15" width="1.140625" style="314" customWidth="1"/>
    <col min="16" max="16" width="12" style="314" customWidth="1"/>
    <col min="17" max="16384" width="11.42578125" style="312"/>
  </cols>
  <sheetData>
    <row r="1" spans="1:16" x14ac:dyDescent="0.25">
      <c r="A1" s="308" t="s">
        <v>1302</v>
      </c>
      <c r="B1" s="312"/>
      <c r="C1" s="312"/>
      <c r="D1" s="312"/>
      <c r="F1" s="312"/>
      <c r="G1" s="312"/>
      <c r="H1" s="312"/>
      <c r="I1" s="312"/>
      <c r="J1" s="312"/>
      <c r="K1" s="312"/>
      <c r="L1" s="312"/>
      <c r="M1" s="312"/>
      <c r="N1" s="312"/>
      <c r="O1" s="312"/>
      <c r="P1" s="391">
        <v>511</v>
      </c>
    </row>
    <row r="2" spans="1:16" x14ac:dyDescent="0.25">
      <c r="A2" s="308" t="s">
        <v>1303</v>
      </c>
      <c r="B2" s="312"/>
      <c r="C2" s="312"/>
      <c r="D2" s="312"/>
      <c r="F2" s="312"/>
      <c r="G2" s="312"/>
      <c r="H2" s="312"/>
      <c r="I2" s="312"/>
      <c r="J2" s="312"/>
      <c r="K2" s="312"/>
      <c r="L2" s="551" t="s">
        <v>1304</v>
      </c>
      <c r="M2" s="551"/>
      <c r="N2" s="551"/>
      <c r="O2" s="551"/>
      <c r="P2" s="551"/>
    </row>
    <row r="3" spans="1:16" x14ac:dyDescent="0.25">
      <c r="B3" s="312"/>
      <c r="C3" s="312"/>
      <c r="D3" s="312"/>
      <c r="F3" s="317"/>
      <c r="G3" s="317"/>
      <c r="H3" s="317"/>
      <c r="I3" s="317"/>
      <c r="J3" s="317"/>
      <c r="K3" s="317"/>
      <c r="L3" s="317"/>
      <c r="M3" s="293"/>
      <c r="N3" s="317"/>
      <c r="O3" s="312"/>
      <c r="P3" s="312"/>
    </row>
    <row r="4" spans="1:16" x14ac:dyDescent="0.25">
      <c r="B4" s="312"/>
      <c r="C4" s="312"/>
      <c r="D4" s="312"/>
      <c r="F4" s="317"/>
      <c r="G4" s="317"/>
      <c r="H4" s="317"/>
      <c r="I4" s="317"/>
      <c r="J4" s="317"/>
      <c r="K4" s="317"/>
      <c r="L4" s="317"/>
      <c r="M4" s="293"/>
      <c r="N4" s="317"/>
      <c r="O4" s="312"/>
      <c r="P4" s="312"/>
    </row>
    <row r="5" spans="1:16" x14ac:dyDescent="0.25">
      <c r="A5" s="318" t="s">
        <v>1278</v>
      </c>
      <c r="B5" s="312"/>
      <c r="C5" s="312"/>
      <c r="D5" s="312"/>
      <c r="F5" s="312"/>
      <c r="G5" s="312"/>
      <c r="H5" s="312"/>
      <c r="I5" s="312"/>
      <c r="J5" s="312"/>
      <c r="K5" s="312"/>
      <c r="L5" s="312"/>
      <c r="M5" s="312"/>
      <c r="N5" s="312"/>
      <c r="O5" s="312"/>
      <c r="P5" s="312"/>
    </row>
    <row r="7" spans="1:16" ht="15" customHeight="1" x14ac:dyDescent="0.25">
      <c r="A7" s="294" t="s">
        <v>1279</v>
      </c>
      <c r="B7" s="334"/>
      <c r="C7" s="334"/>
      <c r="D7" s="312"/>
      <c r="E7" s="321"/>
      <c r="F7" s="553" t="s">
        <v>37</v>
      </c>
      <c r="G7" s="392" t="s">
        <v>1280</v>
      </c>
      <c r="H7" s="393"/>
      <c r="I7" s="346"/>
      <c r="J7" s="554" t="s">
        <v>38</v>
      </c>
      <c r="K7" s="392" t="s">
        <v>1281</v>
      </c>
      <c r="L7" s="344"/>
      <c r="M7" s="336"/>
      <c r="N7" s="556" t="s">
        <v>39</v>
      </c>
      <c r="O7" s="392" t="s">
        <v>1282</v>
      </c>
      <c r="P7" s="344"/>
    </row>
    <row r="8" spans="1:16" ht="15" customHeight="1" x14ac:dyDescent="0.25">
      <c r="A8" s="294" t="s">
        <v>1283</v>
      </c>
      <c r="B8" s="334"/>
      <c r="C8" s="334"/>
      <c r="D8" s="312"/>
      <c r="E8" s="321"/>
      <c r="F8" s="553"/>
      <c r="G8" s="392" t="s">
        <v>1284</v>
      </c>
      <c r="H8" s="325"/>
      <c r="I8" s="346"/>
      <c r="J8" s="555"/>
      <c r="K8" s="392" t="s">
        <v>1285</v>
      </c>
      <c r="L8" s="344"/>
      <c r="M8" s="336"/>
      <c r="N8" s="555"/>
      <c r="O8" s="392" t="s">
        <v>1286</v>
      </c>
      <c r="P8" s="344"/>
    </row>
    <row r="9" spans="1:16" ht="15.75" thickBot="1" x14ac:dyDescent="0.3">
      <c r="A9" s="394"/>
      <c r="B9" s="357"/>
      <c r="C9" s="357"/>
      <c r="D9" s="395"/>
      <c r="E9" s="356"/>
      <c r="F9" s="344"/>
      <c r="G9" s="345"/>
      <c r="H9" s="344"/>
      <c r="I9" s="346"/>
      <c r="J9" s="344"/>
      <c r="K9" s="345"/>
      <c r="L9" s="344"/>
      <c r="M9" s="358"/>
      <c r="N9" s="344"/>
      <c r="O9" s="345"/>
      <c r="P9" s="344"/>
    </row>
    <row r="10" spans="1:16" ht="26.25" customHeight="1" thickBot="1" x14ac:dyDescent="0.3">
      <c r="A10" s="396" t="s">
        <v>21</v>
      </c>
      <c r="B10" s="397"/>
      <c r="C10" s="397"/>
      <c r="D10" s="398" t="s">
        <v>0</v>
      </c>
      <c r="E10" s="399"/>
      <c r="F10" s="557" t="s">
        <v>22</v>
      </c>
      <c r="G10" s="558"/>
      <c r="H10" s="353" t="s">
        <v>23</v>
      </c>
      <c r="I10" s="400"/>
      <c r="J10" s="557" t="s">
        <v>24</v>
      </c>
      <c r="K10" s="559"/>
      <c r="L10" s="353" t="s">
        <v>23</v>
      </c>
      <c r="M10" s="401"/>
      <c r="N10" s="557" t="s">
        <v>24</v>
      </c>
      <c r="O10" s="559"/>
      <c r="P10" s="353" t="s">
        <v>23</v>
      </c>
    </row>
    <row r="11" spans="1:16" x14ac:dyDescent="0.25">
      <c r="A11" s="362"/>
      <c r="B11" s="552"/>
      <c r="C11" s="552"/>
      <c r="D11" s="395" t="s">
        <v>0</v>
      </c>
      <c r="E11" s="356"/>
      <c r="F11" s="390"/>
      <c r="G11" s="390"/>
      <c r="H11" s="390"/>
      <c r="I11" s="390"/>
      <c r="J11" s="390"/>
      <c r="K11" s="390"/>
      <c r="L11" s="390"/>
      <c r="M11" s="312"/>
      <c r="N11" s="390"/>
      <c r="O11" s="390"/>
      <c r="P11" s="390"/>
    </row>
    <row r="12" spans="1:16" x14ac:dyDescent="0.25">
      <c r="A12" s="362" t="s">
        <v>1305</v>
      </c>
      <c r="B12" s="295"/>
      <c r="C12" s="296" t="s">
        <v>1</v>
      </c>
      <c r="D12" s="297" t="s">
        <v>40</v>
      </c>
      <c r="E12" s="356"/>
      <c r="F12" s="365" t="s">
        <v>25</v>
      </c>
      <c r="G12" s="312"/>
      <c r="H12" s="362" t="s">
        <v>1306</v>
      </c>
      <c r="I12" s="312"/>
      <c r="J12" s="365" t="s">
        <v>25</v>
      </c>
      <c r="K12" s="312"/>
      <c r="L12" s="362" t="s">
        <v>1306</v>
      </c>
      <c r="M12" s="358"/>
      <c r="N12" s="365" t="s">
        <v>25</v>
      </c>
      <c r="O12" s="312"/>
      <c r="P12" s="362" t="s">
        <v>1307</v>
      </c>
    </row>
    <row r="13" spans="1:16" x14ac:dyDescent="0.25">
      <c r="A13" s="298" t="s">
        <v>41</v>
      </c>
      <c r="B13" s="369">
        <v>11</v>
      </c>
      <c r="C13" s="299"/>
      <c r="D13" s="370">
        <v>11</v>
      </c>
      <c r="E13" s="300"/>
      <c r="F13" s="301">
        <v>100</v>
      </c>
      <c r="G13" s="302"/>
      <c r="H13" s="303">
        <v>69.164004000000006</v>
      </c>
      <c r="I13" s="402"/>
      <c r="J13" s="301">
        <v>100</v>
      </c>
      <c r="K13" s="346"/>
      <c r="L13" s="303">
        <v>78.596508999999998</v>
      </c>
      <c r="M13" s="346"/>
      <c r="N13" s="375">
        <v>100</v>
      </c>
      <c r="O13" s="402"/>
      <c r="P13" s="376">
        <v>86.130532999999986</v>
      </c>
    </row>
    <row r="14" spans="1:16" x14ac:dyDescent="0.25">
      <c r="A14" s="298" t="s">
        <v>42</v>
      </c>
      <c r="B14" s="369">
        <v>22</v>
      </c>
      <c r="C14" s="299"/>
      <c r="D14" s="370">
        <v>22</v>
      </c>
      <c r="E14" s="300"/>
      <c r="F14" s="301">
        <v>0.190141</v>
      </c>
      <c r="G14" s="302"/>
      <c r="H14" s="303">
        <v>0.13150899999999999</v>
      </c>
      <c r="I14" s="402"/>
      <c r="J14" s="301">
        <v>0.21266599999999999</v>
      </c>
      <c r="K14" s="346"/>
      <c r="L14" s="303">
        <v>0.16714799999999999</v>
      </c>
      <c r="M14" s="346"/>
      <c r="N14" s="375">
        <v>0.21218899999999999</v>
      </c>
      <c r="O14" s="402"/>
      <c r="P14" s="376">
        <v>0.18276000000000001</v>
      </c>
    </row>
    <row r="15" spans="1:16" x14ac:dyDescent="0.25">
      <c r="A15" s="298" t="s">
        <v>43</v>
      </c>
      <c r="B15" s="369">
        <v>23</v>
      </c>
      <c r="C15" s="299"/>
      <c r="D15" s="370">
        <v>23</v>
      </c>
      <c r="E15" s="300"/>
      <c r="F15" s="301">
        <v>2.069E-2</v>
      </c>
      <c r="G15" s="302"/>
      <c r="H15" s="303">
        <v>1.431E-2</v>
      </c>
      <c r="I15" s="402"/>
      <c r="J15" s="301">
        <v>1.0357E-2</v>
      </c>
      <c r="K15" s="346"/>
      <c r="L15" s="303">
        <v>8.1399999999999997E-3</v>
      </c>
      <c r="M15" s="346"/>
      <c r="N15" s="375"/>
      <c r="O15" s="402"/>
      <c r="P15" s="376"/>
    </row>
    <row r="16" spans="1:16" x14ac:dyDescent="0.25">
      <c r="A16" s="298" t="s">
        <v>44</v>
      </c>
      <c r="B16" s="369">
        <v>24</v>
      </c>
      <c r="C16" s="299"/>
      <c r="D16" s="370">
        <v>23</v>
      </c>
      <c r="E16" s="300"/>
      <c r="F16" s="301">
        <v>5.2399000000000001E-2</v>
      </c>
      <c r="G16" s="302"/>
      <c r="H16" s="303">
        <v>3.6241000000000002E-2</v>
      </c>
      <c r="I16" s="402"/>
      <c r="J16" s="301">
        <v>2.4017E-2</v>
      </c>
      <c r="K16" s="346"/>
      <c r="L16" s="303">
        <v>1.8877000000000001E-2</v>
      </c>
      <c r="M16" s="346"/>
      <c r="N16" s="375"/>
      <c r="O16" s="402"/>
      <c r="P16" s="376"/>
    </row>
    <row r="17" spans="1:16" x14ac:dyDescent="0.25">
      <c r="A17" s="298" t="s">
        <v>45</v>
      </c>
      <c r="B17" s="369">
        <v>27</v>
      </c>
      <c r="C17" s="299"/>
      <c r="D17" s="370">
        <v>23</v>
      </c>
      <c r="E17" s="300"/>
      <c r="F17" s="301">
        <v>2.3699000000000001E-2</v>
      </c>
      <c r="G17" s="302"/>
      <c r="H17" s="303">
        <v>1.6390999999999999E-2</v>
      </c>
      <c r="I17" s="402"/>
      <c r="J17" s="301">
        <v>1.3879000000000001E-2</v>
      </c>
      <c r="K17" s="346"/>
      <c r="L17" s="303">
        <v>1.0907999999999999E-2</v>
      </c>
      <c r="M17" s="346"/>
      <c r="N17" s="375"/>
      <c r="O17" s="402"/>
      <c r="P17" s="376"/>
    </row>
    <row r="18" spans="1:16" x14ac:dyDescent="0.25">
      <c r="A18" s="298" t="s">
        <v>46</v>
      </c>
      <c r="B18" s="369">
        <v>29</v>
      </c>
      <c r="C18" s="299"/>
      <c r="D18" s="370">
        <v>29</v>
      </c>
      <c r="E18" s="300"/>
      <c r="F18" s="301">
        <v>3.8663999999999997E-2</v>
      </c>
      <c r="G18" s="302"/>
      <c r="H18" s="303">
        <v>2.6741999999999998E-2</v>
      </c>
      <c r="I18" s="402"/>
      <c r="J18" s="301">
        <v>9.0369999999999999E-3</v>
      </c>
      <c r="K18" s="346"/>
      <c r="L18" s="303">
        <v>7.1029999999999999E-3</v>
      </c>
      <c r="M18" s="346"/>
      <c r="N18" s="375"/>
      <c r="O18" s="402"/>
      <c r="P18" s="376"/>
    </row>
    <row r="19" spans="1:16" x14ac:dyDescent="0.25">
      <c r="A19" s="298" t="s">
        <v>47</v>
      </c>
      <c r="B19" s="369">
        <v>31</v>
      </c>
      <c r="C19" s="299"/>
      <c r="D19" s="370">
        <v>31</v>
      </c>
      <c r="E19" s="300"/>
      <c r="F19" s="301">
        <v>0.114458</v>
      </c>
      <c r="G19" s="302"/>
      <c r="H19" s="303">
        <v>7.9163999999999998E-2</v>
      </c>
      <c r="I19" s="402"/>
      <c r="J19" s="301">
        <v>7.4782000000000001E-2</v>
      </c>
      <c r="K19" s="346"/>
      <c r="L19" s="303">
        <v>5.8776000000000002E-2</v>
      </c>
      <c r="M19" s="346"/>
      <c r="N19" s="375">
        <v>7.2464000000000001E-2</v>
      </c>
      <c r="O19" s="402"/>
      <c r="P19" s="376">
        <v>6.2413999999999997E-2</v>
      </c>
    </row>
    <row r="20" spans="1:16" x14ac:dyDescent="0.25">
      <c r="A20" s="298" t="s">
        <v>48</v>
      </c>
      <c r="B20" s="369">
        <v>32</v>
      </c>
      <c r="C20" s="299"/>
      <c r="D20" s="370">
        <v>32</v>
      </c>
      <c r="E20" s="300"/>
      <c r="F20" s="301">
        <v>3.1800000000000002E-2</v>
      </c>
      <c r="G20" s="302"/>
      <c r="H20" s="303">
        <v>2.1994E-2</v>
      </c>
      <c r="I20" s="402"/>
      <c r="J20" s="301">
        <v>1.5611E-2</v>
      </c>
      <c r="K20" s="346"/>
      <c r="L20" s="303">
        <v>1.227E-2</v>
      </c>
      <c r="M20" s="346"/>
      <c r="N20" s="375"/>
      <c r="O20" s="402"/>
      <c r="P20" s="376"/>
    </row>
    <row r="21" spans="1:16" x14ac:dyDescent="0.25">
      <c r="A21" s="298" t="s">
        <v>49</v>
      </c>
      <c r="B21" s="369">
        <v>34</v>
      </c>
      <c r="C21" s="299"/>
      <c r="D21" s="370">
        <v>34</v>
      </c>
      <c r="E21" s="300"/>
      <c r="F21" s="301">
        <v>1.144658</v>
      </c>
      <c r="G21" s="302"/>
      <c r="H21" s="303">
        <v>0.79169100000000003</v>
      </c>
      <c r="I21" s="402"/>
      <c r="J21" s="301">
        <v>0.717746</v>
      </c>
      <c r="K21" s="346"/>
      <c r="L21" s="303">
        <v>0.56412300000000004</v>
      </c>
      <c r="M21" s="346"/>
      <c r="N21" s="375">
        <v>0.72259300000000004</v>
      </c>
      <c r="O21" s="402"/>
      <c r="P21" s="376">
        <v>0.62237299999999995</v>
      </c>
    </row>
    <row r="22" spans="1:16" x14ac:dyDescent="0.25">
      <c r="A22" s="298" t="s">
        <v>50</v>
      </c>
      <c r="B22" s="369">
        <v>35</v>
      </c>
      <c r="C22" s="299"/>
      <c r="D22" s="370">
        <v>35</v>
      </c>
      <c r="E22" s="300"/>
      <c r="F22" s="301">
        <v>0.121285</v>
      </c>
      <c r="G22" s="302"/>
      <c r="H22" s="303">
        <v>8.3886000000000002E-2</v>
      </c>
      <c r="I22" s="402"/>
      <c r="J22" s="301">
        <v>0.131659</v>
      </c>
      <c r="K22" s="346"/>
      <c r="L22" s="303">
        <v>0.103479</v>
      </c>
      <c r="M22" s="346"/>
      <c r="N22" s="375">
        <v>0.13279099999999999</v>
      </c>
      <c r="O22" s="402"/>
      <c r="P22" s="376">
        <v>0.114374</v>
      </c>
    </row>
    <row r="23" spans="1:16" x14ac:dyDescent="0.25">
      <c r="A23" s="298" t="s">
        <v>51</v>
      </c>
      <c r="B23" s="369">
        <v>36</v>
      </c>
      <c r="C23" s="299"/>
      <c r="D23" s="370">
        <v>36</v>
      </c>
      <c r="E23" s="300"/>
      <c r="F23" s="301">
        <v>0.827762</v>
      </c>
      <c r="G23" s="302"/>
      <c r="H23" s="303">
        <v>0.57251300000000005</v>
      </c>
      <c r="I23" s="402"/>
      <c r="J23" s="301">
        <v>0.69130599999999998</v>
      </c>
      <c r="K23" s="346"/>
      <c r="L23" s="303">
        <v>0.54334199999999999</v>
      </c>
      <c r="M23" s="346"/>
      <c r="N23" s="375">
        <v>0.69319399999999998</v>
      </c>
      <c r="O23" s="402"/>
      <c r="P23" s="376">
        <v>0.59705200000000003</v>
      </c>
    </row>
    <row r="24" spans="1:16" x14ac:dyDescent="0.25">
      <c r="A24" s="298" t="s">
        <v>52</v>
      </c>
      <c r="B24" s="369">
        <v>37</v>
      </c>
      <c r="C24" s="299"/>
      <c r="D24" s="370">
        <v>37</v>
      </c>
      <c r="E24" s="300"/>
      <c r="F24" s="301">
        <v>0.29386400000000001</v>
      </c>
      <c r="G24" s="302"/>
      <c r="H24" s="303">
        <v>0.20324800000000001</v>
      </c>
      <c r="I24" s="402"/>
      <c r="J24" s="301">
        <v>0.15236</v>
      </c>
      <c r="K24" s="346"/>
      <c r="L24" s="303">
        <v>0.11975</v>
      </c>
      <c r="M24" s="346"/>
      <c r="N24" s="375"/>
      <c r="O24" s="402"/>
      <c r="P24" s="376"/>
    </row>
    <row r="25" spans="1:16" x14ac:dyDescent="0.25">
      <c r="A25" s="298" t="s">
        <v>53</v>
      </c>
      <c r="B25" s="369">
        <v>38</v>
      </c>
      <c r="C25" s="299"/>
      <c r="D25" s="370">
        <v>38</v>
      </c>
      <c r="E25" s="300"/>
      <c r="F25" s="301">
        <v>0.102977</v>
      </c>
      <c r="G25" s="302"/>
      <c r="H25" s="303">
        <v>7.1222999999999995E-2</v>
      </c>
      <c r="I25" s="402"/>
      <c r="J25" s="301">
        <v>1.8041000000000001E-2</v>
      </c>
      <c r="K25" s="346"/>
      <c r="L25" s="303">
        <v>1.418E-2</v>
      </c>
      <c r="M25" s="346"/>
      <c r="N25" s="375"/>
      <c r="O25" s="402"/>
      <c r="P25" s="376"/>
    </row>
    <row r="26" spans="1:16" x14ac:dyDescent="0.25">
      <c r="A26" s="298" t="s">
        <v>54</v>
      </c>
      <c r="B26" s="369">
        <v>39</v>
      </c>
      <c r="C26" s="299"/>
      <c r="D26" s="370">
        <v>23</v>
      </c>
      <c r="E26" s="300"/>
      <c r="F26" s="301">
        <v>1.3897E-2</v>
      </c>
      <c r="G26" s="302"/>
      <c r="H26" s="303">
        <v>9.6120000000000008E-3</v>
      </c>
      <c r="I26" s="402"/>
      <c r="J26" s="301">
        <v>7.803E-3</v>
      </c>
      <c r="K26" s="346"/>
      <c r="L26" s="303">
        <v>6.1330000000000004E-3</v>
      </c>
      <c r="M26" s="346"/>
      <c r="N26" s="375"/>
      <c r="O26" s="402"/>
      <c r="P26" s="376"/>
    </row>
    <row r="27" spans="1:16" x14ac:dyDescent="0.25">
      <c r="A27" s="298" t="s">
        <v>55</v>
      </c>
      <c r="B27" s="369">
        <v>42</v>
      </c>
      <c r="C27" s="299"/>
      <c r="D27" s="370">
        <v>42</v>
      </c>
      <c r="E27" s="300"/>
      <c r="F27" s="301">
        <v>3.9412999999999997E-2</v>
      </c>
      <c r="G27" s="302"/>
      <c r="H27" s="303">
        <v>2.726E-2</v>
      </c>
      <c r="I27" s="402"/>
      <c r="J27" s="301">
        <v>6.6279000000000005E-2</v>
      </c>
      <c r="K27" s="346"/>
      <c r="L27" s="303">
        <v>5.2093E-2</v>
      </c>
      <c r="M27" s="346"/>
      <c r="N27" s="375">
        <v>6.7340999999999998E-2</v>
      </c>
      <c r="O27" s="402"/>
      <c r="P27" s="376">
        <v>5.8000999999999997E-2</v>
      </c>
    </row>
    <row r="28" spans="1:16" x14ac:dyDescent="0.25">
      <c r="A28" s="298" t="s">
        <v>56</v>
      </c>
      <c r="B28" s="369">
        <v>43</v>
      </c>
      <c r="C28" s="299"/>
      <c r="D28" s="370">
        <v>43</v>
      </c>
      <c r="E28" s="300"/>
      <c r="F28" s="301">
        <v>9.8910999999999999E-2</v>
      </c>
      <c r="G28" s="302"/>
      <c r="H28" s="303">
        <v>6.8411E-2</v>
      </c>
      <c r="I28" s="402"/>
      <c r="J28" s="301">
        <v>6.3312999999999994E-2</v>
      </c>
      <c r="K28" s="346"/>
      <c r="L28" s="303">
        <v>4.9762000000000001E-2</v>
      </c>
      <c r="M28" s="346"/>
      <c r="N28" s="375">
        <v>6.4219999999999999E-2</v>
      </c>
      <c r="O28" s="402"/>
      <c r="P28" s="376">
        <v>5.5313000000000001E-2</v>
      </c>
    </row>
    <row r="29" spans="1:16" x14ac:dyDescent="0.25">
      <c r="A29" s="298" t="s">
        <v>57</v>
      </c>
      <c r="B29" s="369">
        <v>44</v>
      </c>
      <c r="C29" s="299"/>
      <c r="D29" s="370">
        <v>73</v>
      </c>
      <c r="E29" s="300"/>
      <c r="F29" s="301">
        <v>3.0109999999999998E-3</v>
      </c>
      <c r="G29" s="302"/>
      <c r="H29" s="303">
        <v>2.0830000000000002E-3</v>
      </c>
      <c r="I29" s="402"/>
      <c r="J29" s="301">
        <v>4.901E-3</v>
      </c>
      <c r="K29" s="346"/>
      <c r="L29" s="303">
        <v>3.852E-3</v>
      </c>
      <c r="M29" s="346"/>
      <c r="N29" s="375"/>
      <c r="O29" s="402"/>
      <c r="P29" s="376"/>
    </row>
    <row r="30" spans="1:16" x14ac:dyDescent="0.25">
      <c r="A30" s="298" t="s">
        <v>58</v>
      </c>
      <c r="B30" s="369">
        <v>45</v>
      </c>
      <c r="C30" s="299"/>
      <c r="D30" s="370">
        <v>34</v>
      </c>
      <c r="E30" s="300"/>
      <c r="F30" s="301">
        <v>0.56298199999999998</v>
      </c>
      <c r="G30" s="302"/>
      <c r="H30" s="303">
        <v>0.38938099999999998</v>
      </c>
      <c r="I30" s="402"/>
      <c r="J30" s="301">
        <v>0.23225100000000001</v>
      </c>
      <c r="K30" s="346"/>
      <c r="L30" s="303">
        <v>0.18254100000000001</v>
      </c>
      <c r="M30" s="346"/>
      <c r="N30" s="375">
        <v>0.23074800000000001</v>
      </c>
      <c r="O30" s="402"/>
      <c r="P30" s="376">
        <v>0.198744</v>
      </c>
    </row>
    <row r="31" spans="1:16" x14ac:dyDescent="0.25">
      <c r="A31" s="298" t="s">
        <v>59</v>
      </c>
      <c r="B31" s="369">
        <v>46</v>
      </c>
      <c r="C31" s="299">
        <v>490</v>
      </c>
      <c r="D31" s="370">
        <v>490</v>
      </c>
      <c r="E31" s="300"/>
      <c r="F31" s="301"/>
      <c r="G31" s="302"/>
      <c r="H31" s="303"/>
      <c r="I31" s="402"/>
      <c r="J31" s="301"/>
      <c r="K31" s="346"/>
      <c r="L31" s="303"/>
      <c r="M31" s="346"/>
      <c r="N31" s="375"/>
      <c r="O31" s="402"/>
      <c r="P31" s="376"/>
    </row>
    <row r="32" spans="1:16" x14ac:dyDescent="0.25">
      <c r="A32" s="298" t="s">
        <v>60</v>
      </c>
      <c r="B32" s="369">
        <v>47</v>
      </c>
      <c r="C32" s="299"/>
      <c r="D32" s="370">
        <v>47</v>
      </c>
      <c r="E32" s="300"/>
      <c r="F32" s="301">
        <v>2.5991E-2</v>
      </c>
      <c r="G32" s="302"/>
      <c r="H32" s="303">
        <v>1.7975999999999999E-2</v>
      </c>
      <c r="I32" s="402"/>
      <c r="J32" s="301">
        <v>2.0003E-2</v>
      </c>
      <c r="K32" s="346"/>
      <c r="L32" s="303">
        <v>1.5722E-2</v>
      </c>
      <c r="M32" s="346"/>
      <c r="N32" s="375"/>
      <c r="O32" s="402"/>
      <c r="P32" s="376"/>
    </row>
    <row r="33" spans="1:16" x14ac:dyDescent="0.25">
      <c r="A33" s="298" t="s">
        <v>61</v>
      </c>
      <c r="B33" s="369">
        <v>48</v>
      </c>
      <c r="C33" s="299"/>
      <c r="D33" s="370">
        <v>48</v>
      </c>
      <c r="E33" s="300"/>
      <c r="F33" s="301">
        <v>0.394594</v>
      </c>
      <c r="G33" s="302"/>
      <c r="H33" s="303">
        <v>0.27291700000000002</v>
      </c>
      <c r="I33" s="402"/>
      <c r="J33" s="301">
        <v>0.40788999999999997</v>
      </c>
      <c r="K33" s="346"/>
      <c r="L33" s="303">
        <v>0.32058700000000001</v>
      </c>
      <c r="M33" s="346"/>
      <c r="N33" s="375">
        <v>0.40964200000000001</v>
      </c>
      <c r="O33" s="402"/>
      <c r="P33" s="376">
        <v>0.352827</v>
      </c>
    </row>
    <row r="34" spans="1:16" x14ac:dyDescent="0.25">
      <c r="A34" s="298" t="s">
        <v>62</v>
      </c>
      <c r="B34" s="369">
        <v>49</v>
      </c>
      <c r="C34" s="299"/>
      <c r="D34" s="370">
        <v>49</v>
      </c>
      <c r="E34" s="300"/>
      <c r="F34" s="301">
        <v>6.4084000000000002E-2</v>
      </c>
      <c r="G34" s="302"/>
      <c r="H34" s="303">
        <v>4.4323000000000001E-2</v>
      </c>
      <c r="I34" s="402"/>
      <c r="J34" s="301">
        <v>5.3792E-2</v>
      </c>
      <c r="K34" s="346"/>
      <c r="L34" s="303">
        <v>4.2278999999999997E-2</v>
      </c>
      <c r="M34" s="346"/>
      <c r="N34" s="375">
        <v>5.8645999999999997E-2</v>
      </c>
      <c r="O34" s="402"/>
      <c r="P34" s="376">
        <v>5.0512000000000001E-2</v>
      </c>
    </row>
    <row r="35" spans="1:16" x14ac:dyDescent="0.25">
      <c r="A35" s="298" t="s">
        <v>63</v>
      </c>
      <c r="B35" s="369">
        <v>51</v>
      </c>
      <c r="C35" s="299"/>
      <c r="D35" s="370">
        <v>51</v>
      </c>
      <c r="E35" s="300"/>
      <c r="F35" s="301">
        <v>6.2037000000000002E-2</v>
      </c>
      <c r="G35" s="302"/>
      <c r="H35" s="303">
        <v>4.2907000000000001E-2</v>
      </c>
      <c r="I35" s="402"/>
      <c r="J35" s="301">
        <v>4.7115999999999998E-2</v>
      </c>
      <c r="K35" s="346"/>
      <c r="L35" s="303">
        <v>3.7032000000000002E-2</v>
      </c>
      <c r="M35" s="346"/>
      <c r="N35" s="375">
        <v>6.2350999999999997E-2</v>
      </c>
      <c r="O35" s="402"/>
      <c r="P35" s="376">
        <v>5.3703000000000001E-2</v>
      </c>
    </row>
    <row r="36" spans="1:16" x14ac:dyDescent="0.25">
      <c r="A36" s="298" t="s">
        <v>64</v>
      </c>
      <c r="B36" s="369">
        <v>52</v>
      </c>
      <c r="C36" s="299"/>
      <c r="D36" s="370">
        <v>34</v>
      </c>
      <c r="E36" s="300"/>
      <c r="F36" s="301">
        <v>0.56570299999999996</v>
      </c>
      <c r="G36" s="302"/>
      <c r="H36" s="303">
        <v>0.39126300000000003</v>
      </c>
      <c r="I36" s="402"/>
      <c r="J36" s="301">
        <v>0.35296899999999998</v>
      </c>
      <c r="K36" s="346"/>
      <c r="L36" s="303">
        <v>0.27742099999999997</v>
      </c>
      <c r="M36" s="346"/>
      <c r="N36" s="375">
        <v>0.40971400000000002</v>
      </c>
      <c r="O36" s="402"/>
      <c r="P36" s="376">
        <v>0.35288900000000001</v>
      </c>
    </row>
    <row r="37" spans="1:16" x14ac:dyDescent="0.25">
      <c r="A37" s="298" t="s">
        <v>65</v>
      </c>
      <c r="B37" s="369">
        <v>53</v>
      </c>
      <c r="C37" s="299"/>
      <c r="D37" s="370">
        <v>53</v>
      </c>
      <c r="E37" s="300"/>
      <c r="F37" s="301">
        <v>0.34781499999999999</v>
      </c>
      <c r="G37" s="302"/>
      <c r="H37" s="303">
        <v>0.240563</v>
      </c>
      <c r="I37" s="402"/>
      <c r="J37" s="301">
        <v>0.17583599999999999</v>
      </c>
      <c r="K37" s="346"/>
      <c r="L37" s="303">
        <v>0.13820099999999999</v>
      </c>
      <c r="M37" s="346"/>
      <c r="N37" s="375">
        <v>0.16884199999999999</v>
      </c>
      <c r="O37" s="402"/>
      <c r="P37" s="376">
        <v>0.145425</v>
      </c>
    </row>
    <row r="38" spans="1:16" x14ac:dyDescent="0.25">
      <c r="A38" s="298" t="s">
        <v>66</v>
      </c>
      <c r="B38" s="369">
        <v>55</v>
      </c>
      <c r="C38" s="299"/>
      <c r="D38" s="370">
        <v>55</v>
      </c>
      <c r="E38" s="300"/>
      <c r="F38" s="301">
        <v>6.8940000000000001E-2</v>
      </c>
      <c r="G38" s="302"/>
      <c r="H38" s="303">
        <v>4.7682000000000002E-2</v>
      </c>
      <c r="I38" s="402"/>
      <c r="J38" s="301">
        <v>2.3366999999999999E-2</v>
      </c>
      <c r="K38" s="346"/>
      <c r="L38" s="303">
        <v>1.8366E-2</v>
      </c>
      <c r="M38" s="346"/>
      <c r="N38" s="375"/>
      <c r="O38" s="402"/>
      <c r="P38" s="376"/>
    </row>
    <row r="39" spans="1:16" x14ac:dyDescent="0.25">
      <c r="A39" s="298" t="s">
        <v>67</v>
      </c>
      <c r="B39" s="369">
        <v>56</v>
      </c>
      <c r="C39" s="299"/>
      <c r="D39" s="370">
        <v>38</v>
      </c>
      <c r="E39" s="300"/>
      <c r="F39" s="301">
        <v>4.5224E-2</v>
      </c>
      <c r="G39" s="302"/>
      <c r="H39" s="303">
        <v>3.1279000000000001E-2</v>
      </c>
      <c r="I39" s="402"/>
      <c r="J39" s="301">
        <v>1.2782999999999999E-2</v>
      </c>
      <c r="K39" s="346"/>
      <c r="L39" s="303">
        <v>1.0047E-2</v>
      </c>
      <c r="M39" s="346"/>
      <c r="N39" s="375"/>
      <c r="O39" s="402"/>
      <c r="P39" s="376"/>
    </row>
    <row r="40" spans="1:16" x14ac:dyDescent="0.25">
      <c r="A40" s="298" t="s">
        <v>68</v>
      </c>
      <c r="B40" s="369">
        <v>61</v>
      </c>
      <c r="C40" s="299"/>
      <c r="D40" s="370">
        <v>61</v>
      </c>
      <c r="E40" s="300"/>
      <c r="F40" s="301">
        <v>3.1260999999999997E-2</v>
      </c>
      <c r="G40" s="302"/>
      <c r="H40" s="303">
        <v>2.1621000000000001E-2</v>
      </c>
      <c r="I40" s="402"/>
      <c r="J40" s="301">
        <v>3.7729999999999999E-3</v>
      </c>
      <c r="K40" s="346"/>
      <c r="L40" s="303">
        <v>2.9650000000000002E-3</v>
      </c>
      <c r="M40" s="346"/>
      <c r="N40" s="375"/>
      <c r="O40" s="402"/>
      <c r="P40" s="376"/>
    </row>
    <row r="41" spans="1:16" x14ac:dyDescent="0.25">
      <c r="A41" s="298" t="s">
        <v>69</v>
      </c>
      <c r="B41" s="369">
        <v>62</v>
      </c>
      <c r="C41" s="299"/>
      <c r="D41" s="370">
        <v>34</v>
      </c>
      <c r="E41" s="300"/>
      <c r="F41" s="301">
        <v>0.80786800000000003</v>
      </c>
      <c r="G41" s="302"/>
      <c r="H41" s="303">
        <v>0.55875399999999997</v>
      </c>
      <c r="I41" s="402"/>
      <c r="J41" s="301">
        <v>0.43101699999999998</v>
      </c>
      <c r="K41" s="346"/>
      <c r="L41" s="303">
        <v>0.33876400000000001</v>
      </c>
      <c r="M41" s="346"/>
      <c r="N41" s="375">
        <v>0.432176</v>
      </c>
      <c r="O41" s="402"/>
      <c r="P41" s="376">
        <v>0.37223499999999998</v>
      </c>
    </row>
    <row r="42" spans="1:16" x14ac:dyDescent="0.25">
      <c r="A42" s="298" t="s">
        <v>70</v>
      </c>
      <c r="B42" s="369">
        <v>64</v>
      </c>
      <c r="C42" s="299"/>
      <c r="D42" s="370">
        <v>64</v>
      </c>
      <c r="E42" s="300"/>
      <c r="F42" s="301">
        <v>0.26786500000000002</v>
      </c>
      <c r="G42" s="302"/>
      <c r="H42" s="303">
        <v>0.18526599999999999</v>
      </c>
      <c r="I42" s="402"/>
      <c r="J42" s="301">
        <v>0.26300299999999999</v>
      </c>
      <c r="K42" s="346"/>
      <c r="L42" s="303">
        <v>0.20671100000000001</v>
      </c>
      <c r="M42" s="346"/>
      <c r="N42" s="375">
        <v>0.26551799999999998</v>
      </c>
      <c r="O42" s="402"/>
      <c r="P42" s="376">
        <v>0.22869200000000001</v>
      </c>
    </row>
    <row r="43" spans="1:16" x14ac:dyDescent="0.25">
      <c r="A43" s="298" t="s">
        <v>71</v>
      </c>
      <c r="B43" s="369">
        <v>65</v>
      </c>
      <c r="C43" s="299"/>
      <c r="D43" s="370">
        <v>65</v>
      </c>
      <c r="E43" s="300"/>
      <c r="F43" s="301">
        <v>0.68109600000000003</v>
      </c>
      <c r="G43" s="302"/>
      <c r="H43" s="303">
        <v>0.47107300000000002</v>
      </c>
      <c r="I43" s="402"/>
      <c r="J43" s="301">
        <v>0.59887500000000005</v>
      </c>
      <c r="K43" s="346"/>
      <c r="L43" s="303">
        <v>0.47069499999999997</v>
      </c>
      <c r="M43" s="346"/>
      <c r="N43" s="375">
        <v>0.59871300000000005</v>
      </c>
      <c r="O43" s="402"/>
      <c r="P43" s="376">
        <v>0.51567499999999999</v>
      </c>
    </row>
    <row r="44" spans="1:16" x14ac:dyDescent="0.25">
      <c r="A44" s="298" t="s">
        <v>72</v>
      </c>
      <c r="B44" s="369">
        <v>66</v>
      </c>
      <c r="C44" s="299"/>
      <c r="D44" s="370">
        <v>66</v>
      </c>
      <c r="E44" s="300"/>
      <c r="F44" s="301">
        <v>6.2724000000000002E-2</v>
      </c>
      <c r="G44" s="302"/>
      <c r="H44" s="303">
        <v>4.3381999999999997E-2</v>
      </c>
      <c r="I44" s="402"/>
      <c r="J44" s="301">
        <v>3.2426000000000003E-2</v>
      </c>
      <c r="K44" s="346"/>
      <c r="L44" s="303">
        <v>2.5486000000000002E-2</v>
      </c>
      <c r="M44" s="346"/>
      <c r="N44" s="375">
        <v>5.2198000000000001E-2</v>
      </c>
      <c r="O44" s="402"/>
      <c r="P44" s="376">
        <v>4.4957999999999998E-2</v>
      </c>
    </row>
    <row r="45" spans="1:16" x14ac:dyDescent="0.25">
      <c r="A45" s="298" t="s">
        <v>73</v>
      </c>
      <c r="B45" s="369">
        <v>67</v>
      </c>
      <c r="C45" s="299"/>
      <c r="D45" s="370">
        <v>69</v>
      </c>
      <c r="E45" s="300"/>
      <c r="F45" s="301">
        <v>7.476E-3</v>
      </c>
      <c r="G45" s="302"/>
      <c r="H45" s="303">
        <v>5.1710000000000002E-3</v>
      </c>
      <c r="I45" s="402"/>
      <c r="J45" s="301">
        <v>2.7399999999999998E-3</v>
      </c>
      <c r="K45" s="346"/>
      <c r="L45" s="303">
        <v>2.1540000000000001E-3</v>
      </c>
      <c r="M45" s="346"/>
      <c r="N45" s="375"/>
      <c r="O45" s="402"/>
      <c r="P45" s="376"/>
    </row>
    <row r="46" spans="1:16" x14ac:dyDescent="0.25">
      <c r="A46" s="298" t="s">
        <v>74</v>
      </c>
      <c r="B46" s="369">
        <v>69</v>
      </c>
      <c r="C46" s="299"/>
      <c r="D46" s="370">
        <v>69</v>
      </c>
      <c r="E46" s="300"/>
      <c r="F46" s="301">
        <v>1.4024999999999999E-2</v>
      </c>
      <c r="G46" s="302"/>
      <c r="H46" s="303">
        <v>9.7000000000000003E-3</v>
      </c>
      <c r="I46" s="402"/>
      <c r="J46" s="301">
        <v>2.0313999999999999E-2</v>
      </c>
      <c r="K46" s="346"/>
      <c r="L46" s="303">
        <v>1.5966000000000001E-2</v>
      </c>
      <c r="M46" s="346"/>
      <c r="N46" s="375">
        <v>6.6090000000000003E-3</v>
      </c>
      <c r="O46" s="402"/>
      <c r="P46" s="376">
        <v>5.692E-3</v>
      </c>
    </row>
    <row r="47" spans="1:16" x14ac:dyDescent="0.25">
      <c r="A47" s="298" t="s">
        <v>75</v>
      </c>
      <c r="B47" s="369">
        <v>71</v>
      </c>
      <c r="C47" s="299"/>
      <c r="D47" s="370">
        <v>22</v>
      </c>
      <c r="E47" s="300"/>
      <c r="F47" s="301">
        <v>6.8479999999999999E-3</v>
      </c>
      <c r="G47" s="302"/>
      <c r="H47" s="303">
        <v>4.7359999999999998E-3</v>
      </c>
      <c r="I47" s="402"/>
      <c r="J47" s="301">
        <v>6.8960000000000002E-3</v>
      </c>
      <c r="K47" s="346"/>
      <c r="L47" s="303">
        <v>5.4200000000000003E-3</v>
      </c>
      <c r="M47" s="346"/>
      <c r="N47" s="375"/>
      <c r="O47" s="402"/>
      <c r="P47" s="376"/>
    </row>
    <row r="48" spans="1:16" x14ac:dyDescent="0.25">
      <c r="A48" s="298" t="s">
        <v>76</v>
      </c>
      <c r="B48" s="369">
        <v>72</v>
      </c>
      <c r="C48" s="299"/>
      <c r="D48" s="370">
        <v>72</v>
      </c>
      <c r="E48" s="300"/>
      <c r="F48" s="301">
        <v>1.7677229999999999</v>
      </c>
      <c r="G48" s="302"/>
      <c r="H48" s="303">
        <v>1.222628</v>
      </c>
      <c r="I48" s="402"/>
      <c r="J48" s="301">
        <v>2.0196710000000002</v>
      </c>
      <c r="K48" s="346"/>
      <c r="L48" s="303">
        <v>1.587391</v>
      </c>
      <c r="M48" s="346"/>
      <c r="N48" s="375">
        <v>2.033372</v>
      </c>
      <c r="O48" s="402"/>
      <c r="P48" s="376">
        <v>1.7513540000000001</v>
      </c>
    </row>
    <row r="49" spans="1:16" x14ac:dyDescent="0.25">
      <c r="A49" s="298" t="s">
        <v>77</v>
      </c>
      <c r="B49" s="369">
        <v>73</v>
      </c>
      <c r="C49" s="299"/>
      <c r="D49" s="370">
        <v>73</v>
      </c>
      <c r="E49" s="300"/>
      <c r="F49" s="301">
        <v>1.9356999999999999E-2</v>
      </c>
      <c r="G49" s="302"/>
      <c r="H49" s="303">
        <v>1.3388000000000001E-2</v>
      </c>
      <c r="I49" s="402"/>
      <c r="J49" s="301">
        <v>1.6787E-2</v>
      </c>
      <c r="K49" s="346"/>
      <c r="L49" s="303">
        <v>1.3194000000000001E-2</v>
      </c>
      <c r="M49" s="346"/>
      <c r="N49" s="375">
        <v>1.4489E-2</v>
      </c>
      <c r="O49" s="402"/>
      <c r="P49" s="376">
        <v>1.2479000000000001E-2</v>
      </c>
    </row>
    <row r="50" spans="1:16" x14ac:dyDescent="0.25">
      <c r="A50" s="298" t="s">
        <v>78</v>
      </c>
      <c r="B50" s="369">
        <v>74</v>
      </c>
      <c r="C50" s="299"/>
      <c r="D50" s="370">
        <v>74</v>
      </c>
      <c r="E50" s="300"/>
      <c r="F50" s="301">
        <v>6.7089999999999997E-2</v>
      </c>
      <c r="G50" s="302"/>
      <c r="H50" s="303">
        <v>4.6401999999999999E-2</v>
      </c>
      <c r="I50" s="402"/>
      <c r="J50" s="301">
        <v>3.3820999999999997E-2</v>
      </c>
      <c r="K50" s="346"/>
      <c r="L50" s="303">
        <v>2.6582000000000001E-2</v>
      </c>
      <c r="M50" s="346"/>
      <c r="N50" s="375">
        <v>2.3644999999999999E-2</v>
      </c>
      <c r="O50" s="402"/>
      <c r="P50" s="376">
        <v>2.0365999999999999E-2</v>
      </c>
    </row>
    <row r="51" spans="1:16" x14ac:dyDescent="0.25">
      <c r="A51" s="298" t="s">
        <v>79</v>
      </c>
      <c r="B51" s="369">
        <v>76</v>
      </c>
      <c r="C51" s="299"/>
      <c r="D51" s="370">
        <v>34</v>
      </c>
      <c r="E51" s="300"/>
      <c r="F51" s="301">
        <v>0.32066099999999997</v>
      </c>
      <c r="G51" s="302"/>
      <c r="H51" s="303">
        <v>0.22178200000000001</v>
      </c>
      <c r="I51" s="402"/>
      <c r="J51" s="301">
        <v>0.25608300000000001</v>
      </c>
      <c r="K51" s="346"/>
      <c r="L51" s="303">
        <v>0.20127200000000001</v>
      </c>
      <c r="M51" s="346"/>
      <c r="N51" s="375">
        <v>0.258079</v>
      </c>
      <c r="O51" s="402"/>
      <c r="P51" s="376">
        <v>0.22228500000000001</v>
      </c>
    </row>
    <row r="52" spans="1:16" x14ac:dyDescent="0.25">
      <c r="A52" s="298" t="s">
        <v>80</v>
      </c>
      <c r="B52" s="369">
        <v>78</v>
      </c>
      <c r="C52" s="299">
        <v>490</v>
      </c>
      <c r="D52" s="370">
        <v>490</v>
      </c>
      <c r="E52" s="300"/>
      <c r="F52" s="301"/>
      <c r="G52" s="302"/>
      <c r="H52" s="303"/>
      <c r="I52" s="402"/>
      <c r="J52" s="301"/>
      <c r="K52" s="346"/>
      <c r="L52" s="303"/>
      <c r="M52" s="346"/>
      <c r="N52" s="375"/>
      <c r="O52" s="402"/>
      <c r="P52" s="376"/>
    </row>
    <row r="53" spans="1:16" x14ac:dyDescent="0.25">
      <c r="A53" s="298" t="s">
        <v>81</v>
      </c>
      <c r="B53" s="369">
        <v>81</v>
      </c>
      <c r="C53" s="299"/>
      <c r="D53" s="370">
        <v>38</v>
      </c>
      <c r="E53" s="300"/>
      <c r="F53" s="301">
        <v>5.8124000000000002E-2</v>
      </c>
      <c r="G53" s="302"/>
      <c r="H53" s="303">
        <v>4.0201000000000001E-2</v>
      </c>
      <c r="I53" s="402"/>
      <c r="J53" s="301">
        <v>9.9439999999999997E-3</v>
      </c>
      <c r="K53" s="346"/>
      <c r="L53" s="303">
        <v>7.816E-3</v>
      </c>
      <c r="M53" s="346"/>
      <c r="N53" s="375"/>
      <c r="O53" s="402"/>
      <c r="P53" s="376"/>
    </row>
    <row r="54" spans="1:16" x14ac:dyDescent="0.25">
      <c r="A54" s="298" t="s">
        <v>82</v>
      </c>
      <c r="B54" s="369">
        <v>82</v>
      </c>
      <c r="C54" s="299"/>
      <c r="D54" s="370">
        <v>36</v>
      </c>
      <c r="E54" s="300"/>
      <c r="F54" s="301">
        <v>0.53825699999999999</v>
      </c>
      <c r="G54" s="302"/>
      <c r="H54" s="303">
        <v>0.37228</v>
      </c>
      <c r="I54" s="402"/>
      <c r="J54" s="301">
        <v>0.57514399999999999</v>
      </c>
      <c r="K54" s="346"/>
      <c r="L54" s="303">
        <v>0.45204299999999997</v>
      </c>
      <c r="M54" s="346"/>
      <c r="N54" s="375">
        <v>0.59386499999999998</v>
      </c>
      <c r="O54" s="402"/>
      <c r="P54" s="376">
        <v>0.51149900000000004</v>
      </c>
    </row>
    <row r="55" spans="1:16" x14ac:dyDescent="0.25">
      <c r="A55" s="298" t="s">
        <v>83</v>
      </c>
      <c r="B55" s="369">
        <v>86</v>
      </c>
      <c r="C55" s="299"/>
      <c r="D55" s="370">
        <v>86</v>
      </c>
      <c r="E55" s="300"/>
      <c r="F55" s="301">
        <v>0.73303700000000005</v>
      </c>
      <c r="G55" s="302"/>
      <c r="H55" s="303">
        <v>0.50699799999999995</v>
      </c>
      <c r="I55" s="402"/>
      <c r="J55" s="301">
        <v>0.81882299999999997</v>
      </c>
      <c r="K55" s="346"/>
      <c r="L55" s="303">
        <v>0.64356599999999997</v>
      </c>
      <c r="M55" s="346"/>
      <c r="N55" s="375">
        <v>0.82319299999999995</v>
      </c>
      <c r="O55" s="402"/>
      <c r="P55" s="376">
        <v>0.70902100000000001</v>
      </c>
    </row>
    <row r="56" spans="1:16" x14ac:dyDescent="0.25">
      <c r="A56" s="298" t="s">
        <v>84</v>
      </c>
      <c r="B56" s="369">
        <v>88</v>
      </c>
      <c r="C56" s="299"/>
      <c r="D56" s="370">
        <v>88</v>
      </c>
      <c r="E56" s="300"/>
      <c r="F56" s="301">
        <v>1.4209000000000001</v>
      </c>
      <c r="G56" s="302"/>
      <c r="H56" s="303">
        <v>0.98275100000000004</v>
      </c>
      <c r="I56" s="402"/>
      <c r="J56" s="301">
        <v>0.84109599999999995</v>
      </c>
      <c r="K56" s="346"/>
      <c r="L56" s="303">
        <v>0.66107199999999999</v>
      </c>
      <c r="M56" s="346"/>
      <c r="N56" s="375">
        <v>0.68657800000000002</v>
      </c>
      <c r="O56" s="402"/>
      <c r="P56" s="376">
        <v>0.59135300000000002</v>
      </c>
    </row>
    <row r="57" spans="1:16" x14ac:dyDescent="0.25">
      <c r="A57" s="298" t="s">
        <v>85</v>
      </c>
      <c r="B57" s="369">
        <v>89</v>
      </c>
      <c r="C57" s="299"/>
      <c r="D57" s="370">
        <v>22</v>
      </c>
      <c r="E57" s="300"/>
      <c r="F57" s="301">
        <v>4.0804E-2</v>
      </c>
      <c r="G57" s="302"/>
      <c r="H57" s="303">
        <v>2.8222000000000001E-2</v>
      </c>
      <c r="I57" s="402"/>
      <c r="J57" s="301">
        <v>2.2386E-2</v>
      </c>
      <c r="K57" s="346"/>
      <c r="L57" s="303">
        <v>1.7595E-2</v>
      </c>
      <c r="M57" s="346"/>
      <c r="N57" s="375"/>
      <c r="O57" s="402"/>
      <c r="P57" s="376"/>
    </row>
    <row r="58" spans="1:16" x14ac:dyDescent="0.25">
      <c r="A58" s="298" t="s">
        <v>86</v>
      </c>
      <c r="B58" s="369">
        <v>92</v>
      </c>
      <c r="C58" s="299"/>
      <c r="D58" s="370">
        <v>34</v>
      </c>
      <c r="E58" s="300"/>
      <c r="F58" s="301">
        <v>0.13650399999999999</v>
      </c>
      <c r="G58" s="302"/>
      <c r="H58" s="303">
        <v>9.4411999999999996E-2</v>
      </c>
      <c r="I58" s="402"/>
      <c r="J58" s="301">
        <v>6.9877999999999996E-2</v>
      </c>
      <c r="K58" s="346"/>
      <c r="L58" s="303">
        <v>5.4921999999999999E-2</v>
      </c>
      <c r="M58" s="346"/>
      <c r="N58" s="375">
        <v>7.0722999999999994E-2</v>
      </c>
      <c r="O58" s="402"/>
      <c r="P58" s="376">
        <v>6.0914000000000003E-2</v>
      </c>
    </row>
    <row r="59" spans="1:16" x14ac:dyDescent="0.25">
      <c r="A59" s="298" t="s">
        <v>87</v>
      </c>
      <c r="B59" s="369">
        <v>93</v>
      </c>
      <c r="C59" s="299"/>
      <c r="D59" s="370">
        <v>48</v>
      </c>
      <c r="E59" s="300"/>
      <c r="F59" s="301">
        <v>0.48517700000000002</v>
      </c>
      <c r="G59" s="302"/>
      <c r="H59" s="303">
        <v>0.33556799999999998</v>
      </c>
      <c r="I59" s="402"/>
      <c r="J59" s="301">
        <v>0.53568199999999999</v>
      </c>
      <c r="K59" s="346"/>
      <c r="L59" s="303">
        <v>0.42102699999999998</v>
      </c>
      <c r="M59" s="346"/>
      <c r="N59" s="375">
        <v>0.538914</v>
      </c>
      <c r="O59" s="402"/>
      <c r="P59" s="376">
        <v>0.464169</v>
      </c>
    </row>
    <row r="60" spans="1:16" x14ac:dyDescent="0.25">
      <c r="A60" s="298" t="s">
        <v>88</v>
      </c>
      <c r="B60" s="369">
        <v>94</v>
      </c>
      <c r="C60" s="299"/>
      <c r="D60" s="370">
        <v>94</v>
      </c>
      <c r="E60" s="300"/>
      <c r="F60" s="301">
        <v>2.828E-2</v>
      </c>
      <c r="G60" s="302"/>
      <c r="H60" s="303">
        <v>1.9560000000000001E-2</v>
      </c>
      <c r="I60" s="402"/>
      <c r="J60" s="301">
        <v>2.4132000000000001E-2</v>
      </c>
      <c r="K60" s="346"/>
      <c r="L60" s="303">
        <v>1.8967000000000001E-2</v>
      </c>
      <c r="M60" s="346"/>
      <c r="N60" s="375"/>
      <c r="O60" s="402"/>
      <c r="P60" s="376"/>
    </row>
    <row r="61" spans="1:16" x14ac:dyDescent="0.25">
      <c r="A61" s="298" t="s">
        <v>89</v>
      </c>
      <c r="B61" s="369">
        <v>96</v>
      </c>
      <c r="C61" s="299"/>
      <c r="D61" s="370">
        <v>96</v>
      </c>
      <c r="E61" s="300"/>
      <c r="F61" s="301">
        <v>0.19975899999999999</v>
      </c>
      <c r="G61" s="302"/>
      <c r="H61" s="303">
        <v>0.13816100000000001</v>
      </c>
      <c r="I61" s="402"/>
      <c r="J61" s="301">
        <v>0.133607</v>
      </c>
      <c r="K61" s="346"/>
      <c r="L61" s="303">
        <v>0.10501000000000001</v>
      </c>
      <c r="M61" s="346"/>
      <c r="N61" s="375">
        <v>0.132578</v>
      </c>
      <c r="O61" s="402"/>
      <c r="P61" s="376">
        <v>0.11419</v>
      </c>
    </row>
    <row r="62" spans="1:16" x14ac:dyDescent="0.25">
      <c r="A62" s="298" t="s">
        <v>90</v>
      </c>
      <c r="B62" s="369">
        <v>97</v>
      </c>
      <c r="C62" s="299"/>
      <c r="D62" s="370">
        <v>69</v>
      </c>
      <c r="E62" s="300"/>
      <c r="F62" s="301">
        <v>6.1860999999999999E-2</v>
      </c>
      <c r="G62" s="302"/>
      <c r="H62" s="303">
        <v>4.2785999999999998E-2</v>
      </c>
      <c r="I62" s="402"/>
      <c r="J62" s="301">
        <v>9.6399999999999993E-3</v>
      </c>
      <c r="K62" s="346"/>
      <c r="L62" s="303">
        <v>7.5770000000000004E-3</v>
      </c>
      <c r="M62" s="346"/>
      <c r="N62" s="375">
        <v>1.2827E-2</v>
      </c>
      <c r="O62" s="402"/>
      <c r="P62" s="376">
        <v>1.1048000000000001E-2</v>
      </c>
    </row>
    <row r="63" spans="1:16" x14ac:dyDescent="0.25">
      <c r="A63" s="298" t="s">
        <v>336</v>
      </c>
      <c r="B63" s="369">
        <v>101</v>
      </c>
      <c r="C63" s="299"/>
      <c r="D63" s="370">
        <v>101</v>
      </c>
      <c r="E63" s="300"/>
      <c r="F63" s="301">
        <v>1.1011999999999999E-2</v>
      </c>
      <c r="G63" s="302"/>
      <c r="H63" s="303">
        <v>7.6160000000000004E-3</v>
      </c>
      <c r="I63" s="402"/>
      <c r="J63" s="301">
        <v>2.3259999999999999E-3</v>
      </c>
      <c r="K63" s="346"/>
      <c r="L63" s="303">
        <v>1.828E-3</v>
      </c>
      <c r="M63" s="346"/>
      <c r="N63" s="375"/>
      <c r="O63" s="402"/>
      <c r="P63" s="376"/>
    </row>
    <row r="64" spans="1:16" x14ac:dyDescent="0.25">
      <c r="A64" s="298" t="s">
        <v>337</v>
      </c>
      <c r="B64" s="369">
        <v>103</v>
      </c>
      <c r="C64" s="299"/>
      <c r="D64" s="370">
        <v>101</v>
      </c>
      <c r="E64" s="300"/>
      <c r="F64" s="301">
        <v>3.1756E-2</v>
      </c>
      <c r="G64" s="302"/>
      <c r="H64" s="303">
        <v>2.1964000000000001E-2</v>
      </c>
      <c r="I64" s="402"/>
      <c r="J64" s="301">
        <v>8.9269999999999992E-3</v>
      </c>
      <c r="K64" s="346"/>
      <c r="L64" s="303">
        <v>7.0159999999999997E-3</v>
      </c>
      <c r="M64" s="346"/>
      <c r="N64" s="375"/>
      <c r="O64" s="402"/>
      <c r="P64" s="376"/>
    </row>
    <row r="65" spans="1:16" x14ac:dyDescent="0.25">
      <c r="A65" s="298" t="s">
        <v>91</v>
      </c>
      <c r="B65" s="369">
        <v>105</v>
      </c>
      <c r="C65" s="299"/>
      <c r="D65" s="370">
        <v>105</v>
      </c>
      <c r="E65" s="300"/>
      <c r="F65" s="301">
        <v>2.3751999999999999E-2</v>
      </c>
      <c r="G65" s="302"/>
      <c r="H65" s="303">
        <v>1.6428000000000002E-2</v>
      </c>
      <c r="I65" s="402"/>
      <c r="J65" s="301">
        <v>1.3287999999999999E-2</v>
      </c>
      <c r="K65" s="346"/>
      <c r="L65" s="303">
        <v>1.0444E-2</v>
      </c>
      <c r="M65" s="346"/>
      <c r="N65" s="375"/>
      <c r="O65" s="402"/>
      <c r="P65" s="376"/>
    </row>
    <row r="66" spans="1:16" x14ac:dyDescent="0.25">
      <c r="A66" s="298" t="s">
        <v>92</v>
      </c>
      <c r="B66" s="369">
        <v>106</v>
      </c>
      <c r="C66" s="299"/>
      <c r="D66" s="370">
        <v>827</v>
      </c>
      <c r="E66" s="300"/>
      <c r="F66" s="301">
        <v>0.15423200000000001</v>
      </c>
      <c r="G66" s="302"/>
      <c r="H66" s="303">
        <v>0.106673</v>
      </c>
      <c r="I66" s="402"/>
      <c r="J66" s="301">
        <v>5.7963000000000001E-2</v>
      </c>
      <c r="K66" s="346"/>
      <c r="L66" s="303">
        <v>4.5557E-2</v>
      </c>
      <c r="M66" s="346"/>
      <c r="N66" s="375"/>
      <c r="O66" s="402"/>
      <c r="P66" s="376"/>
    </row>
    <row r="67" spans="1:16" x14ac:dyDescent="0.25">
      <c r="A67" s="298" t="s">
        <v>329</v>
      </c>
      <c r="B67" s="369">
        <v>112</v>
      </c>
      <c r="C67" s="299"/>
      <c r="D67" s="370">
        <v>112</v>
      </c>
      <c r="E67" s="300"/>
      <c r="F67" s="301">
        <v>1.6407999999999999E-2</v>
      </c>
      <c r="G67" s="302"/>
      <c r="H67" s="303">
        <v>1.1348E-2</v>
      </c>
      <c r="I67" s="402"/>
      <c r="J67" s="301">
        <v>7.4720000000000003E-3</v>
      </c>
      <c r="K67" s="346"/>
      <c r="L67" s="303">
        <v>5.8729999999999997E-3</v>
      </c>
      <c r="M67" s="346"/>
      <c r="N67" s="375"/>
      <c r="O67" s="402"/>
      <c r="P67" s="376"/>
    </row>
    <row r="68" spans="1:16" x14ac:dyDescent="0.25">
      <c r="A68" s="298" t="s">
        <v>93</v>
      </c>
      <c r="B68" s="369">
        <v>119</v>
      </c>
      <c r="C68" s="299"/>
      <c r="D68" s="370">
        <v>119</v>
      </c>
      <c r="E68" s="300"/>
      <c r="F68" s="301">
        <v>1.0484E-2</v>
      </c>
      <c r="G68" s="302"/>
      <c r="H68" s="303">
        <v>7.2509999999999996E-3</v>
      </c>
      <c r="I68" s="402"/>
      <c r="J68" s="301">
        <v>2.7650000000000001E-3</v>
      </c>
      <c r="K68" s="346"/>
      <c r="L68" s="303">
        <v>2.173E-3</v>
      </c>
      <c r="M68" s="346"/>
      <c r="N68" s="375"/>
      <c r="O68" s="402"/>
      <c r="P68" s="376"/>
    </row>
    <row r="69" spans="1:16" x14ac:dyDescent="0.25">
      <c r="A69" s="298" t="s">
        <v>94</v>
      </c>
      <c r="B69" s="369">
        <v>122</v>
      </c>
      <c r="C69" s="299"/>
      <c r="D69" s="370">
        <v>122</v>
      </c>
      <c r="E69" s="300"/>
      <c r="F69" s="301">
        <v>2.9701000000000002E-2</v>
      </c>
      <c r="G69" s="302"/>
      <c r="H69" s="303">
        <v>2.0542000000000001E-2</v>
      </c>
      <c r="I69" s="402"/>
      <c r="J69" s="301">
        <v>9.953E-3</v>
      </c>
      <c r="K69" s="346"/>
      <c r="L69" s="303">
        <v>7.8230000000000001E-3</v>
      </c>
      <c r="M69" s="346"/>
      <c r="N69" s="375"/>
      <c r="O69" s="402"/>
      <c r="P69" s="376"/>
    </row>
    <row r="70" spans="1:16" x14ac:dyDescent="0.25">
      <c r="A70" s="298" t="s">
        <v>250</v>
      </c>
      <c r="B70" s="369">
        <v>125</v>
      </c>
      <c r="C70" s="299"/>
      <c r="D70" s="370">
        <v>42</v>
      </c>
      <c r="E70" s="300"/>
      <c r="F70" s="301">
        <v>9.9799999999999997E-4</v>
      </c>
      <c r="G70" s="302"/>
      <c r="H70" s="303">
        <v>6.8999999999999997E-4</v>
      </c>
      <c r="I70" s="402"/>
      <c r="J70" s="301">
        <v>9.19E-4</v>
      </c>
      <c r="K70" s="346"/>
      <c r="L70" s="303">
        <v>7.2199999999999999E-4</v>
      </c>
      <c r="M70" s="346"/>
      <c r="N70" s="375"/>
      <c r="O70" s="402"/>
      <c r="P70" s="376"/>
    </row>
    <row r="71" spans="1:16" x14ac:dyDescent="0.25">
      <c r="A71" s="298" t="s">
        <v>323</v>
      </c>
      <c r="B71" s="369">
        <v>127</v>
      </c>
      <c r="C71" s="299"/>
      <c r="D71" s="370">
        <v>151</v>
      </c>
      <c r="E71" s="300"/>
      <c r="F71" s="301">
        <v>0.23238300000000001</v>
      </c>
      <c r="G71" s="302"/>
      <c r="H71" s="303">
        <v>0.16072500000000001</v>
      </c>
      <c r="I71" s="402"/>
      <c r="J71" s="301">
        <v>8.0659999999999996E-2</v>
      </c>
      <c r="K71" s="346"/>
      <c r="L71" s="303">
        <v>6.3395999999999994E-2</v>
      </c>
      <c r="M71" s="346"/>
      <c r="N71" s="375"/>
      <c r="O71" s="402"/>
      <c r="P71" s="376"/>
    </row>
    <row r="72" spans="1:16" x14ac:dyDescent="0.25">
      <c r="A72" s="298" t="s">
        <v>95</v>
      </c>
      <c r="B72" s="369">
        <v>128</v>
      </c>
      <c r="C72" s="299"/>
      <c r="D72" s="370">
        <v>38</v>
      </c>
      <c r="E72" s="300"/>
      <c r="F72" s="301">
        <v>1.1726E-2</v>
      </c>
      <c r="G72" s="302"/>
      <c r="H72" s="303">
        <v>8.1099999999999992E-3</v>
      </c>
      <c r="I72" s="402"/>
      <c r="J72" s="301">
        <v>3.5379999999999999E-3</v>
      </c>
      <c r="K72" s="346"/>
      <c r="L72" s="303">
        <v>2.7810000000000001E-3</v>
      </c>
      <c r="M72" s="346"/>
      <c r="N72" s="375"/>
      <c r="O72" s="402"/>
      <c r="P72" s="376"/>
    </row>
    <row r="73" spans="1:16" x14ac:dyDescent="0.25">
      <c r="A73" s="298" t="s">
        <v>96</v>
      </c>
      <c r="B73" s="369">
        <v>131</v>
      </c>
      <c r="C73" s="299"/>
      <c r="D73" s="370">
        <v>42</v>
      </c>
      <c r="E73" s="300"/>
      <c r="F73" s="301">
        <v>3.6782000000000002E-2</v>
      </c>
      <c r="G73" s="302"/>
      <c r="H73" s="303">
        <v>2.5440000000000001E-2</v>
      </c>
      <c r="I73" s="402"/>
      <c r="J73" s="301">
        <v>2.9484E-2</v>
      </c>
      <c r="K73" s="346"/>
      <c r="L73" s="303">
        <v>2.3172999999999999E-2</v>
      </c>
      <c r="M73" s="346"/>
      <c r="N73" s="375"/>
      <c r="O73" s="402"/>
      <c r="P73" s="376"/>
    </row>
    <row r="74" spans="1:16" x14ac:dyDescent="0.25">
      <c r="A74" s="298" t="s">
        <v>472</v>
      </c>
      <c r="B74" s="369">
        <v>132</v>
      </c>
      <c r="C74" s="299"/>
      <c r="D74" s="370">
        <v>132</v>
      </c>
      <c r="E74" s="300"/>
      <c r="F74" s="301">
        <v>5.8900000000000003E-3</v>
      </c>
      <c r="G74" s="302"/>
      <c r="H74" s="303">
        <v>4.0740000000000004E-3</v>
      </c>
      <c r="I74" s="402"/>
      <c r="J74" s="301">
        <v>2.8340000000000001E-3</v>
      </c>
      <c r="K74" s="346"/>
      <c r="L74" s="303">
        <v>2.2269999999999998E-3</v>
      </c>
      <c r="M74" s="346"/>
      <c r="N74" s="375"/>
      <c r="O74" s="402"/>
      <c r="P74" s="376"/>
    </row>
    <row r="75" spans="1:16" x14ac:dyDescent="0.25">
      <c r="A75" s="298" t="s">
        <v>97</v>
      </c>
      <c r="B75" s="369">
        <v>137</v>
      </c>
      <c r="C75" s="299"/>
      <c r="D75" s="370">
        <v>137</v>
      </c>
      <c r="E75" s="300"/>
      <c r="F75" s="301">
        <v>0.56159499999999996</v>
      </c>
      <c r="G75" s="302"/>
      <c r="H75" s="303">
        <v>0.38842199999999999</v>
      </c>
      <c r="I75" s="402"/>
      <c r="J75" s="301">
        <v>0.344773</v>
      </c>
      <c r="K75" s="346"/>
      <c r="L75" s="303">
        <v>0.27098</v>
      </c>
      <c r="M75" s="346"/>
      <c r="N75" s="375"/>
      <c r="O75" s="402"/>
      <c r="P75" s="376"/>
    </row>
    <row r="76" spans="1:16" x14ac:dyDescent="0.25">
      <c r="A76" s="298" t="s">
        <v>324</v>
      </c>
      <c r="B76" s="369">
        <v>138</v>
      </c>
      <c r="C76" s="299"/>
      <c r="D76" s="370">
        <v>138</v>
      </c>
      <c r="E76" s="300"/>
      <c r="F76" s="301">
        <v>0.111194</v>
      </c>
      <c r="G76" s="302"/>
      <c r="H76" s="303">
        <v>7.6906000000000002E-2</v>
      </c>
      <c r="I76" s="402"/>
      <c r="J76" s="301">
        <v>4.9773999999999999E-2</v>
      </c>
      <c r="K76" s="346"/>
      <c r="L76" s="303">
        <v>3.9121000000000003E-2</v>
      </c>
      <c r="M76" s="346"/>
      <c r="N76" s="375"/>
      <c r="O76" s="402"/>
      <c r="P76" s="376"/>
    </row>
    <row r="77" spans="1:16" x14ac:dyDescent="0.25">
      <c r="A77" s="298" t="s">
        <v>98</v>
      </c>
      <c r="B77" s="369">
        <v>139</v>
      </c>
      <c r="C77" s="299"/>
      <c r="D77" s="370">
        <v>22</v>
      </c>
      <c r="E77" s="300"/>
      <c r="F77" s="301">
        <v>4.8209999999999998E-3</v>
      </c>
      <c r="G77" s="302"/>
      <c r="H77" s="303">
        <v>3.3340000000000002E-3</v>
      </c>
      <c r="I77" s="402"/>
      <c r="J77" s="301">
        <v>1.9059999999999999E-3</v>
      </c>
      <c r="K77" s="346"/>
      <c r="L77" s="303">
        <v>1.498E-3</v>
      </c>
      <c r="M77" s="346"/>
      <c r="N77" s="375"/>
      <c r="O77" s="402"/>
      <c r="P77" s="376"/>
    </row>
    <row r="78" spans="1:16" x14ac:dyDescent="0.25">
      <c r="A78" s="298" t="s">
        <v>99</v>
      </c>
      <c r="B78" s="369">
        <v>142</v>
      </c>
      <c r="C78" s="299"/>
      <c r="D78" s="370">
        <v>142</v>
      </c>
      <c r="E78" s="300"/>
      <c r="F78" s="301">
        <v>8.7137000000000006E-2</v>
      </c>
      <c r="G78" s="302"/>
      <c r="H78" s="303">
        <v>6.0267000000000001E-2</v>
      </c>
      <c r="I78" s="402"/>
      <c r="J78" s="301">
        <v>2.0462000000000001E-2</v>
      </c>
      <c r="K78" s="346"/>
      <c r="L78" s="303">
        <v>1.6081999999999999E-2</v>
      </c>
      <c r="M78" s="346"/>
      <c r="N78" s="375"/>
      <c r="O78" s="402"/>
      <c r="P78" s="376"/>
    </row>
    <row r="79" spans="1:16" x14ac:dyDescent="0.25">
      <c r="A79" s="298" t="s">
        <v>100</v>
      </c>
      <c r="B79" s="369">
        <v>143</v>
      </c>
      <c r="C79" s="299"/>
      <c r="D79" s="370">
        <v>143</v>
      </c>
      <c r="E79" s="300"/>
      <c r="F79" s="301">
        <v>3.3600000000000001E-3</v>
      </c>
      <c r="G79" s="302"/>
      <c r="H79" s="303">
        <v>2.3240000000000001E-3</v>
      </c>
      <c r="I79" s="402"/>
      <c r="J79" s="301">
        <v>2.2980000000000001E-3</v>
      </c>
      <c r="K79" s="346"/>
      <c r="L79" s="303">
        <v>1.8060000000000001E-3</v>
      </c>
      <c r="M79" s="346"/>
      <c r="N79" s="375"/>
      <c r="O79" s="402"/>
      <c r="P79" s="376"/>
    </row>
    <row r="80" spans="1:16" x14ac:dyDescent="0.25">
      <c r="A80" s="298" t="s">
        <v>101</v>
      </c>
      <c r="B80" s="369">
        <v>146</v>
      </c>
      <c r="C80" s="299"/>
      <c r="D80" s="370">
        <v>146</v>
      </c>
      <c r="E80" s="300"/>
      <c r="F80" s="301">
        <v>0.76369100000000001</v>
      </c>
      <c r="G80" s="302"/>
      <c r="H80" s="303">
        <v>0.52819899999999997</v>
      </c>
      <c r="I80" s="402"/>
      <c r="J80" s="301">
        <v>0.23824200000000001</v>
      </c>
      <c r="K80" s="346"/>
      <c r="L80" s="303">
        <v>0.18725</v>
      </c>
      <c r="M80" s="346"/>
      <c r="N80" s="375"/>
      <c r="O80" s="402"/>
      <c r="P80" s="376"/>
    </row>
    <row r="81" spans="1:16" x14ac:dyDescent="0.25">
      <c r="A81" s="298" t="s">
        <v>338</v>
      </c>
      <c r="B81" s="369">
        <v>149</v>
      </c>
      <c r="C81" s="299"/>
      <c r="D81" s="370">
        <v>149</v>
      </c>
      <c r="E81" s="300"/>
      <c r="F81" s="301">
        <v>1.822E-2</v>
      </c>
      <c r="G81" s="302"/>
      <c r="H81" s="303">
        <v>1.2602E-2</v>
      </c>
      <c r="I81" s="402"/>
      <c r="J81" s="301">
        <v>9.979E-3</v>
      </c>
      <c r="K81" s="346"/>
      <c r="L81" s="303">
        <v>7.8429999999999993E-3</v>
      </c>
      <c r="M81" s="346"/>
      <c r="N81" s="375"/>
      <c r="O81" s="402"/>
      <c r="P81" s="376"/>
    </row>
    <row r="82" spans="1:16" x14ac:dyDescent="0.25">
      <c r="A82" s="298" t="s">
        <v>29</v>
      </c>
      <c r="B82" s="369">
        <v>150</v>
      </c>
      <c r="C82" s="299">
        <v>157</v>
      </c>
      <c r="D82" s="370">
        <v>150</v>
      </c>
      <c r="E82" s="300"/>
      <c r="F82" s="301"/>
      <c r="G82" s="302"/>
      <c r="H82" s="303"/>
      <c r="I82" s="402"/>
      <c r="J82" s="301"/>
      <c r="K82" s="346"/>
      <c r="L82" s="303"/>
      <c r="M82" s="346"/>
      <c r="N82" s="375"/>
      <c r="O82" s="402"/>
      <c r="P82" s="376"/>
    </row>
    <row r="83" spans="1:16" x14ac:dyDescent="0.25">
      <c r="A83" s="298" t="s">
        <v>102</v>
      </c>
      <c r="B83" s="369">
        <v>151</v>
      </c>
      <c r="C83" s="299"/>
      <c r="D83" s="370">
        <v>151</v>
      </c>
      <c r="E83" s="300"/>
      <c r="F83" s="301">
        <v>0.78165899999999999</v>
      </c>
      <c r="G83" s="302"/>
      <c r="H83" s="303">
        <v>0.54062699999999997</v>
      </c>
      <c r="I83" s="402"/>
      <c r="J83" s="301">
        <v>0.24523800000000001</v>
      </c>
      <c r="K83" s="346"/>
      <c r="L83" s="303">
        <v>0.192749</v>
      </c>
      <c r="M83" s="346"/>
      <c r="N83" s="375"/>
      <c r="O83" s="402"/>
      <c r="P83" s="376"/>
    </row>
    <row r="84" spans="1:16" x14ac:dyDescent="0.25">
      <c r="A84" s="298" t="s">
        <v>266</v>
      </c>
      <c r="B84" s="369">
        <v>153</v>
      </c>
      <c r="C84" s="299"/>
      <c r="D84" s="370">
        <v>153</v>
      </c>
      <c r="E84" s="300"/>
      <c r="F84" s="301">
        <v>0.15015899999999999</v>
      </c>
      <c r="G84" s="302"/>
      <c r="H84" s="303">
        <v>0.103856</v>
      </c>
      <c r="I84" s="402"/>
      <c r="J84" s="301">
        <v>3.6331000000000002E-2</v>
      </c>
      <c r="K84" s="346"/>
      <c r="L84" s="303">
        <v>2.8555000000000001E-2</v>
      </c>
      <c r="M84" s="346"/>
      <c r="N84" s="375"/>
      <c r="O84" s="402"/>
      <c r="P84" s="376"/>
    </row>
    <row r="85" spans="1:16" x14ac:dyDescent="0.25">
      <c r="A85" s="298" t="s">
        <v>103</v>
      </c>
      <c r="B85" s="369">
        <v>154</v>
      </c>
      <c r="C85" s="299"/>
      <c r="D85" s="370">
        <v>154</v>
      </c>
      <c r="E85" s="300"/>
      <c r="F85" s="301">
        <v>3.7460000000000002E-3</v>
      </c>
      <c r="G85" s="302"/>
      <c r="H85" s="303">
        <v>2.591E-3</v>
      </c>
      <c r="I85" s="402"/>
      <c r="J85" s="301">
        <v>6.306E-3</v>
      </c>
      <c r="K85" s="346"/>
      <c r="L85" s="303">
        <v>4.9560000000000003E-3</v>
      </c>
      <c r="M85" s="346"/>
      <c r="N85" s="375"/>
      <c r="O85" s="402"/>
      <c r="P85" s="376"/>
    </row>
    <row r="86" spans="1:16" x14ac:dyDescent="0.25">
      <c r="A86" s="298" t="s">
        <v>104</v>
      </c>
      <c r="B86" s="369">
        <v>155</v>
      </c>
      <c r="C86" s="299"/>
      <c r="D86" s="370">
        <v>42</v>
      </c>
      <c r="E86" s="300"/>
      <c r="F86" s="301">
        <v>1.5065E-2</v>
      </c>
      <c r="G86" s="302"/>
      <c r="H86" s="303">
        <v>1.042E-2</v>
      </c>
      <c r="I86" s="402"/>
      <c r="J86" s="301">
        <v>4.6049999999999997E-3</v>
      </c>
      <c r="K86" s="346"/>
      <c r="L86" s="303">
        <v>3.6189999999999998E-3</v>
      </c>
      <c r="M86" s="346"/>
      <c r="N86" s="375"/>
      <c r="O86" s="402"/>
      <c r="P86" s="376"/>
    </row>
    <row r="87" spans="1:16" x14ac:dyDescent="0.25">
      <c r="A87" s="298" t="s">
        <v>105</v>
      </c>
      <c r="B87" s="369">
        <v>156</v>
      </c>
      <c r="C87" s="299"/>
      <c r="D87" s="370">
        <v>73</v>
      </c>
      <c r="E87" s="300"/>
      <c r="F87" s="301">
        <v>2.8638E-2</v>
      </c>
      <c r="G87" s="302"/>
      <c r="H87" s="303">
        <v>1.9807000000000002E-2</v>
      </c>
      <c r="I87" s="402"/>
      <c r="J87" s="301">
        <v>1.0351000000000001E-2</v>
      </c>
      <c r="K87" s="346"/>
      <c r="L87" s="303">
        <v>8.1359999999999991E-3</v>
      </c>
      <c r="M87" s="346"/>
      <c r="N87" s="375"/>
      <c r="O87" s="402"/>
      <c r="P87" s="376"/>
    </row>
    <row r="88" spans="1:16" x14ac:dyDescent="0.25">
      <c r="A88" s="298" t="s">
        <v>106</v>
      </c>
      <c r="B88" s="369">
        <v>157</v>
      </c>
      <c r="C88" s="299"/>
      <c r="D88" s="370">
        <v>150</v>
      </c>
      <c r="E88" s="300"/>
      <c r="F88" s="301">
        <v>1.8873000000000001E-2</v>
      </c>
      <c r="G88" s="302"/>
      <c r="H88" s="303">
        <v>1.3053E-2</v>
      </c>
      <c r="I88" s="402"/>
      <c r="J88" s="301">
        <v>1.1364000000000001E-2</v>
      </c>
      <c r="K88" s="346"/>
      <c r="L88" s="303">
        <v>8.9320000000000007E-3</v>
      </c>
      <c r="M88" s="346"/>
      <c r="N88" s="375"/>
      <c r="O88" s="402"/>
      <c r="P88" s="376"/>
    </row>
    <row r="89" spans="1:16" x14ac:dyDescent="0.25">
      <c r="A89" s="298" t="s">
        <v>107</v>
      </c>
      <c r="B89" s="369">
        <v>158</v>
      </c>
      <c r="C89" s="299"/>
      <c r="D89" s="370">
        <v>158</v>
      </c>
      <c r="E89" s="300"/>
      <c r="F89" s="301">
        <v>1.2526000000000001E-2</v>
      </c>
      <c r="G89" s="302"/>
      <c r="H89" s="303">
        <v>8.6630000000000006E-3</v>
      </c>
      <c r="I89" s="402"/>
      <c r="J89" s="301">
        <v>5.9100000000000003E-3</v>
      </c>
      <c r="K89" s="346"/>
      <c r="L89" s="303">
        <v>4.6449999999999998E-3</v>
      </c>
      <c r="M89" s="346"/>
      <c r="N89" s="375"/>
      <c r="O89" s="402"/>
      <c r="P89" s="376"/>
    </row>
    <row r="90" spans="1:16" x14ac:dyDescent="0.25">
      <c r="A90" s="298" t="s">
        <v>108</v>
      </c>
      <c r="B90" s="369">
        <v>164</v>
      </c>
      <c r="C90" s="299">
        <v>490</v>
      </c>
      <c r="D90" s="370">
        <v>490</v>
      </c>
      <c r="E90" s="300"/>
      <c r="F90" s="301"/>
      <c r="G90" s="302"/>
      <c r="H90" s="303"/>
      <c r="I90" s="402"/>
      <c r="J90" s="301"/>
      <c r="K90" s="346"/>
      <c r="L90" s="303"/>
      <c r="M90" s="346"/>
      <c r="N90" s="375"/>
      <c r="O90" s="402"/>
      <c r="P90" s="376"/>
    </row>
    <row r="91" spans="1:16" x14ac:dyDescent="0.25">
      <c r="A91" s="298" t="s">
        <v>109</v>
      </c>
      <c r="B91" s="369">
        <v>165</v>
      </c>
      <c r="C91" s="299">
        <v>490</v>
      </c>
      <c r="D91" s="370">
        <v>490</v>
      </c>
      <c r="E91" s="300"/>
      <c r="F91" s="301"/>
      <c r="G91" s="302"/>
      <c r="H91" s="303"/>
      <c r="I91" s="402"/>
      <c r="J91" s="301"/>
      <c r="K91" s="346"/>
      <c r="L91" s="303"/>
      <c r="M91" s="346"/>
      <c r="N91" s="375"/>
      <c r="O91" s="402"/>
      <c r="P91" s="376"/>
    </row>
    <row r="92" spans="1:16" x14ac:dyDescent="0.25">
      <c r="A92" s="298" t="s">
        <v>110</v>
      </c>
      <c r="B92" s="369">
        <v>179</v>
      </c>
      <c r="C92" s="299"/>
      <c r="D92" s="370">
        <v>179</v>
      </c>
      <c r="E92" s="300"/>
      <c r="F92" s="301">
        <v>7.7800000000000005E-4</v>
      </c>
      <c r="G92" s="302"/>
      <c r="H92" s="303">
        <v>5.3799999999999996E-4</v>
      </c>
      <c r="I92" s="402"/>
      <c r="J92" s="301">
        <v>1.709E-3</v>
      </c>
      <c r="K92" s="346"/>
      <c r="L92" s="303">
        <v>1.343E-3</v>
      </c>
      <c r="M92" s="346"/>
      <c r="N92" s="375"/>
      <c r="O92" s="402"/>
      <c r="P92" s="376"/>
    </row>
    <row r="93" spans="1:16" x14ac:dyDescent="0.25">
      <c r="A93" s="298" t="s">
        <v>112</v>
      </c>
      <c r="B93" s="369">
        <v>181</v>
      </c>
      <c r="C93" s="299"/>
      <c r="D93" s="370">
        <v>181</v>
      </c>
      <c r="E93" s="300"/>
      <c r="F93" s="301">
        <v>6.7349999999999997E-3</v>
      </c>
      <c r="G93" s="302"/>
      <c r="H93" s="303">
        <v>4.6579999999999998E-3</v>
      </c>
      <c r="I93" s="402"/>
      <c r="J93" s="301">
        <v>2.9350000000000001E-3</v>
      </c>
      <c r="K93" s="346"/>
      <c r="L93" s="303">
        <v>2.307E-3</v>
      </c>
      <c r="M93" s="346"/>
      <c r="N93" s="375"/>
      <c r="O93" s="402"/>
      <c r="P93" s="376"/>
    </row>
    <row r="94" spans="1:16" x14ac:dyDescent="0.25">
      <c r="A94" s="298" t="s">
        <v>113</v>
      </c>
      <c r="B94" s="369">
        <v>182</v>
      </c>
      <c r="C94" s="299"/>
      <c r="D94" s="370">
        <v>182</v>
      </c>
      <c r="E94" s="300"/>
      <c r="F94" s="301">
        <v>0.15113599999999999</v>
      </c>
      <c r="G94" s="302"/>
      <c r="H94" s="303">
        <v>0.104532</v>
      </c>
      <c r="I94" s="402"/>
      <c r="J94" s="301">
        <v>6.7921999999999996E-2</v>
      </c>
      <c r="K94" s="346"/>
      <c r="L94" s="303">
        <v>5.3384000000000001E-2</v>
      </c>
      <c r="M94" s="346"/>
      <c r="N94" s="375"/>
      <c r="O94" s="402"/>
      <c r="P94" s="376"/>
    </row>
    <row r="95" spans="1:16" x14ac:dyDescent="0.25">
      <c r="A95" s="298" t="s">
        <v>114</v>
      </c>
      <c r="B95" s="369">
        <v>183</v>
      </c>
      <c r="C95" s="299"/>
      <c r="D95" s="370">
        <v>34</v>
      </c>
      <c r="E95" s="300"/>
      <c r="F95" s="301">
        <v>5.3161E-2</v>
      </c>
      <c r="G95" s="302"/>
      <c r="H95" s="303">
        <v>3.6768000000000002E-2</v>
      </c>
      <c r="I95" s="402"/>
      <c r="J95" s="301">
        <v>0.10100199999999999</v>
      </c>
      <c r="K95" s="346"/>
      <c r="L95" s="303">
        <v>7.9383999999999996E-2</v>
      </c>
      <c r="M95" s="346"/>
      <c r="N95" s="375">
        <v>9.2316999999999996E-2</v>
      </c>
      <c r="O95" s="402"/>
      <c r="P95" s="376">
        <v>7.9513E-2</v>
      </c>
    </row>
    <row r="96" spans="1:16" x14ac:dyDescent="0.25">
      <c r="A96" s="298" t="s">
        <v>115</v>
      </c>
      <c r="B96" s="369">
        <v>184</v>
      </c>
      <c r="C96" s="299"/>
      <c r="D96" s="370">
        <v>184</v>
      </c>
      <c r="E96" s="300"/>
      <c r="F96" s="301">
        <v>0.3624</v>
      </c>
      <c r="G96" s="302"/>
      <c r="H96" s="303">
        <v>0.25064999999999998</v>
      </c>
      <c r="I96" s="402"/>
      <c r="J96" s="301">
        <v>0.30547200000000002</v>
      </c>
      <c r="K96" s="346"/>
      <c r="L96" s="303">
        <v>0.24009</v>
      </c>
      <c r="M96" s="346"/>
      <c r="N96" s="375">
        <v>0.195405</v>
      </c>
      <c r="O96" s="402"/>
      <c r="P96" s="376">
        <v>0.16830300000000001</v>
      </c>
    </row>
    <row r="97" spans="1:16" x14ac:dyDescent="0.25">
      <c r="A97" s="298" t="s">
        <v>116</v>
      </c>
      <c r="B97" s="369">
        <v>185</v>
      </c>
      <c r="C97" s="299"/>
      <c r="D97" s="370">
        <v>185</v>
      </c>
      <c r="E97" s="300"/>
      <c r="F97" s="301">
        <v>0.597167</v>
      </c>
      <c r="G97" s="302"/>
      <c r="H97" s="303">
        <v>0.41302499999999998</v>
      </c>
      <c r="I97" s="402"/>
      <c r="J97" s="301">
        <v>0.75251400000000002</v>
      </c>
      <c r="K97" s="346"/>
      <c r="L97" s="303">
        <v>0.59145000000000003</v>
      </c>
      <c r="M97" s="346"/>
      <c r="N97" s="375">
        <v>0.59848199999999996</v>
      </c>
      <c r="O97" s="402"/>
      <c r="P97" s="376">
        <v>0.51547600000000005</v>
      </c>
    </row>
    <row r="98" spans="1:16" x14ac:dyDescent="0.25">
      <c r="A98" s="298" t="s">
        <v>117</v>
      </c>
      <c r="B98" s="369">
        <v>186</v>
      </c>
      <c r="C98" s="299"/>
      <c r="D98" s="370">
        <v>186</v>
      </c>
      <c r="E98" s="300"/>
      <c r="F98" s="301">
        <v>1.7708000000000002E-2</v>
      </c>
      <c r="G98" s="302"/>
      <c r="H98" s="303">
        <v>1.2248E-2</v>
      </c>
      <c r="I98" s="402"/>
      <c r="J98" s="301">
        <v>1.0236E-2</v>
      </c>
      <c r="K98" s="346"/>
      <c r="L98" s="303">
        <v>8.0450000000000001E-3</v>
      </c>
      <c r="M98" s="346"/>
      <c r="N98" s="375"/>
      <c r="O98" s="402"/>
      <c r="P98" s="376"/>
    </row>
    <row r="99" spans="1:16" x14ac:dyDescent="0.25">
      <c r="A99" s="298" t="s">
        <v>255</v>
      </c>
      <c r="B99" s="369">
        <v>188</v>
      </c>
      <c r="C99" s="299"/>
      <c r="D99" s="370">
        <v>188</v>
      </c>
      <c r="E99" s="300"/>
      <c r="F99" s="301">
        <v>2.1885000000000002E-2</v>
      </c>
      <c r="G99" s="302"/>
      <c r="H99" s="303">
        <v>1.5136999999999999E-2</v>
      </c>
      <c r="I99" s="402"/>
      <c r="J99" s="301">
        <v>1.9258999999999998E-2</v>
      </c>
      <c r="K99" s="346"/>
      <c r="L99" s="303">
        <v>1.5136999999999999E-2</v>
      </c>
      <c r="M99" s="346"/>
      <c r="N99" s="375"/>
      <c r="O99" s="402"/>
      <c r="P99" s="376"/>
    </row>
    <row r="100" spans="1:16" x14ac:dyDescent="0.25">
      <c r="A100" s="298" t="s">
        <v>118</v>
      </c>
      <c r="B100" s="369">
        <v>189</v>
      </c>
      <c r="C100" s="299"/>
      <c r="D100" s="370">
        <v>189</v>
      </c>
      <c r="E100" s="300"/>
      <c r="F100" s="301">
        <v>8.8360999999999995E-2</v>
      </c>
      <c r="G100" s="302"/>
      <c r="H100" s="303">
        <v>6.1114000000000002E-2</v>
      </c>
      <c r="I100" s="402"/>
      <c r="J100" s="301">
        <v>7.6597999999999999E-2</v>
      </c>
      <c r="K100" s="346"/>
      <c r="L100" s="303">
        <v>6.0203E-2</v>
      </c>
      <c r="M100" s="346"/>
      <c r="N100" s="375">
        <v>5.6396000000000002E-2</v>
      </c>
      <c r="O100" s="402"/>
      <c r="P100" s="376">
        <v>4.8573999999999999E-2</v>
      </c>
    </row>
    <row r="101" spans="1:16" x14ac:dyDescent="0.25">
      <c r="A101" s="298" t="s">
        <v>119</v>
      </c>
      <c r="B101" s="369">
        <v>191</v>
      </c>
      <c r="C101" s="299"/>
      <c r="D101" s="370">
        <v>191</v>
      </c>
      <c r="E101" s="300"/>
      <c r="F101" s="301">
        <v>1.5092E-2</v>
      </c>
      <c r="G101" s="302"/>
      <c r="H101" s="303">
        <v>1.0437999999999999E-2</v>
      </c>
      <c r="I101" s="402"/>
      <c r="J101" s="301">
        <v>8.881E-3</v>
      </c>
      <c r="K101" s="346"/>
      <c r="L101" s="303">
        <v>6.9800000000000001E-3</v>
      </c>
      <c r="M101" s="346"/>
      <c r="N101" s="375"/>
      <c r="O101" s="402"/>
      <c r="P101" s="376"/>
    </row>
    <row r="102" spans="1:16" x14ac:dyDescent="0.25">
      <c r="A102" s="298" t="s">
        <v>120</v>
      </c>
      <c r="B102" s="369">
        <v>192</v>
      </c>
      <c r="C102" s="299"/>
      <c r="D102" s="370">
        <v>34</v>
      </c>
      <c r="E102" s="300"/>
      <c r="F102" s="301">
        <v>0.27955999999999998</v>
      </c>
      <c r="G102" s="302"/>
      <c r="H102" s="303">
        <v>0.193355</v>
      </c>
      <c r="I102" s="402"/>
      <c r="J102" s="301">
        <v>0.39260499999999998</v>
      </c>
      <c r="K102" s="346"/>
      <c r="L102" s="303">
        <v>0.30857400000000001</v>
      </c>
      <c r="M102" s="346"/>
      <c r="N102" s="375">
        <v>0.35965900000000001</v>
      </c>
      <c r="O102" s="402"/>
      <c r="P102" s="376">
        <v>0.309776</v>
      </c>
    </row>
    <row r="103" spans="1:16" x14ac:dyDescent="0.25">
      <c r="A103" s="298" t="s">
        <v>121</v>
      </c>
      <c r="B103" s="369">
        <v>193</v>
      </c>
      <c r="C103" s="299"/>
      <c r="D103" s="370">
        <v>193</v>
      </c>
      <c r="E103" s="300"/>
      <c r="F103" s="301">
        <v>6.9790000000000005E-2</v>
      </c>
      <c r="G103" s="302"/>
      <c r="H103" s="303">
        <v>4.827E-2</v>
      </c>
      <c r="I103" s="402"/>
      <c r="J103" s="301">
        <v>3.9239000000000003E-2</v>
      </c>
      <c r="K103" s="346"/>
      <c r="L103" s="303">
        <v>3.0839999999999999E-2</v>
      </c>
      <c r="M103" s="346"/>
      <c r="N103" s="375"/>
      <c r="O103" s="402"/>
      <c r="P103" s="376"/>
    </row>
    <row r="104" spans="1:16" x14ac:dyDescent="0.25">
      <c r="A104" s="298" t="s">
        <v>122</v>
      </c>
      <c r="B104" s="369">
        <v>194</v>
      </c>
      <c r="C104" s="299">
        <v>490</v>
      </c>
      <c r="D104" s="370">
        <v>490</v>
      </c>
      <c r="E104" s="300"/>
      <c r="F104" s="301"/>
      <c r="G104" s="302"/>
      <c r="H104" s="303"/>
      <c r="I104" s="402"/>
      <c r="J104" s="301"/>
      <c r="K104" s="346"/>
      <c r="L104" s="303"/>
      <c r="M104" s="346"/>
      <c r="N104" s="375"/>
      <c r="O104" s="402"/>
      <c r="P104" s="376"/>
    </row>
    <row r="105" spans="1:16" x14ac:dyDescent="0.25">
      <c r="A105" s="298" t="s">
        <v>123</v>
      </c>
      <c r="B105" s="369">
        <v>195</v>
      </c>
      <c r="C105" s="299"/>
      <c r="D105" s="370">
        <v>195</v>
      </c>
      <c r="E105" s="300"/>
      <c r="F105" s="301">
        <v>6.0450999999999998E-2</v>
      </c>
      <c r="G105" s="302"/>
      <c r="H105" s="303">
        <v>4.181E-2</v>
      </c>
      <c r="I105" s="402"/>
      <c r="J105" s="301">
        <v>4.0390000000000002E-2</v>
      </c>
      <c r="K105" s="346"/>
      <c r="L105" s="303">
        <v>3.1745000000000002E-2</v>
      </c>
      <c r="M105" s="346"/>
      <c r="N105" s="375"/>
      <c r="O105" s="402"/>
      <c r="P105" s="376"/>
    </row>
    <row r="106" spans="1:16" x14ac:dyDescent="0.25">
      <c r="A106" s="298" t="s">
        <v>124</v>
      </c>
      <c r="B106" s="369">
        <v>196</v>
      </c>
      <c r="C106" s="299"/>
      <c r="D106" s="370">
        <v>196</v>
      </c>
      <c r="E106" s="300"/>
      <c r="F106" s="301">
        <v>5.7799999999999995E-4</v>
      </c>
      <c r="G106" s="302"/>
      <c r="H106" s="303">
        <v>4.0000000000000002E-4</v>
      </c>
      <c r="I106" s="402"/>
      <c r="J106" s="301">
        <v>5.13E-4</v>
      </c>
      <c r="K106" s="346"/>
      <c r="L106" s="303">
        <v>4.0299999999999998E-4</v>
      </c>
      <c r="M106" s="346"/>
      <c r="N106" s="375"/>
      <c r="O106" s="402"/>
      <c r="P106" s="376"/>
    </row>
    <row r="107" spans="1:16" x14ac:dyDescent="0.25">
      <c r="A107" s="298" t="s">
        <v>125</v>
      </c>
      <c r="B107" s="369">
        <v>199</v>
      </c>
      <c r="C107" s="299"/>
      <c r="D107" s="370">
        <v>199</v>
      </c>
      <c r="E107" s="300"/>
      <c r="F107" s="301">
        <v>1.8630000000000001E-3</v>
      </c>
      <c r="G107" s="302"/>
      <c r="H107" s="303">
        <v>1.289E-3</v>
      </c>
      <c r="I107" s="402"/>
      <c r="J107" s="301">
        <v>1.3029999999999999E-3</v>
      </c>
      <c r="K107" s="346"/>
      <c r="L107" s="303">
        <v>1.024E-3</v>
      </c>
      <c r="M107" s="346"/>
      <c r="N107" s="375"/>
      <c r="O107" s="402"/>
      <c r="P107" s="376"/>
    </row>
    <row r="108" spans="1:16" x14ac:dyDescent="0.25">
      <c r="A108" s="298" t="s">
        <v>126</v>
      </c>
      <c r="B108" s="369">
        <v>204</v>
      </c>
      <c r="C108" s="299">
        <v>490</v>
      </c>
      <c r="D108" s="370">
        <v>490</v>
      </c>
      <c r="E108" s="300"/>
      <c r="F108" s="301"/>
      <c r="G108" s="302"/>
      <c r="H108" s="303"/>
      <c r="I108" s="402"/>
      <c r="J108" s="301"/>
      <c r="K108" s="346"/>
      <c r="L108" s="303"/>
      <c r="M108" s="346"/>
      <c r="N108" s="375"/>
      <c r="O108" s="402"/>
      <c r="P108" s="376"/>
    </row>
    <row r="109" spans="1:16" x14ac:dyDescent="0.25">
      <c r="A109" s="298" t="s">
        <v>257</v>
      </c>
      <c r="B109" s="369">
        <v>205</v>
      </c>
      <c r="C109" s="299"/>
      <c r="D109" s="370">
        <v>205</v>
      </c>
      <c r="E109" s="300"/>
      <c r="F109" s="301">
        <v>2.1396999999999999E-2</v>
      </c>
      <c r="G109" s="302"/>
      <c r="H109" s="303">
        <v>1.4799E-2</v>
      </c>
      <c r="I109" s="402"/>
      <c r="J109" s="301">
        <v>1.8828999999999999E-2</v>
      </c>
      <c r="K109" s="346"/>
      <c r="L109" s="303">
        <v>1.4799E-2</v>
      </c>
      <c r="M109" s="346"/>
      <c r="N109" s="375"/>
      <c r="O109" s="402"/>
      <c r="P109" s="376"/>
    </row>
    <row r="110" spans="1:16" x14ac:dyDescent="0.25">
      <c r="A110" s="298" t="s">
        <v>127</v>
      </c>
      <c r="B110" s="369">
        <v>209</v>
      </c>
      <c r="C110" s="299"/>
      <c r="D110" s="370">
        <v>209</v>
      </c>
      <c r="E110" s="300"/>
      <c r="F110" s="301">
        <v>3.6650000000000002E-2</v>
      </c>
      <c r="G110" s="302"/>
      <c r="H110" s="303">
        <v>2.5349E-2</v>
      </c>
      <c r="I110" s="402"/>
      <c r="J110" s="301">
        <v>1.051E-2</v>
      </c>
      <c r="K110" s="346"/>
      <c r="L110" s="303">
        <v>8.26E-3</v>
      </c>
      <c r="M110" s="346"/>
      <c r="N110" s="375"/>
      <c r="O110" s="402"/>
      <c r="P110" s="376"/>
    </row>
    <row r="111" spans="1:16" x14ac:dyDescent="0.25">
      <c r="A111" s="298" t="s">
        <v>128</v>
      </c>
      <c r="B111" s="369">
        <v>211</v>
      </c>
      <c r="C111" s="299"/>
      <c r="D111" s="370">
        <v>211</v>
      </c>
      <c r="E111" s="300"/>
      <c r="F111" s="301">
        <v>3.7910000000000001E-3</v>
      </c>
      <c r="G111" s="302"/>
      <c r="H111" s="303">
        <v>2.6220000000000002E-3</v>
      </c>
      <c r="I111" s="402"/>
      <c r="J111" s="301">
        <v>1.4170000000000001E-3</v>
      </c>
      <c r="K111" s="346"/>
      <c r="L111" s="303">
        <v>1.114E-3</v>
      </c>
      <c r="M111" s="346"/>
      <c r="N111" s="375"/>
      <c r="O111" s="402"/>
      <c r="P111" s="376"/>
    </row>
    <row r="112" spans="1:16" x14ac:dyDescent="0.25">
      <c r="A112" s="298" t="s">
        <v>129</v>
      </c>
      <c r="B112" s="369">
        <v>212</v>
      </c>
      <c r="C112" s="299"/>
      <c r="D112" s="370">
        <v>212</v>
      </c>
      <c r="E112" s="300"/>
      <c r="F112" s="301">
        <v>3.7919999999999998E-3</v>
      </c>
      <c r="G112" s="302"/>
      <c r="H112" s="303">
        <v>2.6229999999999999E-3</v>
      </c>
      <c r="I112" s="402"/>
      <c r="J112" s="301">
        <v>1.668E-3</v>
      </c>
      <c r="K112" s="346"/>
      <c r="L112" s="303">
        <v>1.3110000000000001E-3</v>
      </c>
      <c r="M112" s="346"/>
      <c r="N112" s="375"/>
      <c r="O112" s="402"/>
      <c r="P112" s="376"/>
    </row>
    <row r="113" spans="1:16" x14ac:dyDescent="0.25">
      <c r="A113" s="298" t="s">
        <v>130</v>
      </c>
      <c r="B113" s="369">
        <v>214</v>
      </c>
      <c r="C113" s="299"/>
      <c r="D113" s="370">
        <v>214</v>
      </c>
      <c r="E113" s="300"/>
      <c r="F113" s="301">
        <v>1.0269E-2</v>
      </c>
      <c r="G113" s="302"/>
      <c r="H113" s="303">
        <v>7.1019999999999998E-3</v>
      </c>
      <c r="I113" s="402"/>
      <c r="J113" s="301">
        <v>3.4359999999999998E-3</v>
      </c>
      <c r="K113" s="346"/>
      <c r="L113" s="303">
        <v>2.7009999999999998E-3</v>
      </c>
      <c r="M113" s="346"/>
      <c r="N113" s="375"/>
      <c r="O113" s="402"/>
      <c r="P113" s="376"/>
    </row>
    <row r="114" spans="1:16" x14ac:dyDescent="0.25">
      <c r="A114" s="298" t="s">
        <v>131</v>
      </c>
      <c r="B114" s="369">
        <v>227</v>
      </c>
      <c r="C114" s="299"/>
      <c r="D114" s="370">
        <v>227</v>
      </c>
      <c r="E114" s="300"/>
      <c r="F114" s="301">
        <v>2.9450000000000001E-3</v>
      </c>
      <c r="G114" s="302"/>
      <c r="H114" s="303">
        <v>2.0370000000000002E-3</v>
      </c>
      <c r="I114" s="402"/>
      <c r="J114" s="301">
        <v>1.2470000000000001E-3</v>
      </c>
      <c r="K114" s="346"/>
      <c r="L114" s="303">
        <v>9.7999999999999997E-4</v>
      </c>
      <c r="M114" s="346"/>
      <c r="N114" s="375"/>
      <c r="O114" s="402"/>
      <c r="P114" s="376"/>
    </row>
    <row r="115" spans="1:16" x14ac:dyDescent="0.25">
      <c r="A115" s="298" t="s">
        <v>132</v>
      </c>
      <c r="B115" s="369">
        <v>232</v>
      </c>
      <c r="C115" s="299"/>
      <c r="D115" s="370">
        <v>232</v>
      </c>
      <c r="E115" s="300"/>
      <c r="F115" s="301">
        <v>1.2011000000000001E-2</v>
      </c>
      <c r="G115" s="302"/>
      <c r="H115" s="303">
        <v>8.3070000000000001E-3</v>
      </c>
      <c r="I115" s="402"/>
      <c r="J115" s="301">
        <v>2.5110000000000002E-3</v>
      </c>
      <c r="K115" s="346"/>
      <c r="L115" s="303">
        <v>1.9740000000000001E-3</v>
      </c>
      <c r="M115" s="346"/>
      <c r="N115" s="375"/>
      <c r="O115" s="402"/>
      <c r="P115" s="376"/>
    </row>
    <row r="116" spans="1:16" x14ac:dyDescent="0.25">
      <c r="A116" s="298" t="s">
        <v>133</v>
      </c>
      <c r="B116" s="369">
        <v>250</v>
      </c>
      <c r="C116" s="299"/>
      <c r="D116" s="370">
        <v>250</v>
      </c>
      <c r="E116" s="300"/>
      <c r="F116" s="301">
        <v>1.2907999999999999E-2</v>
      </c>
      <c r="G116" s="302"/>
      <c r="H116" s="303">
        <v>8.9280000000000002E-3</v>
      </c>
      <c r="I116" s="402"/>
      <c r="J116" s="301">
        <v>6.2989999999999999E-3</v>
      </c>
      <c r="K116" s="346"/>
      <c r="L116" s="303">
        <v>4.9509999999999997E-3</v>
      </c>
      <c r="M116" s="346"/>
      <c r="N116" s="375"/>
      <c r="O116" s="402"/>
      <c r="P116" s="376"/>
    </row>
    <row r="117" spans="1:16" x14ac:dyDescent="0.25">
      <c r="A117" s="298" t="s">
        <v>134</v>
      </c>
      <c r="B117" s="369">
        <v>254</v>
      </c>
      <c r="C117" s="299"/>
      <c r="D117" s="370">
        <v>254</v>
      </c>
      <c r="E117" s="300"/>
      <c r="F117" s="301">
        <v>9.6410000000000003E-3</v>
      </c>
      <c r="G117" s="302"/>
      <c r="H117" s="303">
        <v>6.6680000000000003E-3</v>
      </c>
      <c r="I117" s="402"/>
      <c r="J117" s="301">
        <v>3.8210000000000002E-3</v>
      </c>
      <c r="K117" s="346"/>
      <c r="L117" s="303">
        <v>3.003E-3</v>
      </c>
      <c r="M117" s="346"/>
      <c r="N117" s="375"/>
      <c r="O117" s="402"/>
      <c r="P117" s="376"/>
    </row>
    <row r="118" spans="1:16" x14ac:dyDescent="0.25">
      <c r="A118" s="298" t="s">
        <v>135</v>
      </c>
      <c r="B118" s="369">
        <v>256</v>
      </c>
      <c r="C118" s="299"/>
      <c r="D118" s="370">
        <v>256</v>
      </c>
      <c r="E118" s="300"/>
      <c r="F118" s="301">
        <v>9.5359999999999993E-3</v>
      </c>
      <c r="G118" s="302"/>
      <c r="H118" s="303">
        <v>6.5950000000000002E-3</v>
      </c>
      <c r="I118" s="402"/>
      <c r="J118" s="301">
        <v>4.7260000000000002E-3</v>
      </c>
      <c r="K118" s="346"/>
      <c r="L118" s="303">
        <v>3.7139999999999999E-3</v>
      </c>
      <c r="M118" s="346"/>
      <c r="N118" s="375"/>
      <c r="O118" s="402"/>
      <c r="P118" s="376"/>
    </row>
    <row r="119" spans="1:16" x14ac:dyDescent="0.25">
      <c r="A119" s="298" t="s">
        <v>136</v>
      </c>
      <c r="B119" s="369">
        <v>262</v>
      </c>
      <c r="C119" s="299"/>
      <c r="D119" s="370">
        <v>262</v>
      </c>
      <c r="E119" s="300"/>
      <c r="F119" s="301">
        <v>3.7472999999999999E-2</v>
      </c>
      <c r="G119" s="302"/>
      <c r="H119" s="303">
        <v>2.5918E-2</v>
      </c>
      <c r="I119" s="402"/>
      <c r="J119" s="301">
        <v>1.6559000000000001E-2</v>
      </c>
      <c r="K119" s="346"/>
      <c r="L119" s="303">
        <v>1.3015000000000001E-2</v>
      </c>
      <c r="M119" s="346"/>
      <c r="N119" s="375"/>
      <c r="O119" s="402"/>
      <c r="P119" s="376"/>
    </row>
    <row r="120" spans="1:16" x14ac:dyDescent="0.25">
      <c r="A120" s="298" t="s">
        <v>31</v>
      </c>
      <c r="B120" s="369">
        <v>263</v>
      </c>
      <c r="C120" s="299"/>
      <c r="D120" s="370">
        <v>263</v>
      </c>
      <c r="E120" s="300"/>
      <c r="F120" s="301">
        <v>6.1040000000000001E-3</v>
      </c>
      <c r="G120" s="302"/>
      <c r="H120" s="303">
        <v>4.2220000000000001E-3</v>
      </c>
      <c r="I120" s="402"/>
      <c r="J120" s="301">
        <v>1.3439999999999999E-3</v>
      </c>
      <c r="K120" s="346"/>
      <c r="L120" s="303">
        <v>1.0560000000000001E-3</v>
      </c>
      <c r="M120" s="346"/>
      <c r="N120" s="375"/>
      <c r="O120" s="402"/>
      <c r="P120" s="376"/>
    </row>
    <row r="121" spans="1:16" x14ac:dyDescent="0.25">
      <c r="A121" s="298" t="s">
        <v>137</v>
      </c>
      <c r="B121" s="369">
        <v>269</v>
      </c>
      <c r="C121" s="299"/>
      <c r="D121" s="370">
        <v>269</v>
      </c>
      <c r="E121" s="300"/>
      <c r="F121" s="301">
        <v>2.3139E-2</v>
      </c>
      <c r="G121" s="302"/>
      <c r="H121" s="303">
        <v>1.6004000000000001E-2</v>
      </c>
      <c r="I121" s="402"/>
      <c r="J121" s="301">
        <v>1.8858E-2</v>
      </c>
      <c r="K121" s="346"/>
      <c r="L121" s="303">
        <v>1.4822E-2</v>
      </c>
      <c r="M121" s="346"/>
      <c r="N121" s="375"/>
      <c r="O121" s="402"/>
      <c r="P121" s="376"/>
    </row>
    <row r="122" spans="1:16" x14ac:dyDescent="0.25">
      <c r="A122" s="298" t="s">
        <v>138</v>
      </c>
      <c r="B122" s="369">
        <v>270</v>
      </c>
      <c r="C122" s="299"/>
      <c r="D122" s="370">
        <v>270</v>
      </c>
      <c r="E122" s="300"/>
      <c r="F122" s="301">
        <v>3.2929999999999999E-3</v>
      </c>
      <c r="G122" s="302"/>
      <c r="H122" s="303">
        <v>2.2780000000000001E-3</v>
      </c>
      <c r="I122" s="402"/>
      <c r="J122" s="301">
        <v>1.735E-3</v>
      </c>
      <c r="K122" s="346"/>
      <c r="L122" s="303">
        <v>1.364E-3</v>
      </c>
      <c r="M122" s="346"/>
      <c r="N122" s="375"/>
      <c r="O122" s="402"/>
      <c r="P122" s="376"/>
    </row>
    <row r="123" spans="1:16" x14ac:dyDescent="0.25">
      <c r="A123" s="298" t="s">
        <v>330</v>
      </c>
      <c r="B123" s="369">
        <v>277</v>
      </c>
      <c r="C123" s="299"/>
      <c r="D123" s="370">
        <v>277</v>
      </c>
      <c r="E123" s="300"/>
      <c r="F123" s="301">
        <v>5.7799999999999995E-4</v>
      </c>
      <c r="G123" s="302"/>
      <c r="H123" s="303">
        <v>4.0000000000000002E-4</v>
      </c>
      <c r="I123" s="402"/>
      <c r="J123" s="301">
        <v>9.9200000000000004E-4</v>
      </c>
      <c r="K123" s="346"/>
      <c r="L123" s="303">
        <v>7.7999999999999999E-4</v>
      </c>
      <c r="M123" s="346"/>
      <c r="N123" s="375"/>
      <c r="O123" s="402"/>
      <c r="P123" s="376"/>
    </row>
    <row r="124" spans="1:16" x14ac:dyDescent="0.25">
      <c r="A124" s="298" t="s">
        <v>139</v>
      </c>
      <c r="B124" s="369">
        <v>280</v>
      </c>
      <c r="C124" s="299"/>
      <c r="D124" s="370">
        <v>280</v>
      </c>
      <c r="E124" s="300"/>
      <c r="F124" s="301">
        <v>6.8110000000000002E-3</v>
      </c>
      <c r="G124" s="302"/>
      <c r="H124" s="303">
        <v>4.7109999999999999E-3</v>
      </c>
      <c r="I124" s="402"/>
      <c r="J124" s="301">
        <v>1.7409999999999999E-3</v>
      </c>
      <c r="K124" s="346"/>
      <c r="L124" s="303">
        <v>1.3680000000000001E-3</v>
      </c>
      <c r="M124" s="346"/>
      <c r="N124" s="375"/>
      <c r="O124" s="402"/>
      <c r="P124" s="376"/>
    </row>
    <row r="125" spans="1:16" x14ac:dyDescent="0.25">
      <c r="A125" s="298" t="s">
        <v>140</v>
      </c>
      <c r="B125" s="369">
        <v>290</v>
      </c>
      <c r="C125" s="299"/>
      <c r="D125" s="370">
        <v>290</v>
      </c>
      <c r="E125" s="300"/>
      <c r="F125" s="301">
        <v>3.1580000000000002E-3</v>
      </c>
      <c r="G125" s="302"/>
      <c r="H125" s="303">
        <v>2.1840000000000002E-3</v>
      </c>
      <c r="I125" s="402"/>
      <c r="J125" s="301">
        <v>5.0900000000000001E-4</v>
      </c>
      <c r="K125" s="346"/>
      <c r="L125" s="303">
        <v>4.0000000000000002E-4</v>
      </c>
      <c r="M125" s="346"/>
      <c r="N125" s="375"/>
      <c r="O125" s="402"/>
      <c r="P125" s="376"/>
    </row>
    <row r="126" spans="1:16" x14ac:dyDescent="0.25">
      <c r="A126" s="298" t="s">
        <v>141</v>
      </c>
      <c r="B126" s="369">
        <v>307</v>
      </c>
      <c r="C126" s="299"/>
      <c r="D126" s="370">
        <v>307</v>
      </c>
      <c r="E126" s="300"/>
      <c r="F126" s="301">
        <v>3.4916000000000003E-2</v>
      </c>
      <c r="G126" s="302"/>
      <c r="H126" s="303">
        <v>2.4149E-2</v>
      </c>
      <c r="I126" s="402"/>
      <c r="J126" s="301">
        <v>1.7465999999999999E-2</v>
      </c>
      <c r="K126" s="346"/>
      <c r="L126" s="303">
        <v>1.3728000000000001E-2</v>
      </c>
      <c r="M126" s="346"/>
      <c r="N126" s="375"/>
      <c r="O126" s="402"/>
      <c r="P126" s="376"/>
    </row>
    <row r="127" spans="1:16" x14ac:dyDescent="0.25">
      <c r="A127" s="298" t="s">
        <v>142</v>
      </c>
      <c r="B127" s="369">
        <v>310</v>
      </c>
      <c r="C127" s="299"/>
      <c r="D127" s="370">
        <v>310</v>
      </c>
      <c r="E127" s="300"/>
      <c r="F127" s="301">
        <v>4.3010000000000001E-3</v>
      </c>
      <c r="G127" s="302"/>
      <c r="H127" s="303">
        <v>2.9750000000000002E-3</v>
      </c>
      <c r="I127" s="402"/>
      <c r="J127" s="301">
        <v>5.0900000000000001E-4</v>
      </c>
      <c r="K127" s="346"/>
      <c r="L127" s="303">
        <v>4.0000000000000002E-4</v>
      </c>
      <c r="M127" s="346"/>
      <c r="N127" s="375"/>
      <c r="O127" s="402"/>
      <c r="P127" s="376"/>
    </row>
    <row r="128" spans="1:16" x14ac:dyDescent="0.25">
      <c r="A128" s="298" t="s">
        <v>143</v>
      </c>
      <c r="B128" s="369">
        <v>319</v>
      </c>
      <c r="C128" s="299"/>
      <c r="D128" s="370">
        <v>319</v>
      </c>
      <c r="E128" s="300"/>
      <c r="F128" s="301">
        <v>6.757E-3</v>
      </c>
      <c r="G128" s="302"/>
      <c r="H128" s="303">
        <v>4.6730000000000001E-3</v>
      </c>
      <c r="I128" s="402"/>
      <c r="J128" s="301">
        <v>2.1979999999999999E-3</v>
      </c>
      <c r="K128" s="346"/>
      <c r="L128" s="303">
        <v>1.7279999999999999E-3</v>
      </c>
      <c r="M128" s="346"/>
      <c r="N128" s="375"/>
      <c r="O128" s="402"/>
      <c r="P128" s="376"/>
    </row>
    <row r="129" spans="1:16" x14ac:dyDescent="0.25">
      <c r="A129" s="298" t="s">
        <v>144</v>
      </c>
      <c r="B129" s="369">
        <v>332</v>
      </c>
      <c r="C129" s="299"/>
      <c r="D129" s="370">
        <v>332</v>
      </c>
      <c r="E129" s="300"/>
      <c r="F129" s="301">
        <v>8.3300000000000006E-3</v>
      </c>
      <c r="G129" s="302"/>
      <c r="H129" s="303">
        <v>5.7609999999999996E-3</v>
      </c>
      <c r="I129" s="402"/>
      <c r="J129" s="301">
        <v>5.9199999999999997E-4</v>
      </c>
      <c r="K129" s="346"/>
      <c r="L129" s="303">
        <v>4.6500000000000003E-4</v>
      </c>
      <c r="M129" s="346"/>
      <c r="N129" s="375"/>
      <c r="O129" s="402"/>
      <c r="P129" s="376"/>
    </row>
    <row r="130" spans="1:16" x14ac:dyDescent="0.25">
      <c r="A130" s="298" t="s">
        <v>145</v>
      </c>
      <c r="B130" s="369">
        <v>344</v>
      </c>
      <c r="C130" s="299"/>
      <c r="D130" s="370">
        <v>29</v>
      </c>
      <c r="E130" s="300"/>
      <c r="F130" s="301">
        <v>1.4419999999999999E-3</v>
      </c>
      <c r="G130" s="302"/>
      <c r="H130" s="303">
        <v>9.9700000000000006E-4</v>
      </c>
      <c r="I130" s="402"/>
      <c r="J130" s="301">
        <v>1.8519999999999999E-3</v>
      </c>
      <c r="K130" s="346"/>
      <c r="L130" s="303">
        <v>1.456E-3</v>
      </c>
      <c r="M130" s="346"/>
      <c r="N130" s="375"/>
      <c r="O130" s="402"/>
      <c r="P130" s="376"/>
    </row>
    <row r="131" spans="1:16" x14ac:dyDescent="0.25">
      <c r="A131" s="298" t="s">
        <v>146</v>
      </c>
      <c r="B131" s="369">
        <v>347</v>
      </c>
      <c r="C131" s="299"/>
      <c r="D131" s="370">
        <v>347</v>
      </c>
      <c r="E131" s="300"/>
      <c r="F131" s="301">
        <v>7.5000000000000002E-4</v>
      </c>
      <c r="G131" s="302"/>
      <c r="H131" s="303">
        <v>5.1900000000000004E-4</v>
      </c>
      <c r="I131" s="402"/>
      <c r="J131" s="301">
        <v>5.0900000000000001E-4</v>
      </c>
      <c r="K131" s="346"/>
      <c r="L131" s="303">
        <v>4.0000000000000002E-4</v>
      </c>
      <c r="M131" s="346"/>
      <c r="N131" s="375"/>
      <c r="O131" s="402"/>
      <c r="P131" s="376"/>
    </row>
    <row r="132" spans="1:16" x14ac:dyDescent="0.25">
      <c r="A132" s="298" t="s">
        <v>147</v>
      </c>
      <c r="B132" s="369">
        <v>353</v>
      </c>
      <c r="C132" s="299"/>
      <c r="D132" s="370">
        <v>353</v>
      </c>
      <c r="E132" s="300"/>
      <c r="F132" s="301">
        <v>3.9258000000000001E-2</v>
      </c>
      <c r="G132" s="302"/>
      <c r="H132" s="303">
        <v>2.7151999999999999E-2</v>
      </c>
      <c r="I132" s="402"/>
      <c r="J132" s="301">
        <v>2.5576999999999999E-2</v>
      </c>
      <c r="K132" s="346"/>
      <c r="L132" s="303">
        <v>2.0102999999999999E-2</v>
      </c>
      <c r="M132" s="346"/>
      <c r="N132" s="375">
        <v>2.0497999999999999E-2</v>
      </c>
      <c r="O132" s="402"/>
      <c r="P132" s="376">
        <v>1.7655000000000001E-2</v>
      </c>
    </row>
    <row r="133" spans="1:16" x14ac:dyDescent="0.25">
      <c r="A133" s="298" t="s">
        <v>148</v>
      </c>
      <c r="B133" s="369">
        <v>354</v>
      </c>
      <c r="C133" s="299"/>
      <c r="D133" s="370">
        <v>354</v>
      </c>
      <c r="E133" s="300"/>
      <c r="F133" s="301">
        <v>6.4339999999999996E-3</v>
      </c>
      <c r="G133" s="302"/>
      <c r="H133" s="303">
        <v>4.45E-3</v>
      </c>
      <c r="I133" s="402"/>
      <c r="J133" s="301">
        <v>2.382E-3</v>
      </c>
      <c r="K133" s="346"/>
      <c r="L133" s="303">
        <v>1.872E-3</v>
      </c>
      <c r="M133" s="346"/>
      <c r="N133" s="375"/>
      <c r="O133" s="402"/>
      <c r="P133" s="376"/>
    </row>
    <row r="134" spans="1:16" x14ac:dyDescent="0.25">
      <c r="A134" s="298" t="s">
        <v>34</v>
      </c>
      <c r="B134" s="369">
        <v>360</v>
      </c>
      <c r="C134" s="299"/>
      <c r="D134" s="370">
        <v>360</v>
      </c>
      <c r="E134" s="300"/>
      <c r="F134" s="301">
        <v>1.9758999999999999E-2</v>
      </c>
      <c r="G134" s="302"/>
      <c r="H134" s="303">
        <v>1.3665999999999999E-2</v>
      </c>
      <c r="I134" s="402"/>
      <c r="J134" s="301">
        <v>2.0695000000000002E-2</v>
      </c>
      <c r="K134" s="346"/>
      <c r="L134" s="303">
        <v>1.6265999999999999E-2</v>
      </c>
      <c r="M134" s="346"/>
      <c r="N134" s="375"/>
      <c r="O134" s="402"/>
      <c r="P134" s="376"/>
    </row>
    <row r="135" spans="1:16" x14ac:dyDescent="0.25">
      <c r="A135" s="298" t="s">
        <v>149</v>
      </c>
      <c r="B135" s="369">
        <v>361</v>
      </c>
      <c r="C135" s="299"/>
      <c r="D135" s="370">
        <v>360</v>
      </c>
      <c r="E135" s="300"/>
      <c r="F135" s="301">
        <v>4.9459999999999999E-3</v>
      </c>
      <c r="G135" s="302"/>
      <c r="H135" s="303">
        <v>3.421E-3</v>
      </c>
      <c r="I135" s="402"/>
      <c r="J135" s="301">
        <v>1.768E-3</v>
      </c>
      <c r="K135" s="346"/>
      <c r="L135" s="303">
        <v>1.39E-3</v>
      </c>
      <c r="M135" s="346"/>
      <c r="N135" s="375"/>
      <c r="O135" s="402"/>
      <c r="P135" s="376"/>
    </row>
    <row r="136" spans="1:16" x14ac:dyDescent="0.25">
      <c r="A136" s="298" t="s">
        <v>150</v>
      </c>
      <c r="B136" s="369">
        <v>422</v>
      </c>
      <c r="C136" s="299"/>
      <c r="D136" s="370">
        <v>422</v>
      </c>
      <c r="E136" s="300"/>
      <c r="F136" s="301">
        <v>5.4937E-2</v>
      </c>
      <c r="G136" s="302"/>
      <c r="H136" s="303">
        <v>3.7997000000000003E-2</v>
      </c>
      <c r="I136" s="402"/>
      <c r="J136" s="301">
        <v>4.1510999999999999E-2</v>
      </c>
      <c r="K136" s="346"/>
      <c r="L136" s="303">
        <v>3.2626000000000002E-2</v>
      </c>
      <c r="M136" s="346"/>
      <c r="N136" s="375">
        <v>4.1426999999999999E-2</v>
      </c>
      <c r="O136" s="402"/>
      <c r="P136" s="376">
        <v>3.5680999999999997E-2</v>
      </c>
    </row>
    <row r="137" spans="1:16" x14ac:dyDescent="0.25">
      <c r="A137" s="298" t="s">
        <v>151</v>
      </c>
      <c r="B137" s="369">
        <v>423</v>
      </c>
      <c r="C137" s="299"/>
      <c r="D137" s="370">
        <v>422</v>
      </c>
      <c r="E137" s="300"/>
      <c r="F137" s="301">
        <v>2.1580000000000002E-3</v>
      </c>
      <c r="G137" s="302"/>
      <c r="H137" s="303">
        <v>1.493E-3</v>
      </c>
      <c r="I137" s="402"/>
      <c r="J137" s="301">
        <v>7.1310000000000002E-3</v>
      </c>
      <c r="K137" s="346"/>
      <c r="L137" s="303">
        <v>5.6049999999999997E-3</v>
      </c>
      <c r="M137" s="346"/>
      <c r="N137" s="375">
        <v>4.6839999999999998E-3</v>
      </c>
      <c r="O137" s="402"/>
      <c r="P137" s="376">
        <v>4.0340000000000003E-3</v>
      </c>
    </row>
    <row r="138" spans="1:16" x14ac:dyDescent="0.25">
      <c r="A138" s="298" t="s">
        <v>152</v>
      </c>
      <c r="B138" s="369">
        <v>424</v>
      </c>
      <c r="C138" s="299"/>
      <c r="D138" s="370">
        <v>424</v>
      </c>
      <c r="E138" s="300"/>
      <c r="F138" s="301">
        <v>9.6990000000000007E-2</v>
      </c>
      <c r="G138" s="302"/>
      <c r="H138" s="303">
        <v>6.7082000000000003E-2</v>
      </c>
      <c r="I138" s="402"/>
      <c r="J138" s="301">
        <v>7.5575000000000003E-2</v>
      </c>
      <c r="K138" s="346"/>
      <c r="L138" s="303">
        <v>5.9399E-2</v>
      </c>
      <c r="M138" s="346"/>
      <c r="N138" s="375">
        <v>7.6567999999999997E-2</v>
      </c>
      <c r="O138" s="402"/>
      <c r="P138" s="376">
        <v>6.5948000000000007E-2</v>
      </c>
    </row>
    <row r="139" spans="1:16" x14ac:dyDescent="0.25">
      <c r="A139" s="298" t="s">
        <v>153</v>
      </c>
      <c r="B139" s="369">
        <v>490</v>
      </c>
      <c r="C139" s="299"/>
      <c r="D139" s="370">
        <v>490</v>
      </c>
      <c r="E139" s="300"/>
      <c r="F139" s="301">
        <v>5.8198650000000001</v>
      </c>
      <c r="G139" s="302"/>
      <c r="H139" s="303">
        <v>4.0252520000000001</v>
      </c>
      <c r="I139" s="402"/>
      <c r="J139" s="301">
        <v>2.8278919999999999</v>
      </c>
      <c r="K139" s="346"/>
      <c r="L139" s="303">
        <v>2.2226240000000002</v>
      </c>
      <c r="M139" s="346"/>
      <c r="N139" s="375">
        <v>0.17230799999999999</v>
      </c>
      <c r="O139" s="402"/>
      <c r="P139" s="376">
        <v>0.14840999999999999</v>
      </c>
    </row>
    <row r="140" spans="1:16" x14ac:dyDescent="0.25">
      <c r="A140" s="298" t="s">
        <v>154</v>
      </c>
      <c r="B140" s="369">
        <v>500</v>
      </c>
      <c r="C140" s="299"/>
      <c r="D140" s="370">
        <v>500</v>
      </c>
      <c r="E140" s="300"/>
      <c r="F140" s="301">
        <v>5.3251530000000002</v>
      </c>
      <c r="G140" s="302"/>
      <c r="H140" s="303">
        <v>3.6830889999999998</v>
      </c>
      <c r="I140" s="402"/>
      <c r="J140" s="301">
        <v>4.5613400000000004</v>
      </c>
      <c r="K140" s="346"/>
      <c r="L140" s="303">
        <v>3.585054</v>
      </c>
      <c r="M140" s="346"/>
      <c r="N140" s="375">
        <v>4.5115959999999999</v>
      </c>
      <c r="O140" s="402"/>
      <c r="P140" s="376">
        <v>3.8858619999999999</v>
      </c>
    </row>
    <row r="141" spans="1:16" x14ac:dyDescent="0.25">
      <c r="A141" s="298" t="s">
        <v>155</v>
      </c>
      <c r="B141" s="369">
        <v>568</v>
      </c>
      <c r="C141" s="299"/>
      <c r="D141" s="370">
        <v>568</v>
      </c>
      <c r="E141" s="300"/>
      <c r="F141" s="301">
        <v>0.14419000000000001</v>
      </c>
      <c r="G141" s="302"/>
      <c r="H141" s="303">
        <v>9.9727999999999997E-2</v>
      </c>
      <c r="I141" s="402"/>
      <c r="J141" s="301">
        <v>0.127021</v>
      </c>
      <c r="K141" s="346"/>
      <c r="L141" s="303">
        <v>9.9834000000000006E-2</v>
      </c>
      <c r="M141" s="346"/>
      <c r="N141" s="375">
        <v>0.12529599999999999</v>
      </c>
      <c r="O141" s="402"/>
      <c r="P141" s="376">
        <v>0.107918</v>
      </c>
    </row>
    <row r="142" spans="1:16" x14ac:dyDescent="0.25">
      <c r="A142" s="298" t="s">
        <v>267</v>
      </c>
      <c r="B142" s="369">
        <v>702</v>
      </c>
      <c r="C142" s="299"/>
      <c r="D142" s="370">
        <v>11</v>
      </c>
      <c r="E142" s="300"/>
      <c r="F142" s="301">
        <v>6.6571000000000005E-2</v>
      </c>
      <c r="G142" s="302"/>
      <c r="H142" s="303">
        <v>4.6043000000000001E-2</v>
      </c>
      <c r="I142" s="402"/>
      <c r="J142" s="301">
        <v>2.2228000000000001E-2</v>
      </c>
      <c r="K142" s="346"/>
      <c r="L142" s="303">
        <v>1.7469999999999999E-2</v>
      </c>
      <c r="M142" s="346"/>
      <c r="N142" s="375"/>
      <c r="O142" s="402"/>
      <c r="P142" s="376"/>
    </row>
    <row r="143" spans="1:16" x14ac:dyDescent="0.25">
      <c r="A143" s="298" t="s">
        <v>156</v>
      </c>
      <c r="B143" s="369">
        <v>703</v>
      </c>
      <c r="C143" s="299"/>
      <c r="D143" s="370">
        <v>703</v>
      </c>
      <c r="E143" s="300"/>
      <c r="F143" s="301">
        <v>5.7799999999999995E-4</v>
      </c>
      <c r="G143" s="302"/>
      <c r="H143" s="303">
        <v>4.0000000000000002E-4</v>
      </c>
      <c r="I143" s="402"/>
      <c r="J143" s="301">
        <v>5.0900000000000001E-4</v>
      </c>
      <c r="K143" s="346"/>
      <c r="L143" s="303">
        <v>4.0000000000000002E-4</v>
      </c>
      <c r="M143" s="346"/>
      <c r="N143" s="375"/>
      <c r="O143" s="402"/>
      <c r="P143" s="376"/>
    </row>
    <row r="144" spans="1:16" x14ac:dyDescent="0.25">
      <c r="A144" s="298" t="s">
        <v>268</v>
      </c>
      <c r="B144" s="369">
        <v>704</v>
      </c>
      <c r="C144" s="299"/>
      <c r="D144" s="370">
        <v>704</v>
      </c>
      <c r="E144" s="300"/>
      <c r="F144" s="301">
        <v>3.1180000000000001E-3</v>
      </c>
      <c r="G144" s="302"/>
      <c r="H144" s="303">
        <v>2.1570000000000001E-3</v>
      </c>
      <c r="I144" s="402"/>
      <c r="J144" s="301">
        <v>7.2400000000000003E-4</v>
      </c>
      <c r="K144" s="346"/>
      <c r="L144" s="303">
        <v>5.6899999999999995E-4</v>
      </c>
      <c r="M144" s="346"/>
      <c r="N144" s="375"/>
      <c r="O144" s="402"/>
      <c r="P144" s="376"/>
    </row>
    <row r="145" spans="1:16" x14ac:dyDescent="0.25">
      <c r="A145" s="298" t="s">
        <v>157</v>
      </c>
      <c r="B145" s="369">
        <v>707</v>
      </c>
      <c r="C145" s="299"/>
      <c r="D145" s="370">
        <v>707</v>
      </c>
      <c r="E145" s="300"/>
      <c r="F145" s="301">
        <v>6.5399999999999996E-4</v>
      </c>
      <c r="G145" s="302"/>
      <c r="H145" s="303">
        <v>4.5199999999999998E-4</v>
      </c>
      <c r="I145" s="402"/>
      <c r="J145" s="301">
        <v>5.0900000000000001E-4</v>
      </c>
      <c r="K145" s="346"/>
      <c r="L145" s="303">
        <v>4.0000000000000002E-4</v>
      </c>
      <c r="M145" s="346"/>
      <c r="N145" s="375"/>
      <c r="O145" s="402"/>
      <c r="P145" s="376"/>
    </row>
    <row r="146" spans="1:16" x14ac:dyDescent="0.25">
      <c r="A146" s="298" t="s">
        <v>1298</v>
      </c>
      <c r="B146" s="369">
        <v>708</v>
      </c>
      <c r="C146" s="299"/>
      <c r="D146" s="370">
        <v>708</v>
      </c>
      <c r="E146" s="300"/>
      <c r="F146" s="301">
        <v>5.7799999999999995E-4</v>
      </c>
      <c r="G146" s="302"/>
      <c r="H146" s="303">
        <v>4.0000000000000002E-4</v>
      </c>
      <c r="I146" s="402"/>
      <c r="J146" s="301">
        <v>5.0900000000000001E-4</v>
      </c>
      <c r="K146" s="346"/>
      <c r="L146" s="303">
        <v>4.0000000000000002E-4</v>
      </c>
      <c r="M146" s="346"/>
      <c r="N146" s="375"/>
      <c r="O146" s="402"/>
      <c r="P146" s="376"/>
    </row>
    <row r="147" spans="1:16" x14ac:dyDescent="0.25">
      <c r="A147" s="298" t="s">
        <v>158</v>
      </c>
      <c r="B147" s="369">
        <v>713</v>
      </c>
      <c r="C147" s="299"/>
      <c r="D147" s="370">
        <v>713</v>
      </c>
      <c r="E147" s="300"/>
      <c r="F147" s="301">
        <v>9.6799999999999994E-3</v>
      </c>
      <c r="G147" s="302"/>
      <c r="H147" s="303">
        <v>6.6950000000000004E-3</v>
      </c>
      <c r="I147" s="402"/>
      <c r="J147" s="301">
        <v>2.088E-3</v>
      </c>
      <c r="K147" s="346"/>
      <c r="L147" s="303">
        <v>1.6410000000000001E-3</v>
      </c>
      <c r="M147" s="346"/>
      <c r="N147" s="375"/>
      <c r="O147" s="402"/>
      <c r="P147" s="376"/>
    </row>
    <row r="148" spans="1:16" x14ac:dyDescent="0.25">
      <c r="A148" s="298" t="s">
        <v>159</v>
      </c>
      <c r="B148" s="369">
        <v>714</v>
      </c>
      <c r="C148" s="299"/>
      <c r="D148" s="370">
        <v>714</v>
      </c>
      <c r="E148" s="300"/>
      <c r="F148" s="301">
        <v>6.1060000000000003E-3</v>
      </c>
      <c r="G148" s="302"/>
      <c r="H148" s="303">
        <v>4.2230000000000002E-3</v>
      </c>
      <c r="I148" s="402"/>
      <c r="J148" s="301">
        <v>1.6329999999999999E-3</v>
      </c>
      <c r="K148" s="346"/>
      <c r="L148" s="303">
        <v>1.2830000000000001E-3</v>
      </c>
      <c r="M148" s="346"/>
      <c r="N148" s="375"/>
      <c r="O148" s="402"/>
      <c r="P148" s="376"/>
    </row>
    <row r="149" spans="1:16" x14ac:dyDescent="0.25">
      <c r="A149" s="298" t="s">
        <v>342</v>
      </c>
      <c r="B149" s="369">
        <v>716</v>
      </c>
      <c r="C149" s="299"/>
      <c r="D149" s="370">
        <v>716</v>
      </c>
      <c r="E149" s="300"/>
      <c r="F149" s="301">
        <v>5.7799999999999995E-4</v>
      </c>
      <c r="G149" s="302"/>
      <c r="H149" s="303">
        <v>4.0000000000000002E-4</v>
      </c>
      <c r="I149" s="402"/>
      <c r="J149" s="301">
        <v>5.0900000000000001E-4</v>
      </c>
      <c r="K149" s="346"/>
      <c r="L149" s="303">
        <v>4.0000000000000002E-4</v>
      </c>
      <c r="M149" s="346"/>
      <c r="N149" s="375"/>
      <c r="O149" s="402"/>
      <c r="P149" s="376"/>
    </row>
    <row r="150" spans="1:16" x14ac:dyDescent="0.25">
      <c r="A150" s="298" t="s">
        <v>160</v>
      </c>
      <c r="B150" s="369">
        <v>721</v>
      </c>
      <c r="C150" s="299"/>
      <c r="D150" s="370">
        <v>827</v>
      </c>
      <c r="E150" s="300"/>
      <c r="F150" s="301">
        <v>2.9704000000000001E-2</v>
      </c>
      <c r="G150" s="302"/>
      <c r="H150" s="303">
        <v>2.0544E-2</v>
      </c>
      <c r="I150" s="402"/>
      <c r="J150" s="301">
        <v>1.0057999999999999E-2</v>
      </c>
      <c r="K150" s="346"/>
      <c r="L150" s="303">
        <v>7.9050000000000006E-3</v>
      </c>
      <c r="M150" s="346"/>
      <c r="N150" s="375"/>
      <c r="O150" s="402"/>
      <c r="P150" s="376"/>
    </row>
    <row r="151" spans="1:16" x14ac:dyDescent="0.25">
      <c r="A151" s="298" t="s">
        <v>161</v>
      </c>
      <c r="B151" s="369">
        <v>722</v>
      </c>
      <c r="C151" s="299"/>
      <c r="D151" s="370">
        <v>23</v>
      </c>
      <c r="E151" s="300"/>
      <c r="F151" s="301">
        <v>1.6050000000000001E-3</v>
      </c>
      <c r="G151" s="302"/>
      <c r="H151" s="303">
        <v>1.1100000000000001E-3</v>
      </c>
      <c r="I151" s="402"/>
      <c r="J151" s="301">
        <v>1.4350000000000001E-3</v>
      </c>
      <c r="K151" s="346"/>
      <c r="L151" s="303">
        <v>1.1280000000000001E-3</v>
      </c>
      <c r="M151" s="346"/>
      <c r="N151" s="375"/>
      <c r="O151" s="402"/>
      <c r="P151" s="376"/>
    </row>
    <row r="152" spans="1:16" x14ac:dyDescent="0.25">
      <c r="A152" s="298" t="s">
        <v>162</v>
      </c>
      <c r="B152" s="369">
        <v>725</v>
      </c>
      <c r="C152" s="299"/>
      <c r="D152" s="370">
        <v>725</v>
      </c>
      <c r="E152" s="300"/>
      <c r="F152" s="301">
        <v>1.5289000000000001E-2</v>
      </c>
      <c r="G152" s="302"/>
      <c r="H152" s="303">
        <v>1.0574E-2</v>
      </c>
      <c r="I152" s="402"/>
      <c r="J152" s="301">
        <v>4.496E-3</v>
      </c>
      <c r="K152" s="346"/>
      <c r="L152" s="303">
        <v>3.5339999999999998E-3</v>
      </c>
      <c r="M152" s="346"/>
      <c r="N152" s="375"/>
      <c r="O152" s="402"/>
      <c r="P152" s="376"/>
    </row>
    <row r="153" spans="1:16" x14ac:dyDescent="0.25">
      <c r="A153" s="298" t="s">
        <v>163</v>
      </c>
      <c r="B153" s="369">
        <v>727</v>
      </c>
      <c r="C153" s="299"/>
      <c r="D153" s="370">
        <v>727</v>
      </c>
      <c r="E153" s="300"/>
      <c r="F153" s="301">
        <v>1.0579E-2</v>
      </c>
      <c r="G153" s="302"/>
      <c r="H153" s="303">
        <v>7.3169999999999997E-3</v>
      </c>
      <c r="I153" s="402"/>
      <c r="J153" s="301">
        <v>5.849E-3</v>
      </c>
      <c r="K153" s="346"/>
      <c r="L153" s="303">
        <v>4.5970000000000004E-3</v>
      </c>
      <c r="M153" s="346"/>
      <c r="N153" s="375"/>
      <c r="O153" s="402"/>
      <c r="P153" s="376"/>
    </row>
    <row r="154" spans="1:16" x14ac:dyDescent="0.25">
      <c r="A154" s="298" t="s">
        <v>165</v>
      </c>
      <c r="B154" s="369">
        <v>731</v>
      </c>
      <c r="C154" s="299"/>
      <c r="D154" s="370">
        <v>731</v>
      </c>
      <c r="E154" s="300"/>
      <c r="F154" s="301">
        <v>1.0020000000000001E-3</v>
      </c>
      <c r="G154" s="302"/>
      <c r="H154" s="303">
        <v>6.9300000000000004E-4</v>
      </c>
      <c r="I154" s="402"/>
      <c r="J154" s="301">
        <v>5.0900000000000001E-4</v>
      </c>
      <c r="K154" s="346"/>
      <c r="L154" s="303">
        <v>4.0000000000000002E-4</v>
      </c>
      <c r="M154" s="346"/>
      <c r="N154" s="375"/>
      <c r="O154" s="402"/>
      <c r="P154" s="376"/>
    </row>
    <row r="155" spans="1:16" x14ac:dyDescent="0.25">
      <c r="A155" s="298" t="s">
        <v>166</v>
      </c>
      <c r="B155" s="369">
        <v>736</v>
      </c>
      <c r="C155" s="299"/>
      <c r="D155" s="370">
        <v>736</v>
      </c>
      <c r="E155" s="300"/>
      <c r="F155" s="301">
        <v>1.389E-3</v>
      </c>
      <c r="G155" s="302"/>
      <c r="H155" s="303">
        <v>9.6100000000000005E-4</v>
      </c>
      <c r="I155" s="402"/>
      <c r="J155" s="301">
        <v>2.8869999999999998E-3</v>
      </c>
      <c r="K155" s="346"/>
      <c r="L155" s="303">
        <v>2.2690000000000002E-3</v>
      </c>
      <c r="M155" s="346"/>
      <c r="N155" s="375"/>
      <c r="O155" s="402"/>
      <c r="P155" s="376"/>
    </row>
    <row r="156" spans="1:16" x14ac:dyDescent="0.25">
      <c r="A156" s="298" t="s">
        <v>167</v>
      </c>
      <c r="B156" s="369">
        <v>737</v>
      </c>
      <c r="C156" s="299"/>
      <c r="D156" s="370">
        <v>188</v>
      </c>
      <c r="E156" s="300"/>
      <c r="F156" s="301">
        <v>5.7799999999999995E-4</v>
      </c>
      <c r="G156" s="302"/>
      <c r="H156" s="303">
        <v>4.0000000000000002E-4</v>
      </c>
      <c r="I156" s="402"/>
      <c r="J156" s="301">
        <v>5.0900000000000001E-4</v>
      </c>
      <c r="K156" s="346"/>
      <c r="L156" s="303">
        <v>4.0000000000000002E-4</v>
      </c>
      <c r="M156" s="346"/>
      <c r="N156" s="375"/>
      <c r="O156" s="402"/>
      <c r="P156" s="376"/>
    </row>
    <row r="157" spans="1:16" x14ac:dyDescent="0.25">
      <c r="A157" s="298" t="s">
        <v>168</v>
      </c>
      <c r="B157" s="369">
        <v>738</v>
      </c>
      <c r="C157" s="299"/>
      <c r="D157" s="370">
        <v>738</v>
      </c>
      <c r="E157" s="300"/>
      <c r="F157" s="301">
        <v>5.5198999999999998E-2</v>
      </c>
      <c r="G157" s="302"/>
      <c r="H157" s="303">
        <v>3.8177999999999997E-2</v>
      </c>
      <c r="I157" s="402"/>
      <c r="J157" s="301">
        <v>1.6454E-2</v>
      </c>
      <c r="K157" s="346"/>
      <c r="L157" s="303">
        <v>1.2932000000000001E-2</v>
      </c>
      <c r="M157" s="346"/>
      <c r="N157" s="375"/>
      <c r="O157" s="402"/>
      <c r="P157" s="376"/>
    </row>
    <row r="158" spans="1:16" x14ac:dyDescent="0.25">
      <c r="A158" s="298" t="s">
        <v>169</v>
      </c>
      <c r="B158" s="369">
        <v>740</v>
      </c>
      <c r="C158" s="299"/>
      <c r="D158" s="370">
        <v>740</v>
      </c>
      <c r="E158" s="300"/>
      <c r="F158" s="301">
        <v>1.9515999999999999E-2</v>
      </c>
      <c r="G158" s="302"/>
      <c r="H158" s="303">
        <v>1.3498E-2</v>
      </c>
      <c r="I158" s="402"/>
      <c r="J158" s="301">
        <v>9.9919999999999991E-3</v>
      </c>
      <c r="K158" s="346"/>
      <c r="L158" s="303">
        <v>7.8530000000000006E-3</v>
      </c>
      <c r="M158" s="346"/>
      <c r="N158" s="375"/>
      <c r="O158" s="402"/>
      <c r="P158" s="376"/>
    </row>
    <row r="159" spans="1:16" x14ac:dyDescent="0.25">
      <c r="A159" s="298" t="s">
        <v>170</v>
      </c>
      <c r="B159" s="369">
        <v>741</v>
      </c>
      <c r="C159" s="299"/>
      <c r="D159" s="370">
        <v>741</v>
      </c>
      <c r="E159" s="300"/>
      <c r="F159" s="301">
        <v>3.7080000000000002E-2</v>
      </c>
      <c r="G159" s="302"/>
      <c r="H159" s="303">
        <v>2.5645999999999999E-2</v>
      </c>
      <c r="I159" s="402"/>
      <c r="J159" s="301">
        <v>6.2160000000000002E-3</v>
      </c>
      <c r="K159" s="346"/>
      <c r="L159" s="303">
        <v>4.8859999999999997E-3</v>
      </c>
      <c r="M159" s="346"/>
      <c r="N159" s="375"/>
      <c r="O159" s="402"/>
      <c r="P159" s="376"/>
    </row>
    <row r="160" spans="1:16" x14ac:dyDescent="0.25">
      <c r="A160" s="298" t="s">
        <v>171</v>
      </c>
      <c r="B160" s="369">
        <v>742</v>
      </c>
      <c r="C160" s="299"/>
      <c r="D160" s="370">
        <v>48</v>
      </c>
      <c r="E160" s="300"/>
      <c r="F160" s="301">
        <v>1.4116999999999999E-2</v>
      </c>
      <c r="G160" s="302"/>
      <c r="H160" s="303">
        <v>9.7640000000000001E-3</v>
      </c>
      <c r="I160" s="402"/>
      <c r="J160" s="301">
        <v>7.6160000000000004E-3</v>
      </c>
      <c r="K160" s="346"/>
      <c r="L160" s="303">
        <v>5.986E-3</v>
      </c>
      <c r="M160" s="346"/>
      <c r="N160" s="375"/>
      <c r="O160" s="402"/>
      <c r="P160" s="376"/>
    </row>
    <row r="161" spans="1:16" x14ac:dyDescent="0.25">
      <c r="A161" s="298" t="s">
        <v>172</v>
      </c>
      <c r="B161" s="369">
        <v>744</v>
      </c>
      <c r="C161" s="299"/>
      <c r="D161" s="370">
        <v>22</v>
      </c>
      <c r="E161" s="300"/>
      <c r="F161" s="301">
        <v>1.1689999999999999E-3</v>
      </c>
      <c r="G161" s="302"/>
      <c r="H161" s="303">
        <v>8.0900000000000004E-4</v>
      </c>
      <c r="I161" s="402"/>
      <c r="J161" s="301">
        <v>8.6300000000000005E-4</v>
      </c>
      <c r="K161" s="346"/>
      <c r="L161" s="303">
        <v>6.78E-4</v>
      </c>
      <c r="M161" s="346"/>
      <c r="N161" s="375"/>
      <c r="O161" s="402"/>
      <c r="P161" s="376"/>
    </row>
    <row r="162" spans="1:16" x14ac:dyDescent="0.25">
      <c r="A162" s="298" t="s">
        <v>269</v>
      </c>
      <c r="B162" s="369">
        <v>755</v>
      </c>
      <c r="C162" s="299"/>
      <c r="D162" s="370">
        <v>755</v>
      </c>
      <c r="E162" s="300"/>
      <c r="F162" s="301">
        <v>9.8969999999999995E-3</v>
      </c>
      <c r="G162" s="302"/>
      <c r="H162" s="303">
        <v>6.8450000000000004E-3</v>
      </c>
      <c r="I162" s="402"/>
      <c r="J162" s="301">
        <v>6.7299999999999999E-3</v>
      </c>
      <c r="K162" s="346"/>
      <c r="L162" s="303">
        <v>5.2900000000000004E-3</v>
      </c>
      <c r="M162" s="346"/>
      <c r="N162" s="375"/>
      <c r="O162" s="402"/>
      <c r="P162" s="376"/>
    </row>
    <row r="163" spans="1:16" x14ac:dyDescent="0.25">
      <c r="A163" s="298" t="s">
        <v>173</v>
      </c>
      <c r="B163" s="369">
        <v>764</v>
      </c>
      <c r="C163" s="299"/>
      <c r="D163" s="370">
        <v>29</v>
      </c>
      <c r="E163" s="300"/>
      <c r="F163" s="301">
        <v>7.8656000000000004E-2</v>
      </c>
      <c r="G163" s="302"/>
      <c r="H163" s="303">
        <v>5.4401999999999999E-2</v>
      </c>
      <c r="I163" s="402"/>
      <c r="J163" s="301">
        <v>2.1252E-2</v>
      </c>
      <c r="K163" s="346"/>
      <c r="L163" s="303">
        <v>1.6702999999999999E-2</v>
      </c>
      <c r="M163" s="346"/>
      <c r="N163" s="375"/>
      <c r="O163" s="402"/>
      <c r="P163" s="376"/>
    </row>
    <row r="164" spans="1:16" x14ac:dyDescent="0.25">
      <c r="A164" s="298" t="s">
        <v>174</v>
      </c>
      <c r="B164" s="369">
        <v>765</v>
      </c>
      <c r="C164" s="299"/>
      <c r="D164" s="370">
        <v>765</v>
      </c>
      <c r="E164" s="300"/>
      <c r="F164" s="301">
        <v>1.9515999999999999E-2</v>
      </c>
      <c r="G164" s="302"/>
      <c r="H164" s="303">
        <v>1.3498E-2</v>
      </c>
      <c r="I164" s="402"/>
      <c r="J164" s="301">
        <v>5.5259999999999997E-3</v>
      </c>
      <c r="K164" s="346"/>
      <c r="L164" s="303">
        <v>4.3429999999999996E-3</v>
      </c>
      <c r="M164" s="346"/>
      <c r="N164" s="375"/>
      <c r="O164" s="402"/>
      <c r="P164" s="376"/>
    </row>
    <row r="165" spans="1:16" x14ac:dyDescent="0.25">
      <c r="A165" s="298" t="s">
        <v>175</v>
      </c>
      <c r="B165" s="369">
        <v>766</v>
      </c>
      <c r="C165" s="299"/>
      <c r="D165" s="370">
        <v>766</v>
      </c>
      <c r="E165" s="300"/>
      <c r="F165" s="301">
        <v>8.1479999999999997E-2</v>
      </c>
      <c r="G165" s="302"/>
      <c r="H165" s="303">
        <v>5.6355000000000002E-2</v>
      </c>
      <c r="I165" s="402"/>
      <c r="J165" s="301">
        <v>5.2261000000000002E-2</v>
      </c>
      <c r="K165" s="346"/>
      <c r="L165" s="303">
        <v>4.1075E-2</v>
      </c>
      <c r="M165" s="346"/>
      <c r="N165" s="375"/>
      <c r="O165" s="402"/>
      <c r="P165" s="376"/>
    </row>
    <row r="166" spans="1:16" x14ac:dyDescent="0.25">
      <c r="A166" s="298" t="s">
        <v>176</v>
      </c>
      <c r="B166" s="369">
        <v>772</v>
      </c>
      <c r="C166" s="299"/>
      <c r="D166" s="370">
        <v>772</v>
      </c>
      <c r="E166" s="300"/>
      <c r="F166" s="301">
        <v>3.4168999999999998E-2</v>
      </c>
      <c r="G166" s="302"/>
      <c r="H166" s="303">
        <v>2.3633000000000001E-2</v>
      </c>
      <c r="I166" s="402"/>
      <c r="J166" s="301">
        <v>8.1569999999999993E-3</v>
      </c>
      <c r="K166" s="346"/>
      <c r="L166" s="303">
        <v>6.411E-3</v>
      </c>
      <c r="M166" s="346"/>
      <c r="N166" s="375"/>
      <c r="O166" s="402"/>
      <c r="P166" s="376"/>
    </row>
    <row r="167" spans="1:16" x14ac:dyDescent="0.25">
      <c r="A167" s="298" t="s">
        <v>177</v>
      </c>
      <c r="B167" s="369">
        <v>773</v>
      </c>
      <c r="C167" s="299">
        <v>490</v>
      </c>
      <c r="D167" s="370">
        <v>490</v>
      </c>
      <c r="E167" s="300"/>
      <c r="F167" s="301"/>
      <c r="G167" s="302"/>
      <c r="H167" s="303"/>
      <c r="I167" s="402"/>
      <c r="J167" s="301"/>
      <c r="K167" s="346"/>
      <c r="L167" s="303"/>
      <c r="M167" s="346"/>
      <c r="N167" s="375"/>
      <c r="O167" s="402"/>
      <c r="P167" s="376"/>
    </row>
    <row r="168" spans="1:16" x14ac:dyDescent="0.25">
      <c r="A168" s="298" t="s">
        <v>178</v>
      </c>
      <c r="B168" s="369">
        <v>777</v>
      </c>
      <c r="C168" s="299"/>
      <c r="D168" s="370">
        <v>777</v>
      </c>
      <c r="E168" s="300"/>
      <c r="F168" s="301">
        <v>7.3660000000000002E-3</v>
      </c>
      <c r="G168" s="302"/>
      <c r="H168" s="303">
        <v>5.0949999999999997E-3</v>
      </c>
      <c r="I168" s="402"/>
      <c r="J168" s="301">
        <v>5.3119999999999999E-3</v>
      </c>
      <c r="K168" s="346"/>
      <c r="L168" s="303">
        <v>4.1749999999999999E-3</v>
      </c>
      <c r="M168" s="346"/>
      <c r="N168" s="375"/>
      <c r="O168" s="402"/>
      <c r="P168" s="376"/>
    </row>
    <row r="169" spans="1:16" x14ac:dyDescent="0.25">
      <c r="A169" s="298" t="s">
        <v>179</v>
      </c>
      <c r="B169" s="369">
        <v>787</v>
      </c>
      <c r="C169" s="299"/>
      <c r="D169" s="370">
        <v>787</v>
      </c>
      <c r="E169" s="300"/>
      <c r="F169" s="301">
        <v>1.5727000000000001E-2</v>
      </c>
      <c r="G169" s="302"/>
      <c r="H169" s="303">
        <v>1.0877E-2</v>
      </c>
      <c r="I169" s="402"/>
      <c r="J169" s="301">
        <v>5.8370000000000002E-3</v>
      </c>
      <c r="K169" s="346"/>
      <c r="L169" s="303">
        <v>4.5880000000000001E-3</v>
      </c>
      <c r="M169" s="346"/>
      <c r="N169" s="375"/>
      <c r="O169" s="402"/>
      <c r="P169" s="376"/>
    </row>
    <row r="170" spans="1:16" x14ac:dyDescent="0.25">
      <c r="A170" s="298" t="s">
        <v>180</v>
      </c>
      <c r="B170" s="369">
        <v>791</v>
      </c>
      <c r="C170" s="299"/>
      <c r="D170" s="370">
        <v>53</v>
      </c>
      <c r="E170" s="300"/>
      <c r="F170" s="301">
        <v>0.246057</v>
      </c>
      <c r="G170" s="302"/>
      <c r="H170" s="303">
        <v>0.170183</v>
      </c>
      <c r="I170" s="402"/>
      <c r="J170" s="301">
        <v>5.2351000000000002E-2</v>
      </c>
      <c r="K170" s="346"/>
      <c r="L170" s="303">
        <v>4.1146000000000002E-2</v>
      </c>
      <c r="M170" s="346"/>
      <c r="N170" s="375"/>
      <c r="O170" s="402"/>
      <c r="P170" s="376"/>
    </row>
    <row r="171" spans="1:16" x14ac:dyDescent="0.25">
      <c r="A171" s="298" t="s">
        <v>181</v>
      </c>
      <c r="B171" s="369">
        <v>792</v>
      </c>
      <c r="C171" s="299"/>
      <c r="D171" s="370">
        <v>73</v>
      </c>
      <c r="E171" s="300"/>
      <c r="F171" s="301">
        <v>2.9482999999999999E-2</v>
      </c>
      <c r="G171" s="302"/>
      <c r="H171" s="303">
        <v>2.0392E-2</v>
      </c>
      <c r="I171" s="402"/>
      <c r="J171" s="301">
        <v>1.7318E-2</v>
      </c>
      <c r="K171" s="346"/>
      <c r="L171" s="303">
        <v>1.3611E-2</v>
      </c>
      <c r="M171" s="346"/>
      <c r="N171" s="375"/>
      <c r="O171" s="402"/>
      <c r="P171" s="376"/>
    </row>
    <row r="172" spans="1:16" x14ac:dyDescent="0.25">
      <c r="A172" s="298" t="s">
        <v>182</v>
      </c>
      <c r="B172" s="369">
        <v>793</v>
      </c>
      <c r="C172" s="299"/>
      <c r="D172" s="370">
        <v>793</v>
      </c>
      <c r="E172" s="300"/>
      <c r="F172" s="301">
        <v>0.207371</v>
      </c>
      <c r="G172" s="302"/>
      <c r="H172" s="303">
        <v>0.143426</v>
      </c>
      <c r="I172" s="402"/>
      <c r="J172" s="301">
        <v>8.2908999999999997E-2</v>
      </c>
      <c r="K172" s="346"/>
      <c r="L172" s="303">
        <v>6.5164E-2</v>
      </c>
      <c r="M172" s="346"/>
      <c r="N172" s="375"/>
      <c r="O172" s="402"/>
      <c r="P172" s="376"/>
    </row>
    <row r="173" spans="1:16" x14ac:dyDescent="0.25">
      <c r="A173" s="298" t="s">
        <v>183</v>
      </c>
      <c r="B173" s="369">
        <v>796</v>
      </c>
      <c r="C173" s="299"/>
      <c r="D173" s="370">
        <v>73</v>
      </c>
      <c r="E173" s="300"/>
      <c r="F173" s="301">
        <v>1.5529999999999999E-3</v>
      </c>
      <c r="G173" s="302"/>
      <c r="H173" s="303">
        <v>1.0740000000000001E-3</v>
      </c>
      <c r="I173" s="402"/>
      <c r="J173" s="301">
        <v>5.0900000000000001E-4</v>
      </c>
      <c r="K173" s="346"/>
      <c r="L173" s="303">
        <v>4.0000000000000002E-4</v>
      </c>
      <c r="M173" s="346"/>
      <c r="N173" s="375"/>
      <c r="O173" s="402"/>
      <c r="P173" s="376"/>
    </row>
    <row r="174" spans="1:16" x14ac:dyDescent="0.25">
      <c r="A174" s="298" t="s">
        <v>184</v>
      </c>
      <c r="B174" s="369">
        <v>797</v>
      </c>
      <c r="C174" s="299"/>
      <c r="D174" s="370">
        <v>797</v>
      </c>
      <c r="E174" s="300"/>
      <c r="F174" s="301">
        <v>3.2731000000000003E-2</v>
      </c>
      <c r="G174" s="302"/>
      <c r="H174" s="303">
        <v>2.2637999999999998E-2</v>
      </c>
      <c r="I174" s="402"/>
      <c r="J174" s="301">
        <v>1.9552E-2</v>
      </c>
      <c r="K174" s="346"/>
      <c r="L174" s="303">
        <v>1.5367E-2</v>
      </c>
      <c r="M174" s="346"/>
      <c r="N174" s="375"/>
      <c r="O174" s="402"/>
      <c r="P174" s="376"/>
    </row>
    <row r="175" spans="1:16" x14ac:dyDescent="0.25">
      <c r="A175" s="298" t="s">
        <v>185</v>
      </c>
      <c r="B175" s="369">
        <v>799</v>
      </c>
      <c r="C175" s="299"/>
      <c r="D175" s="370">
        <v>799</v>
      </c>
      <c r="E175" s="300"/>
      <c r="F175" s="301">
        <v>1.899E-2</v>
      </c>
      <c r="G175" s="302"/>
      <c r="H175" s="303">
        <v>1.3134E-2</v>
      </c>
      <c r="I175" s="402"/>
      <c r="J175" s="301">
        <v>9.8480000000000009E-3</v>
      </c>
      <c r="K175" s="346"/>
      <c r="L175" s="303">
        <v>7.7400000000000004E-3</v>
      </c>
      <c r="M175" s="346"/>
      <c r="N175" s="375"/>
      <c r="O175" s="402"/>
      <c r="P175" s="376"/>
    </row>
    <row r="176" spans="1:16" x14ac:dyDescent="0.25">
      <c r="A176" s="298" t="s">
        <v>186</v>
      </c>
      <c r="B176" s="369">
        <v>801</v>
      </c>
      <c r="C176" s="299"/>
      <c r="D176" s="370">
        <v>801</v>
      </c>
      <c r="E176" s="300"/>
      <c r="F176" s="301">
        <v>5.257098</v>
      </c>
      <c r="G176" s="302"/>
      <c r="H176" s="303">
        <v>3.6360199999999998</v>
      </c>
      <c r="I176" s="402"/>
      <c r="J176" s="301">
        <v>1.998054</v>
      </c>
      <c r="K176" s="346"/>
      <c r="L176" s="303">
        <v>1.5704009999999999</v>
      </c>
      <c r="M176" s="346"/>
      <c r="N176" s="375"/>
      <c r="O176" s="402"/>
      <c r="P176" s="376"/>
    </row>
    <row r="177" spans="1:16" x14ac:dyDescent="0.25">
      <c r="A177" s="298" t="s">
        <v>333</v>
      </c>
      <c r="B177" s="369">
        <v>802</v>
      </c>
      <c r="C177" s="299"/>
      <c r="D177" s="370">
        <v>801</v>
      </c>
      <c r="E177" s="300"/>
      <c r="F177" s="301">
        <v>5.3184000000000002E-2</v>
      </c>
      <c r="G177" s="302"/>
      <c r="H177" s="303">
        <v>3.6783999999999997E-2</v>
      </c>
      <c r="I177" s="402"/>
      <c r="J177" s="301">
        <v>3.5556999999999998E-2</v>
      </c>
      <c r="K177" s="346"/>
      <c r="L177" s="303">
        <v>2.7947E-2</v>
      </c>
      <c r="M177" s="346"/>
      <c r="N177" s="375"/>
      <c r="O177" s="402"/>
      <c r="P177" s="376"/>
    </row>
    <row r="178" spans="1:16" x14ac:dyDescent="0.25">
      <c r="A178" s="298" t="s">
        <v>35</v>
      </c>
      <c r="B178" s="369">
        <v>805</v>
      </c>
      <c r="C178" s="299"/>
      <c r="D178" s="370">
        <v>805</v>
      </c>
      <c r="E178" s="300"/>
      <c r="F178" s="301">
        <v>3.2100999999999998E-2</v>
      </c>
      <c r="G178" s="302"/>
      <c r="H178" s="303">
        <v>2.2202E-2</v>
      </c>
      <c r="I178" s="402"/>
      <c r="J178" s="301">
        <v>1.5869999999999999E-2</v>
      </c>
      <c r="K178" s="346"/>
      <c r="L178" s="303">
        <v>1.2473E-2</v>
      </c>
      <c r="M178" s="346"/>
      <c r="N178" s="375"/>
      <c r="O178" s="402"/>
      <c r="P178" s="376"/>
    </row>
    <row r="179" spans="1:16" x14ac:dyDescent="0.25">
      <c r="A179" s="298" t="s">
        <v>187</v>
      </c>
      <c r="B179" s="369">
        <v>807</v>
      </c>
      <c r="C179" s="299">
        <v>490</v>
      </c>
      <c r="D179" s="370">
        <v>490</v>
      </c>
      <c r="E179" s="300"/>
      <c r="F179" s="301"/>
      <c r="G179" s="302"/>
      <c r="H179" s="303"/>
      <c r="I179" s="402"/>
      <c r="J179" s="301"/>
      <c r="K179" s="346"/>
      <c r="L179" s="303"/>
      <c r="M179" s="346"/>
      <c r="N179" s="375"/>
      <c r="O179" s="402"/>
      <c r="P179" s="376"/>
    </row>
    <row r="180" spans="1:16" x14ac:dyDescent="0.25">
      <c r="A180" s="298" t="s">
        <v>188</v>
      </c>
      <c r="B180" s="369">
        <v>810</v>
      </c>
      <c r="C180" s="299"/>
      <c r="D180" s="370">
        <v>810</v>
      </c>
      <c r="E180" s="300"/>
      <c r="F180" s="301">
        <v>1.4465E-2</v>
      </c>
      <c r="G180" s="302"/>
      <c r="H180" s="303">
        <v>1.0005E-2</v>
      </c>
      <c r="I180" s="402"/>
      <c r="J180" s="301">
        <v>3.9249999999999997E-3</v>
      </c>
      <c r="K180" s="346"/>
      <c r="L180" s="303">
        <v>3.0850000000000001E-3</v>
      </c>
      <c r="M180" s="346"/>
      <c r="N180" s="375"/>
      <c r="O180" s="402"/>
      <c r="P180" s="376"/>
    </row>
    <row r="181" spans="1:16" x14ac:dyDescent="0.25">
      <c r="A181" s="298" t="s">
        <v>189</v>
      </c>
      <c r="B181" s="369">
        <v>811</v>
      </c>
      <c r="C181" s="299"/>
      <c r="D181" s="370">
        <v>811</v>
      </c>
      <c r="E181" s="300"/>
      <c r="F181" s="301">
        <v>7.4648000000000006E-2</v>
      </c>
      <c r="G181" s="302"/>
      <c r="H181" s="303">
        <v>5.1630000000000002E-2</v>
      </c>
      <c r="I181" s="402"/>
      <c r="J181" s="301">
        <v>3.8210000000000001E-2</v>
      </c>
      <c r="K181" s="346"/>
      <c r="L181" s="303">
        <v>3.0032E-2</v>
      </c>
      <c r="M181" s="346"/>
      <c r="N181" s="375"/>
      <c r="O181" s="402"/>
      <c r="P181" s="376"/>
    </row>
    <row r="182" spans="1:16" x14ac:dyDescent="0.25">
      <c r="A182" s="298" t="s">
        <v>190</v>
      </c>
      <c r="B182" s="369">
        <v>812</v>
      </c>
      <c r="C182" s="299"/>
      <c r="D182" s="370">
        <v>812</v>
      </c>
      <c r="E182" s="300"/>
      <c r="F182" s="301">
        <v>0.10023600000000001</v>
      </c>
      <c r="G182" s="302"/>
      <c r="H182" s="303">
        <v>6.9327E-2</v>
      </c>
      <c r="I182" s="402"/>
      <c r="J182" s="301">
        <v>3.5803000000000001E-2</v>
      </c>
      <c r="K182" s="346"/>
      <c r="L182" s="303">
        <v>2.8139999999999998E-2</v>
      </c>
      <c r="M182" s="346"/>
      <c r="N182" s="375"/>
      <c r="O182" s="402"/>
      <c r="P182" s="376"/>
    </row>
    <row r="183" spans="1:16" x14ac:dyDescent="0.25">
      <c r="A183" s="298" t="s">
        <v>191</v>
      </c>
      <c r="B183" s="369">
        <v>813</v>
      </c>
      <c r="C183" s="299"/>
      <c r="D183" s="370">
        <v>813</v>
      </c>
      <c r="E183" s="300"/>
      <c r="F183" s="301">
        <v>7.3302999999999993E-2</v>
      </c>
      <c r="G183" s="302"/>
      <c r="H183" s="303">
        <v>5.0699000000000001E-2</v>
      </c>
      <c r="I183" s="402"/>
      <c r="J183" s="301">
        <v>3.0533000000000001E-2</v>
      </c>
      <c r="K183" s="346"/>
      <c r="L183" s="303">
        <v>2.3997999999999998E-2</v>
      </c>
      <c r="M183" s="346"/>
      <c r="N183" s="375"/>
      <c r="O183" s="402"/>
      <c r="P183" s="376"/>
    </row>
    <row r="184" spans="1:16" x14ac:dyDescent="0.25">
      <c r="A184" s="298" t="s">
        <v>192</v>
      </c>
      <c r="B184" s="369">
        <v>816</v>
      </c>
      <c r="C184" s="299"/>
      <c r="D184" s="370">
        <v>816</v>
      </c>
      <c r="E184" s="300"/>
      <c r="F184" s="301">
        <v>4.0471E-2</v>
      </c>
      <c r="G184" s="302"/>
      <c r="H184" s="303">
        <v>2.7990999999999999E-2</v>
      </c>
      <c r="I184" s="402"/>
      <c r="J184" s="301">
        <v>1.2737E-2</v>
      </c>
      <c r="K184" s="346"/>
      <c r="L184" s="303">
        <v>1.0011000000000001E-2</v>
      </c>
      <c r="M184" s="346"/>
      <c r="N184" s="375"/>
      <c r="O184" s="402"/>
      <c r="P184" s="376"/>
    </row>
    <row r="185" spans="1:16" x14ac:dyDescent="0.25">
      <c r="A185" s="298" t="s">
        <v>193</v>
      </c>
      <c r="B185" s="369">
        <v>817</v>
      </c>
      <c r="C185" s="299"/>
      <c r="D185" s="370">
        <v>49</v>
      </c>
      <c r="E185" s="300"/>
      <c r="F185" s="301">
        <v>8.8532E-2</v>
      </c>
      <c r="G185" s="302"/>
      <c r="H185" s="303">
        <v>6.1232000000000002E-2</v>
      </c>
      <c r="I185" s="402"/>
      <c r="J185" s="301">
        <v>5.9455000000000001E-2</v>
      </c>
      <c r="K185" s="346"/>
      <c r="L185" s="303">
        <v>4.6730000000000001E-2</v>
      </c>
      <c r="M185" s="346"/>
      <c r="N185" s="375"/>
      <c r="O185" s="402"/>
      <c r="P185" s="376"/>
    </row>
    <row r="186" spans="1:16" x14ac:dyDescent="0.25">
      <c r="A186" s="298" t="s">
        <v>194</v>
      </c>
      <c r="B186" s="369">
        <v>818</v>
      </c>
      <c r="C186" s="299"/>
      <c r="D186" s="370">
        <v>23</v>
      </c>
      <c r="E186" s="300"/>
      <c r="F186" s="301">
        <v>2.343E-3</v>
      </c>
      <c r="G186" s="302"/>
      <c r="H186" s="303">
        <v>1.621E-3</v>
      </c>
      <c r="I186" s="402"/>
      <c r="J186" s="301">
        <v>3.0490000000000001E-3</v>
      </c>
      <c r="K186" s="346"/>
      <c r="L186" s="303">
        <v>2.3960000000000001E-3</v>
      </c>
      <c r="M186" s="346"/>
      <c r="N186" s="375"/>
      <c r="O186" s="402"/>
      <c r="P186" s="376"/>
    </row>
    <row r="187" spans="1:16" x14ac:dyDescent="0.25">
      <c r="A187" s="298" t="s">
        <v>195</v>
      </c>
      <c r="B187" s="369">
        <v>819</v>
      </c>
      <c r="C187" s="299"/>
      <c r="D187" s="370">
        <v>819</v>
      </c>
      <c r="E187" s="300"/>
      <c r="F187" s="301">
        <v>9.9682000000000007E-2</v>
      </c>
      <c r="G187" s="302"/>
      <c r="H187" s="303">
        <v>6.8944000000000005E-2</v>
      </c>
      <c r="I187" s="402"/>
      <c r="J187" s="301">
        <v>2.7539000000000001E-2</v>
      </c>
      <c r="K187" s="346"/>
      <c r="L187" s="303">
        <v>2.1645000000000001E-2</v>
      </c>
      <c r="M187" s="346"/>
      <c r="N187" s="375"/>
      <c r="O187" s="402"/>
      <c r="P187" s="376"/>
    </row>
    <row r="188" spans="1:16" x14ac:dyDescent="0.25">
      <c r="A188" s="298" t="s">
        <v>196</v>
      </c>
      <c r="B188" s="369">
        <v>820</v>
      </c>
      <c r="C188" s="299"/>
      <c r="D188" s="370">
        <v>820</v>
      </c>
      <c r="E188" s="300"/>
      <c r="F188" s="301">
        <v>0.70015499999999997</v>
      </c>
      <c r="G188" s="302"/>
      <c r="H188" s="303">
        <v>0.48425499999999999</v>
      </c>
      <c r="I188" s="402"/>
      <c r="J188" s="301">
        <v>0.28472700000000001</v>
      </c>
      <c r="K188" s="346"/>
      <c r="L188" s="303">
        <v>0.22378500000000001</v>
      </c>
      <c r="M188" s="346"/>
      <c r="N188" s="375"/>
      <c r="O188" s="402"/>
      <c r="P188" s="376"/>
    </row>
    <row r="189" spans="1:16" x14ac:dyDescent="0.25">
      <c r="A189" s="298" t="s">
        <v>197</v>
      </c>
      <c r="B189" s="369">
        <v>823</v>
      </c>
      <c r="C189" s="299"/>
      <c r="D189" s="370">
        <v>823</v>
      </c>
      <c r="E189" s="300"/>
      <c r="F189" s="301">
        <v>0.83268399999999998</v>
      </c>
      <c r="G189" s="302"/>
      <c r="H189" s="303">
        <v>0.57591800000000004</v>
      </c>
      <c r="I189" s="402"/>
      <c r="J189" s="301">
        <v>0.55034000000000005</v>
      </c>
      <c r="K189" s="346"/>
      <c r="L189" s="303">
        <v>0.43254799999999999</v>
      </c>
      <c r="M189" s="346"/>
      <c r="N189" s="375"/>
      <c r="O189" s="402"/>
      <c r="P189" s="376"/>
    </row>
    <row r="190" spans="1:16" x14ac:dyDescent="0.25">
      <c r="A190" s="298" t="s">
        <v>328</v>
      </c>
      <c r="B190" s="369">
        <v>826</v>
      </c>
      <c r="C190" s="299"/>
      <c r="D190" s="370">
        <v>138</v>
      </c>
      <c r="E190" s="300"/>
      <c r="F190" s="301">
        <v>9.8586999999999994E-2</v>
      </c>
      <c r="G190" s="302"/>
      <c r="H190" s="303">
        <v>6.8186999999999998E-2</v>
      </c>
      <c r="I190" s="402"/>
      <c r="J190" s="301">
        <v>3.7294000000000001E-2</v>
      </c>
      <c r="K190" s="346"/>
      <c r="L190" s="303">
        <v>2.9312000000000001E-2</v>
      </c>
      <c r="M190" s="346"/>
      <c r="N190" s="375"/>
      <c r="O190" s="402"/>
      <c r="P190" s="376"/>
    </row>
    <row r="191" spans="1:16" x14ac:dyDescent="0.25">
      <c r="A191" s="298" t="s">
        <v>198</v>
      </c>
      <c r="B191" s="369">
        <v>827</v>
      </c>
      <c r="C191" s="299"/>
      <c r="D191" s="370">
        <v>827</v>
      </c>
      <c r="E191" s="300"/>
      <c r="F191" s="301">
        <v>2.3669899999999999</v>
      </c>
      <c r="G191" s="302"/>
      <c r="H191" s="303">
        <v>1.637105</v>
      </c>
      <c r="I191" s="402"/>
      <c r="J191" s="301">
        <v>0.94933900000000004</v>
      </c>
      <c r="K191" s="346"/>
      <c r="L191" s="303">
        <v>0.746147</v>
      </c>
      <c r="M191" s="346"/>
      <c r="N191" s="375"/>
      <c r="O191" s="402"/>
      <c r="P191" s="376"/>
    </row>
    <row r="192" spans="1:16" x14ac:dyDescent="0.25">
      <c r="A192" s="298" t="s">
        <v>199</v>
      </c>
      <c r="B192" s="369">
        <v>832</v>
      </c>
      <c r="C192" s="299"/>
      <c r="D192" s="370">
        <v>832</v>
      </c>
      <c r="E192" s="300"/>
      <c r="F192" s="301">
        <v>2.7737000000000001E-2</v>
      </c>
      <c r="G192" s="302"/>
      <c r="H192" s="303">
        <v>1.9184E-2</v>
      </c>
      <c r="I192" s="402"/>
      <c r="J192" s="301">
        <v>1.4949E-2</v>
      </c>
      <c r="K192" s="346"/>
      <c r="L192" s="303">
        <v>1.1749000000000001E-2</v>
      </c>
      <c r="M192" s="346"/>
      <c r="N192" s="375"/>
      <c r="O192" s="402"/>
      <c r="P192" s="376"/>
    </row>
    <row r="193" spans="1:16" x14ac:dyDescent="0.25">
      <c r="A193" s="298" t="s">
        <v>200</v>
      </c>
      <c r="B193" s="369">
        <v>833</v>
      </c>
      <c r="C193" s="299"/>
      <c r="D193" s="370">
        <v>43</v>
      </c>
      <c r="E193" s="300"/>
      <c r="F193" s="301">
        <v>1.7395999999999998E-2</v>
      </c>
      <c r="G193" s="302"/>
      <c r="H193" s="303">
        <v>1.2031999999999999E-2</v>
      </c>
      <c r="I193" s="402"/>
      <c r="J193" s="301">
        <v>1.403E-3</v>
      </c>
      <c r="K193" s="346"/>
      <c r="L193" s="303">
        <v>1.103E-3</v>
      </c>
      <c r="M193" s="346"/>
      <c r="N193" s="375"/>
      <c r="O193" s="402"/>
      <c r="P193" s="376"/>
    </row>
    <row r="194" spans="1:16" x14ac:dyDescent="0.25">
      <c r="A194" s="298" t="s">
        <v>201</v>
      </c>
      <c r="B194" s="369">
        <v>834</v>
      </c>
      <c r="C194" s="299"/>
      <c r="D194" s="370">
        <v>53</v>
      </c>
      <c r="E194" s="300"/>
      <c r="F194" s="301">
        <v>0.34495799999999999</v>
      </c>
      <c r="G194" s="302"/>
      <c r="H194" s="303">
        <v>0.23858699999999999</v>
      </c>
      <c r="I194" s="402"/>
      <c r="J194" s="301">
        <v>0.10016600000000001</v>
      </c>
      <c r="K194" s="346"/>
      <c r="L194" s="303">
        <v>7.8727000000000005E-2</v>
      </c>
      <c r="M194" s="346"/>
      <c r="N194" s="375"/>
      <c r="O194" s="402"/>
      <c r="P194" s="376"/>
    </row>
    <row r="195" spans="1:16" x14ac:dyDescent="0.25">
      <c r="A195" s="298" t="s">
        <v>202</v>
      </c>
      <c r="B195" s="369">
        <v>835</v>
      </c>
      <c r="C195" s="299"/>
      <c r="D195" s="370">
        <v>61</v>
      </c>
      <c r="E195" s="300"/>
      <c r="F195" s="301">
        <v>1.1756000000000001E-2</v>
      </c>
      <c r="G195" s="302"/>
      <c r="H195" s="303">
        <v>8.1309999999999993E-3</v>
      </c>
      <c r="I195" s="402"/>
      <c r="J195" s="301">
        <v>1.0120000000000001E-3</v>
      </c>
      <c r="K195" s="346"/>
      <c r="L195" s="303">
        <v>7.9500000000000003E-4</v>
      </c>
      <c r="M195" s="346"/>
      <c r="N195" s="375"/>
      <c r="O195" s="402"/>
      <c r="P195" s="376"/>
    </row>
    <row r="196" spans="1:16" x14ac:dyDescent="0.25">
      <c r="A196" s="298" t="s">
        <v>203</v>
      </c>
      <c r="B196" s="369">
        <v>836</v>
      </c>
      <c r="C196" s="299"/>
      <c r="D196" s="370">
        <v>836</v>
      </c>
      <c r="E196" s="300"/>
      <c r="F196" s="301">
        <v>0.135351</v>
      </c>
      <c r="G196" s="302"/>
      <c r="H196" s="303">
        <v>9.3614000000000003E-2</v>
      </c>
      <c r="I196" s="402"/>
      <c r="J196" s="301">
        <v>6.1532999999999997E-2</v>
      </c>
      <c r="K196" s="346"/>
      <c r="L196" s="303">
        <v>4.8363000000000003E-2</v>
      </c>
      <c r="M196" s="346"/>
      <c r="N196" s="375"/>
      <c r="O196" s="402"/>
      <c r="P196" s="376"/>
    </row>
    <row r="197" spans="1:16" x14ac:dyDescent="0.25">
      <c r="A197" s="298" t="s">
        <v>204</v>
      </c>
      <c r="B197" s="369">
        <v>838</v>
      </c>
      <c r="C197" s="299">
        <v>490</v>
      </c>
      <c r="D197" s="370">
        <v>490</v>
      </c>
      <c r="E197" s="300"/>
      <c r="F197" s="301"/>
      <c r="G197" s="302"/>
      <c r="H197" s="303"/>
      <c r="I197" s="402"/>
      <c r="J197" s="301"/>
      <c r="K197" s="346"/>
      <c r="L197" s="303"/>
      <c r="M197" s="346"/>
      <c r="N197" s="375"/>
      <c r="O197" s="402"/>
      <c r="P197" s="376"/>
    </row>
    <row r="198" spans="1:16" x14ac:dyDescent="0.25">
      <c r="A198" s="298" t="s">
        <v>205</v>
      </c>
      <c r="B198" s="369">
        <v>839</v>
      </c>
      <c r="C198" s="299"/>
      <c r="D198" s="370">
        <v>839</v>
      </c>
      <c r="E198" s="300"/>
      <c r="F198" s="301">
        <v>0.29569800000000002</v>
      </c>
      <c r="G198" s="302"/>
      <c r="H198" s="303">
        <v>0.204517</v>
      </c>
      <c r="I198" s="402"/>
      <c r="J198" s="301">
        <v>0.15553400000000001</v>
      </c>
      <c r="K198" s="346"/>
      <c r="L198" s="303">
        <v>0.12224400000000001</v>
      </c>
      <c r="M198" s="346"/>
      <c r="N198" s="375"/>
      <c r="O198" s="402"/>
      <c r="P198" s="376"/>
    </row>
    <row r="199" spans="1:16" x14ac:dyDescent="0.25">
      <c r="A199" s="298" t="s">
        <v>206</v>
      </c>
      <c r="B199" s="369">
        <v>840</v>
      </c>
      <c r="C199" s="299"/>
      <c r="D199" s="370">
        <v>840</v>
      </c>
      <c r="E199" s="300"/>
      <c r="F199" s="301">
        <v>0.24893499999999999</v>
      </c>
      <c r="G199" s="302"/>
      <c r="H199" s="303">
        <v>0.17217299999999999</v>
      </c>
      <c r="I199" s="402"/>
      <c r="J199" s="301">
        <v>0.10610600000000001</v>
      </c>
      <c r="K199" s="346"/>
      <c r="L199" s="303">
        <v>8.3395999999999998E-2</v>
      </c>
      <c r="M199" s="346"/>
      <c r="N199" s="375"/>
      <c r="O199" s="402"/>
      <c r="P199" s="376"/>
    </row>
    <row r="200" spans="1:16" x14ac:dyDescent="0.25">
      <c r="A200" s="298" t="s">
        <v>207</v>
      </c>
      <c r="B200" s="369">
        <v>841</v>
      </c>
      <c r="C200" s="299"/>
      <c r="D200" s="370">
        <v>841</v>
      </c>
      <c r="E200" s="300"/>
      <c r="F200" s="301">
        <v>0.176345</v>
      </c>
      <c r="G200" s="302"/>
      <c r="H200" s="303">
        <v>0.12196700000000001</v>
      </c>
      <c r="I200" s="402"/>
      <c r="J200" s="301">
        <v>8.1619999999999998E-2</v>
      </c>
      <c r="K200" s="346"/>
      <c r="L200" s="303">
        <v>6.4149999999999999E-2</v>
      </c>
      <c r="M200" s="346"/>
      <c r="N200" s="375"/>
      <c r="O200" s="402"/>
      <c r="P200" s="376"/>
    </row>
    <row r="201" spans="1:16" x14ac:dyDescent="0.25">
      <c r="A201" s="298" t="s">
        <v>208</v>
      </c>
      <c r="B201" s="369">
        <v>843</v>
      </c>
      <c r="C201" s="299"/>
      <c r="D201" s="370">
        <v>843</v>
      </c>
      <c r="E201" s="300"/>
      <c r="F201" s="301">
        <v>2.5506000000000001E-2</v>
      </c>
      <c r="G201" s="302"/>
      <c r="H201" s="303">
        <v>1.7641E-2</v>
      </c>
      <c r="I201" s="402"/>
      <c r="J201" s="301">
        <v>1.0259000000000001E-2</v>
      </c>
      <c r="K201" s="346"/>
      <c r="L201" s="303">
        <v>8.0630000000000007E-3</v>
      </c>
      <c r="M201" s="346"/>
      <c r="N201" s="375"/>
      <c r="O201" s="402"/>
      <c r="P201" s="376"/>
    </row>
    <row r="202" spans="1:16" x14ac:dyDescent="0.25">
      <c r="A202" s="298" t="s">
        <v>209</v>
      </c>
      <c r="B202" s="369">
        <v>846</v>
      </c>
      <c r="C202" s="299"/>
      <c r="D202" s="370">
        <v>846</v>
      </c>
      <c r="E202" s="300"/>
      <c r="F202" s="301">
        <v>5.0866000000000001E-2</v>
      </c>
      <c r="G202" s="302"/>
      <c r="H202" s="303">
        <v>3.5180999999999997E-2</v>
      </c>
      <c r="I202" s="402"/>
      <c r="J202" s="301">
        <v>3.6742999999999998E-2</v>
      </c>
      <c r="K202" s="346"/>
      <c r="L202" s="303">
        <v>2.8878999999999998E-2</v>
      </c>
      <c r="M202" s="346"/>
      <c r="N202" s="375"/>
      <c r="O202" s="402"/>
      <c r="P202" s="376"/>
    </row>
    <row r="203" spans="1:16" x14ac:dyDescent="0.25">
      <c r="A203" s="298" t="s">
        <v>210</v>
      </c>
      <c r="B203" s="369">
        <v>849</v>
      </c>
      <c r="C203" s="299">
        <v>490</v>
      </c>
      <c r="D203" s="370">
        <v>490</v>
      </c>
      <c r="E203" s="300"/>
      <c r="F203" s="301"/>
      <c r="G203" s="302"/>
      <c r="H203" s="303"/>
      <c r="I203" s="402"/>
      <c r="J203" s="301"/>
      <c r="K203" s="346"/>
      <c r="L203" s="303"/>
      <c r="M203" s="346"/>
      <c r="N203" s="375"/>
      <c r="O203" s="402"/>
      <c r="P203" s="376"/>
    </row>
    <row r="204" spans="1:16" x14ac:dyDescent="0.25">
      <c r="A204" s="298" t="s">
        <v>211</v>
      </c>
      <c r="B204" s="369">
        <v>850</v>
      </c>
      <c r="C204" s="299"/>
      <c r="D204" s="370">
        <v>88</v>
      </c>
      <c r="E204" s="300"/>
      <c r="F204" s="301">
        <v>0.17121500000000001</v>
      </c>
      <c r="G204" s="302"/>
      <c r="H204" s="303">
        <v>0.118419</v>
      </c>
      <c r="I204" s="402"/>
      <c r="J204" s="301">
        <v>7.1776999999999994E-2</v>
      </c>
      <c r="K204" s="346"/>
      <c r="L204" s="303">
        <v>5.6413999999999999E-2</v>
      </c>
      <c r="M204" s="346"/>
      <c r="N204" s="375"/>
      <c r="O204" s="402"/>
      <c r="P204" s="376"/>
    </row>
    <row r="205" spans="1:16" x14ac:dyDescent="0.25">
      <c r="A205" s="298" t="s">
        <v>212</v>
      </c>
      <c r="B205" s="369">
        <v>851</v>
      </c>
      <c r="C205" s="299"/>
      <c r="D205" s="370">
        <v>48</v>
      </c>
      <c r="E205" s="300"/>
      <c r="F205" s="301">
        <v>1.4062E-2</v>
      </c>
      <c r="G205" s="302"/>
      <c r="H205" s="303">
        <v>9.7260000000000003E-3</v>
      </c>
      <c r="I205" s="402"/>
      <c r="J205" s="301">
        <v>3.9839999999999997E-3</v>
      </c>
      <c r="K205" s="346"/>
      <c r="L205" s="303">
        <v>3.1310000000000001E-3</v>
      </c>
      <c r="M205" s="346"/>
      <c r="N205" s="375"/>
      <c r="O205" s="402"/>
      <c r="P205" s="376"/>
    </row>
    <row r="206" spans="1:16" x14ac:dyDescent="0.25">
      <c r="A206" s="298" t="s">
        <v>213</v>
      </c>
      <c r="B206" s="369">
        <v>852</v>
      </c>
      <c r="C206" s="299"/>
      <c r="D206" s="370">
        <v>23</v>
      </c>
      <c r="E206" s="300"/>
      <c r="F206" s="301">
        <v>1.3616E-2</v>
      </c>
      <c r="G206" s="302"/>
      <c r="H206" s="303">
        <v>9.417E-3</v>
      </c>
      <c r="I206" s="402"/>
      <c r="J206" s="301">
        <v>4.1599999999999996E-3</v>
      </c>
      <c r="K206" s="346"/>
      <c r="L206" s="303">
        <v>3.2699999999999999E-3</v>
      </c>
      <c r="M206" s="346"/>
      <c r="N206" s="375"/>
      <c r="O206" s="402"/>
      <c r="P206" s="376"/>
    </row>
    <row r="207" spans="1:16" x14ac:dyDescent="0.25">
      <c r="A207" s="298" t="s">
        <v>214</v>
      </c>
      <c r="B207" s="369">
        <v>853</v>
      </c>
      <c r="C207" s="299"/>
      <c r="D207" s="370">
        <v>853</v>
      </c>
      <c r="E207" s="300"/>
      <c r="F207" s="301">
        <v>1.9299E-2</v>
      </c>
      <c r="G207" s="302"/>
      <c r="H207" s="303">
        <v>1.3348E-2</v>
      </c>
      <c r="I207" s="402"/>
      <c r="J207" s="301">
        <v>2.1849999999999999E-3</v>
      </c>
      <c r="K207" s="346"/>
      <c r="L207" s="303">
        <v>1.717E-3</v>
      </c>
      <c r="M207" s="346"/>
      <c r="N207" s="375"/>
      <c r="O207" s="402"/>
      <c r="P207" s="376"/>
    </row>
    <row r="208" spans="1:16" x14ac:dyDescent="0.25">
      <c r="A208" s="298" t="s">
        <v>215</v>
      </c>
      <c r="B208" s="369">
        <v>855</v>
      </c>
      <c r="C208" s="299"/>
      <c r="D208" s="370">
        <v>855</v>
      </c>
      <c r="E208" s="300"/>
      <c r="F208" s="301">
        <v>8.0569000000000002E-2</v>
      </c>
      <c r="G208" s="302"/>
      <c r="H208" s="303">
        <v>5.5724999999999997E-2</v>
      </c>
      <c r="I208" s="402"/>
      <c r="J208" s="301">
        <v>3.3054E-2</v>
      </c>
      <c r="K208" s="346"/>
      <c r="L208" s="303">
        <v>2.5978999999999999E-2</v>
      </c>
      <c r="M208" s="346"/>
      <c r="N208" s="375"/>
      <c r="O208" s="402"/>
      <c r="P208" s="376"/>
    </row>
    <row r="209" spans="1:16" x14ac:dyDescent="0.25">
      <c r="A209" s="298" t="s">
        <v>216</v>
      </c>
      <c r="B209" s="369">
        <v>856</v>
      </c>
      <c r="C209" s="299"/>
      <c r="D209" s="370">
        <v>856</v>
      </c>
      <c r="E209" s="300"/>
      <c r="F209" s="301">
        <v>2.3404000000000001E-2</v>
      </c>
      <c r="G209" s="302"/>
      <c r="H209" s="303">
        <v>1.6187E-2</v>
      </c>
      <c r="I209" s="402"/>
      <c r="J209" s="301">
        <v>9.7879999999999998E-3</v>
      </c>
      <c r="K209" s="346"/>
      <c r="L209" s="303">
        <v>7.6930000000000002E-3</v>
      </c>
      <c r="M209" s="346"/>
      <c r="N209" s="375"/>
      <c r="O209" s="402"/>
      <c r="P209" s="376"/>
    </row>
    <row r="210" spans="1:16" x14ac:dyDescent="0.25">
      <c r="A210" s="298" t="s">
        <v>217</v>
      </c>
      <c r="B210" s="369">
        <v>858</v>
      </c>
      <c r="C210" s="299"/>
      <c r="D210" s="370">
        <v>858</v>
      </c>
      <c r="E210" s="300"/>
      <c r="F210" s="301">
        <v>6.0769999999999999E-3</v>
      </c>
      <c r="G210" s="302"/>
      <c r="H210" s="303">
        <v>4.2030000000000001E-3</v>
      </c>
      <c r="I210" s="402"/>
      <c r="J210" s="301">
        <v>4.1460000000000004E-3</v>
      </c>
      <c r="K210" s="346"/>
      <c r="L210" s="303">
        <v>3.2590000000000002E-3</v>
      </c>
      <c r="M210" s="346"/>
      <c r="N210" s="375"/>
      <c r="O210" s="402"/>
      <c r="P210" s="376"/>
    </row>
    <row r="211" spans="1:16" x14ac:dyDescent="0.25">
      <c r="A211" s="298" t="s">
        <v>218</v>
      </c>
      <c r="B211" s="369">
        <v>862</v>
      </c>
      <c r="C211" s="299"/>
      <c r="D211" s="370">
        <v>862</v>
      </c>
      <c r="E211" s="300"/>
      <c r="F211" s="301">
        <v>1.5812E-2</v>
      </c>
      <c r="G211" s="302"/>
      <c r="H211" s="303">
        <v>1.0936E-2</v>
      </c>
      <c r="I211" s="402"/>
      <c r="J211" s="301">
        <v>3.6960000000000001E-3</v>
      </c>
      <c r="K211" s="346"/>
      <c r="L211" s="303">
        <v>2.905E-3</v>
      </c>
      <c r="M211" s="346"/>
      <c r="N211" s="375"/>
      <c r="O211" s="402"/>
      <c r="P211" s="376"/>
    </row>
    <row r="212" spans="1:16" x14ac:dyDescent="0.25">
      <c r="A212" s="298" t="s">
        <v>219</v>
      </c>
      <c r="B212" s="369">
        <v>865</v>
      </c>
      <c r="C212" s="299"/>
      <c r="D212" s="370">
        <v>72</v>
      </c>
      <c r="E212" s="300"/>
      <c r="F212" s="301">
        <v>3.3700000000000002E-3</v>
      </c>
      <c r="G212" s="302"/>
      <c r="H212" s="303">
        <v>2.3310000000000002E-3</v>
      </c>
      <c r="I212" s="402"/>
      <c r="J212" s="301">
        <v>3.2079999999999999E-3</v>
      </c>
      <c r="K212" s="346"/>
      <c r="L212" s="303">
        <v>2.5209999999999998E-3</v>
      </c>
      <c r="M212" s="346"/>
      <c r="N212" s="375"/>
      <c r="O212" s="402"/>
      <c r="P212" s="376"/>
    </row>
    <row r="213" spans="1:16" x14ac:dyDescent="0.25">
      <c r="A213" s="298" t="s">
        <v>220</v>
      </c>
      <c r="B213" s="369">
        <v>868</v>
      </c>
      <c r="C213" s="299"/>
      <c r="D213" s="370">
        <v>69</v>
      </c>
      <c r="E213" s="300"/>
      <c r="F213" s="301">
        <v>1.983E-3</v>
      </c>
      <c r="G213" s="302"/>
      <c r="H213" s="303">
        <v>1.372E-3</v>
      </c>
      <c r="I213" s="402"/>
      <c r="J213" s="301">
        <v>5.0900000000000001E-4</v>
      </c>
      <c r="K213" s="346"/>
      <c r="L213" s="303">
        <v>4.0000000000000002E-4</v>
      </c>
      <c r="M213" s="346"/>
      <c r="N213" s="375"/>
      <c r="O213" s="402"/>
      <c r="P213" s="376"/>
    </row>
    <row r="214" spans="1:16" x14ac:dyDescent="0.25">
      <c r="A214" s="298" t="s">
        <v>221</v>
      </c>
      <c r="B214" s="369">
        <v>870</v>
      </c>
      <c r="C214" s="299"/>
      <c r="D214" s="370">
        <v>38</v>
      </c>
      <c r="E214" s="300"/>
      <c r="F214" s="301">
        <v>0.106352</v>
      </c>
      <c r="G214" s="302"/>
      <c r="H214" s="303">
        <v>7.3556999999999997E-2</v>
      </c>
      <c r="I214" s="402"/>
      <c r="J214" s="301">
        <v>3.5854999999999998E-2</v>
      </c>
      <c r="K214" s="346"/>
      <c r="L214" s="303">
        <v>2.8181000000000001E-2</v>
      </c>
      <c r="M214" s="346"/>
      <c r="N214" s="375"/>
      <c r="O214" s="402"/>
      <c r="P214" s="376"/>
    </row>
    <row r="215" spans="1:16" x14ac:dyDescent="0.25">
      <c r="A215" s="298" t="s">
        <v>222</v>
      </c>
      <c r="B215" s="369">
        <v>871</v>
      </c>
      <c r="C215" s="299"/>
      <c r="D215" s="370">
        <v>34</v>
      </c>
      <c r="E215" s="300"/>
      <c r="F215" s="301">
        <v>0.153418</v>
      </c>
      <c r="G215" s="302"/>
      <c r="H215" s="303">
        <v>0.10611</v>
      </c>
      <c r="I215" s="402"/>
      <c r="J215" s="301">
        <v>3.3458000000000002E-2</v>
      </c>
      <c r="K215" s="346"/>
      <c r="L215" s="303">
        <v>2.6297000000000001E-2</v>
      </c>
      <c r="M215" s="346"/>
      <c r="N215" s="375"/>
      <c r="O215" s="402"/>
      <c r="P215" s="376"/>
    </row>
    <row r="216" spans="1:16" x14ac:dyDescent="0.25">
      <c r="A216" s="298" t="s">
        <v>332</v>
      </c>
      <c r="B216" s="369">
        <v>872</v>
      </c>
      <c r="C216" s="299"/>
      <c r="D216" s="370">
        <v>34</v>
      </c>
      <c r="E216" s="300"/>
      <c r="F216" s="301">
        <v>3.3809999999999999E-3</v>
      </c>
      <c r="G216" s="302"/>
      <c r="H216" s="303">
        <v>2.3379999999999998E-3</v>
      </c>
      <c r="I216" s="402"/>
      <c r="J216" s="301">
        <v>5.2300000000000003E-4</v>
      </c>
      <c r="K216" s="346"/>
      <c r="L216" s="303">
        <v>4.1100000000000002E-4</v>
      </c>
      <c r="M216" s="346"/>
      <c r="N216" s="375"/>
      <c r="O216" s="402"/>
      <c r="P216" s="376"/>
    </row>
    <row r="217" spans="1:16" x14ac:dyDescent="0.25">
      <c r="A217" s="298" t="s">
        <v>223</v>
      </c>
      <c r="B217" s="369">
        <v>873</v>
      </c>
      <c r="C217" s="299"/>
      <c r="D217" s="370">
        <v>873</v>
      </c>
      <c r="E217" s="300"/>
      <c r="F217" s="301">
        <v>0.103841</v>
      </c>
      <c r="G217" s="302"/>
      <c r="H217" s="303">
        <v>7.1820999999999996E-2</v>
      </c>
      <c r="I217" s="402"/>
      <c r="J217" s="301">
        <v>4.0452000000000002E-2</v>
      </c>
      <c r="K217" s="346"/>
      <c r="L217" s="303">
        <v>3.1794000000000003E-2</v>
      </c>
      <c r="M217" s="346"/>
      <c r="N217" s="375"/>
      <c r="O217" s="402"/>
      <c r="P217" s="376"/>
    </row>
    <row r="218" spans="1:16" x14ac:dyDescent="0.25">
      <c r="A218" s="298" t="s">
        <v>224</v>
      </c>
      <c r="B218" s="369">
        <v>876</v>
      </c>
      <c r="C218" s="299"/>
      <c r="D218" s="370">
        <v>876</v>
      </c>
      <c r="E218" s="300"/>
      <c r="F218" s="301">
        <v>0.100912</v>
      </c>
      <c r="G218" s="302"/>
      <c r="H218" s="303">
        <v>6.9794999999999996E-2</v>
      </c>
      <c r="I218" s="402"/>
      <c r="J218" s="301">
        <v>4.7599000000000002E-2</v>
      </c>
      <c r="K218" s="346"/>
      <c r="L218" s="303">
        <v>3.7411E-2</v>
      </c>
      <c r="M218" s="346"/>
      <c r="N218" s="375"/>
      <c r="O218" s="402"/>
      <c r="P218" s="376"/>
    </row>
    <row r="219" spans="1:16" x14ac:dyDescent="0.25">
      <c r="A219" s="298" t="s">
        <v>225</v>
      </c>
      <c r="B219" s="369">
        <v>879</v>
      </c>
      <c r="C219" s="299"/>
      <c r="D219" s="370">
        <v>37</v>
      </c>
      <c r="E219" s="300"/>
      <c r="F219" s="301">
        <v>4.8676999999999998E-2</v>
      </c>
      <c r="G219" s="302"/>
      <c r="H219" s="303">
        <v>3.3667000000000002E-2</v>
      </c>
      <c r="I219" s="402"/>
      <c r="J219" s="301">
        <v>2.5654E-2</v>
      </c>
      <c r="K219" s="346"/>
      <c r="L219" s="303">
        <v>2.0163E-2</v>
      </c>
      <c r="M219" s="346"/>
      <c r="N219" s="375"/>
      <c r="O219" s="402"/>
      <c r="P219" s="376"/>
    </row>
    <row r="220" spans="1:16" x14ac:dyDescent="0.25">
      <c r="A220" s="298" t="s">
        <v>226</v>
      </c>
      <c r="B220" s="369">
        <v>881</v>
      </c>
      <c r="C220" s="299"/>
      <c r="D220" s="370">
        <v>881</v>
      </c>
      <c r="E220" s="300"/>
      <c r="F220" s="301">
        <v>0.53735599999999994</v>
      </c>
      <c r="G220" s="302"/>
      <c r="H220" s="303">
        <v>0.37165700000000002</v>
      </c>
      <c r="I220" s="402"/>
      <c r="J220" s="301">
        <v>0.276509</v>
      </c>
      <c r="K220" s="346"/>
      <c r="L220" s="303">
        <v>0.21732599999999999</v>
      </c>
      <c r="M220" s="346"/>
      <c r="N220" s="375"/>
      <c r="O220" s="402"/>
      <c r="P220" s="376"/>
    </row>
    <row r="221" spans="1:16" x14ac:dyDescent="0.25">
      <c r="A221" s="298" t="s">
        <v>227</v>
      </c>
      <c r="B221" s="369">
        <v>882</v>
      </c>
      <c r="C221" s="299">
        <v>490</v>
      </c>
      <c r="D221" s="370">
        <v>490</v>
      </c>
      <c r="E221" s="300"/>
      <c r="F221" s="301"/>
      <c r="G221" s="302"/>
      <c r="H221" s="303"/>
      <c r="I221" s="402"/>
      <c r="J221" s="301"/>
      <c r="K221" s="346"/>
      <c r="L221" s="303"/>
      <c r="M221" s="346"/>
      <c r="N221" s="375"/>
      <c r="O221" s="402"/>
      <c r="P221" s="376"/>
    </row>
    <row r="222" spans="1:16" x14ac:dyDescent="0.25">
      <c r="A222" s="298" t="s">
        <v>228</v>
      </c>
      <c r="B222" s="369">
        <v>883</v>
      </c>
      <c r="C222" s="299"/>
      <c r="D222" s="370">
        <v>883</v>
      </c>
      <c r="E222" s="300"/>
      <c r="F222" s="301">
        <v>0.22670699999999999</v>
      </c>
      <c r="G222" s="302"/>
      <c r="H222" s="303">
        <v>0.15679999999999999</v>
      </c>
      <c r="I222" s="402"/>
      <c r="J222" s="301">
        <v>7.5495999999999994E-2</v>
      </c>
      <c r="K222" s="346"/>
      <c r="L222" s="303">
        <v>5.9337000000000001E-2</v>
      </c>
      <c r="M222" s="346"/>
      <c r="N222" s="375"/>
      <c r="O222" s="402"/>
      <c r="P222" s="376"/>
    </row>
    <row r="223" spans="1:16" x14ac:dyDescent="0.25">
      <c r="A223" s="298" t="s">
        <v>229</v>
      </c>
      <c r="B223" s="369">
        <v>885</v>
      </c>
      <c r="C223" s="299"/>
      <c r="D223" s="370">
        <v>885</v>
      </c>
      <c r="E223" s="300"/>
      <c r="F223" s="301">
        <v>0.31795299999999999</v>
      </c>
      <c r="G223" s="302"/>
      <c r="H223" s="303">
        <v>0.21990899999999999</v>
      </c>
      <c r="I223" s="402"/>
      <c r="J223" s="301">
        <v>0.16414100000000001</v>
      </c>
      <c r="K223" s="346"/>
      <c r="L223" s="303">
        <v>0.12900900000000001</v>
      </c>
      <c r="M223" s="346"/>
      <c r="N223" s="375"/>
      <c r="O223" s="402"/>
      <c r="P223" s="376"/>
    </row>
    <row r="224" spans="1:16" x14ac:dyDescent="0.25">
      <c r="A224" s="298" t="s">
        <v>230</v>
      </c>
      <c r="B224" s="369">
        <v>886</v>
      </c>
      <c r="C224" s="299"/>
      <c r="D224" s="370">
        <v>886</v>
      </c>
      <c r="E224" s="300"/>
      <c r="F224" s="301">
        <v>0.24935599999999999</v>
      </c>
      <c r="G224" s="302"/>
      <c r="H224" s="303">
        <v>0.17246500000000001</v>
      </c>
      <c r="I224" s="402"/>
      <c r="J224" s="301">
        <v>0.100564</v>
      </c>
      <c r="K224" s="346"/>
      <c r="L224" s="303">
        <v>7.9039999999999999E-2</v>
      </c>
      <c r="M224" s="346"/>
      <c r="N224" s="375"/>
      <c r="O224" s="402"/>
      <c r="P224" s="376"/>
    </row>
    <row r="225" spans="1:16" x14ac:dyDescent="0.25">
      <c r="A225" s="298" t="s">
        <v>231</v>
      </c>
      <c r="B225" s="369">
        <v>888</v>
      </c>
      <c r="C225" s="299"/>
      <c r="D225" s="370">
        <v>888</v>
      </c>
      <c r="E225" s="300"/>
      <c r="F225" s="301">
        <v>1.5126000000000001E-2</v>
      </c>
      <c r="G225" s="302"/>
      <c r="H225" s="303">
        <v>1.0462000000000001E-2</v>
      </c>
      <c r="I225" s="402"/>
      <c r="J225" s="301">
        <v>2.6059999999999998E-3</v>
      </c>
      <c r="K225" s="346"/>
      <c r="L225" s="303">
        <v>2.0479999999999999E-3</v>
      </c>
      <c r="M225" s="346"/>
      <c r="N225" s="375"/>
      <c r="O225" s="402"/>
      <c r="P225" s="376"/>
    </row>
    <row r="226" spans="1:16" x14ac:dyDescent="0.25">
      <c r="A226" s="298" t="s">
        <v>232</v>
      </c>
      <c r="B226" s="369">
        <v>889</v>
      </c>
      <c r="C226" s="299"/>
      <c r="D226" s="370">
        <v>889</v>
      </c>
      <c r="E226" s="300"/>
      <c r="F226" s="301">
        <v>0.30422199999999999</v>
      </c>
      <c r="G226" s="302"/>
      <c r="H226" s="303">
        <v>0.21041199999999999</v>
      </c>
      <c r="I226" s="402"/>
      <c r="J226" s="301">
        <v>7.0377999999999996E-2</v>
      </c>
      <c r="K226" s="346"/>
      <c r="L226" s="303">
        <v>5.5315000000000003E-2</v>
      </c>
      <c r="M226" s="346"/>
      <c r="N226" s="375"/>
      <c r="O226" s="402"/>
      <c r="P226" s="376"/>
    </row>
    <row r="227" spans="1:16" x14ac:dyDescent="0.25">
      <c r="A227" s="298" t="s">
        <v>233</v>
      </c>
      <c r="B227" s="369">
        <v>894</v>
      </c>
      <c r="C227" s="299"/>
      <c r="D227" s="370">
        <v>894</v>
      </c>
      <c r="E227" s="300"/>
      <c r="F227" s="301">
        <v>3.3293000000000003E-2</v>
      </c>
      <c r="G227" s="302"/>
      <c r="H227" s="303">
        <v>2.3026999999999999E-2</v>
      </c>
      <c r="I227" s="402"/>
      <c r="J227" s="301">
        <v>2.5125000000000001E-2</v>
      </c>
      <c r="K227" s="346"/>
      <c r="L227" s="303">
        <v>1.9747000000000001E-2</v>
      </c>
      <c r="M227" s="346"/>
      <c r="N227" s="375"/>
      <c r="O227" s="402"/>
      <c r="P227" s="376"/>
    </row>
    <row r="228" spans="1:16" x14ac:dyDescent="0.25">
      <c r="A228" s="298" t="s">
        <v>234</v>
      </c>
      <c r="B228" s="369">
        <v>895</v>
      </c>
      <c r="C228" s="299"/>
      <c r="D228" s="370">
        <v>69</v>
      </c>
      <c r="E228" s="300"/>
      <c r="F228" s="301">
        <v>7.5865000000000002E-2</v>
      </c>
      <c r="G228" s="302"/>
      <c r="H228" s="303">
        <v>5.2470999999999997E-2</v>
      </c>
      <c r="I228" s="402"/>
      <c r="J228" s="301">
        <v>6.4939999999999998E-3</v>
      </c>
      <c r="K228" s="346"/>
      <c r="L228" s="303">
        <v>5.104E-3</v>
      </c>
      <c r="M228" s="346"/>
      <c r="N228" s="375"/>
      <c r="O228" s="402"/>
      <c r="P228" s="376"/>
    </row>
    <row r="229" spans="1:16" x14ac:dyDescent="0.25">
      <c r="A229" s="298" t="s">
        <v>235</v>
      </c>
      <c r="B229" s="369">
        <v>896</v>
      </c>
      <c r="C229" s="299"/>
      <c r="D229" s="370">
        <v>896</v>
      </c>
      <c r="E229" s="300"/>
      <c r="F229" s="301">
        <v>5.5310999999999999E-2</v>
      </c>
      <c r="G229" s="302"/>
      <c r="H229" s="303">
        <v>3.8254999999999997E-2</v>
      </c>
      <c r="I229" s="402"/>
      <c r="J229" s="301">
        <v>2.6662999999999999E-2</v>
      </c>
      <c r="K229" s="346"/>
      <c r="L229" s="303">
        <v>2.0955999999999999E-2</v>
      </c>
      <c r="M229" s="346"/>
      <c r="N229" s="375"/>
      <c r="O229" s="402"/>
      <c r="P229" s="376"/>
    </row>
    <row r="230" spans="1:16" x14ac:dyDescent="0.25">
      <c r="A230" s="298" t="s">
        <v>236</v>
      </c>
      <c r="B230" s="369">
        <v>899</v>
      </c>
      <c r="C230" s="299"/>
      <c r="D230" s="370">
        <v>31</v>
      </c>
      <c r="E230" s="300"/>
      <c r="F230" s="301">
        <v>1.9094E-2</v>
      </c>
      <c r="G230" s="302"/>
      <c r="H230" s="303">
        <v>1.3206000000000001E-2</v>
      </c>
      <c r="I230" s="402"/>
      <c r="J230" s="301">
        <v>6.267E-3</v>
      </c>
      <c r="K230" s="346"/>
      <c r="L230" s="303">
        <v>4.9259999999999998E-3</v>
      </c>
      <c r="M230" s="346"/>
      <c r="N230" s="375"/>
      <c r="O230" s="402"/>
      <c r="P230" s="376"/>
    </row>
    <row r="231" spans="1:16" x14ac:dyDescent="0.25">
      <c r="A231" s="298" t="s">
        <v>237</v>
      </c>
      <c r="B231" s="369">
        <v>955</v>
      </c>
      <c r="C231" s="299"/>
      <c r="D231" s="370">
        <v>955</v>
      </c>
      <c r="E231" s="300"/>
      <c r="F231" s="301">
        <v>1.8637999999999998E-2</v>
      </c>
      <c r="G231" s="302"/>
      <c r="H231" s="303">
        <v>1.2891E-2</v>
      </c>
      <c r="I231" s="402"/>
      <c r="J231" s="301">
        <v>1.8946000000000001E-2</v>
      </c>
      <c r="K231" s="346"/>
      <c r="L231" s="303">
        <v>1.4891E-2</v>
      </c>
      <c r="M231" s="346"/>
      <c r="N231" s="375"/>
      <c r="O231" s="402"/>
      <c r="P231" s="376"/>
    </row>
    <row r="232" spans="1:16" x14ac:dyDescent="0.25">
      <c r="A232" s="329"/>
      <c r="B232" s="304"/>
      <c r="C232" s="304"/>
      <c r="D232" s="403"/>
      <c r="E232" s="329"/>
      <c r="F232" s="312"/>
      <c r="G232" s="312"/>
      <c r="H232" s="312"/>
      <c r="I232" s="312"/>
      <c r="J232" s="312"/>
      <c r="K232" s="312"/>
      <c r="L232" s="312"/>
      <c r="M232" s="346"/>
      <c r="N232" s="305"/>
      <c r="O232" s="305"/>
      <c r="P232" s="305"/>
    </row>
    <row r="233" spans="1:16" x14ac:dyDescent="0.25">
      <c r="A233" s="329"/>
      <c r="B233" s="304"/>
      <c r="C233" s="304"/>
      <c r="D233" s="403"/>
      <c r="E233" s="329"/>
      <c r="F233" s="312"/>
      <c r="G233" s="312"/>
      <c r="H233" s="314" t="s">
        <v>28</v>
      </c>
      <c r="I233" s="312"/>
      <c r="J233" s="312"/>
      <c r="K233" s="312"/>
      <c r="L233" s="314" t="s">
        <v>28</v>
      </c>
      <c r="M233" s="346"/>
      <c r="N233" s="305" t="s">
        <v>28</v>
      </c>
      <c r="O233" s="305"/>
      <c r="P233" s="305" t="s">
        <v>28</v>
      </c>
    </row>
    <row r="234" spans="1:16" x14ac:dyDescent="0.25">
      <c r="A234" s="329"/>
      <c r="B234" s="304"/>
      <c r="C234" s="304"/>
      <c r="D234" s="403"/>
      <c r="E234" s="329"/>
      <c r="F234" s="312"/>
      <c r="G234" s="312"/>
      <c r="H234" s="314" t="s">
        <v>28</v>
      </c>
      <c r="I234" s="312"/>
      <c r="J234" s="312"/>
      <c r="K234" s="312"/>
      <c r="L234" s="314" t="s">
        <v>28</v>
      </c>
      <c r="M234" s="346"/>
      <c r="N234" s="305" t="s">
        <v>28</v>
      </c>
      <c r="O234" s="305"/>
      <c r="P234" s="305" t="s">
        <v>28</v>
      </c>
    </row>
    <row r="235" spans="1:16" x14ac:dyDescent="0.25">
      <c r="A235" s="329"/>
      <c r="B235" s="304"/>
      <c r="C235" s="304"/>
      <c r="D235" s="403"/>
      <c r="E235" s="329"/>
      <c r="F235" s="329"/>
      <c r="G235" s="329"/>
      <c r="H235" s="329" t="s">
        <v>28</v>
      </c>
      <c r="I235" s="329"/>
      <c r="J235" s="329"/>
      <c r="K235" s="329"/>
      <c r="L235" s="329" t="s">
        <v>28</v>
      </c>
      <c r="M235" s="329"/>
      <c r="N235" s="404" t="s">
        <v>28</v>
      </c>
      <c r="O235" s="404"/>
      <c r="P235" s="404" t="s">
        <v>28</v>
      </c>
    </row>
    <row r="236" spans="1:16" x14ac:dyDescent="0.25">
      <c r="A236" s="329"/>
      <c r="B236" s="304"/>
      <c r="C236" s="304"/>
      <c r="D236" s="403"/>
      <c r="E236" s="329"/>
      <c r="F236" s="329"/>
      <c r="G236" s="329"/>
      <c r="H236" s="329" t="s">
        <v>28</v>
      </c>
      <c r="I236" s="329"/>
      <c r="J236" s="329"/>
      <c r="K236" s="329"/>
      <c r="L236" s="329" t="s">
        <v>28</v>
      </c>
      <c r="M236" s="329"/>
      <c r="N236" s="404"/>
      <c r="O236" s="404"/>
      <c r="P236" s="404"/>
    </row>
    <row r="237" spans="1:16" x14ac:dyDescent="0.25">
      <c r="A237" s="329"/>
      <c r="B237" s="304"/>
      <c r="C237" s="304"/>
      <c r="D237" s="403"/>
      <c r="E237" s="329"/>
      <c r="F237" s="329"/>
      <c r="G237" s="329"/>
      <c r="H237" s="329" t="s">
        <v>28</v>
      </c>
      <c r="I237" s="329"/>
      <c r="J237" s="329"/>
      <c r="K237" s="329"/>
      <c r="L237" s="329" t="s">
        <v>28</v>
      </c>
      <c r="M237" s="329"/>
      <c r="N237" s="404"/>
      <c r="O237" s="404"/>
      <c r="P237" s="404"/>
    </row>
    <row r="238" spans="1:16" x14ac:dyDescent="0.25">
      <c r="A238" s="329"/>
      <c r="B238" s="304"/>
      <c r="C238" s="304"/>
      <c r="D238" s="403"/>
      <c r="E238" s="329"/>
      <c r="F238" s="329"/>
      <c r="G238" s="329"/>
      <c r="H238" s="329"/>
      <c r="I238" s="329"/>
      <c r="J238" s="329"/>
      <c r="K238" s="329"/>
      <c r="L238" s="329" t="s">
        <v>28</v>
      </c>
      <c r="M238" s="329"/>
      <c r="N238" s="404"/>
      <c r="O238" s="404"/>
      <c r="P238" s="404"/>
    </row>
    <row r="239" spans="1:16" x14ac:dyDescent="0.25">
      <c r="A239" s="329"/>
      <c r="B239" s="304"/>
      <c r="C239" s="304"/>
      <c r="D239" s="403"/>
      <c r="E239" s="329"/>
      <c r="F239" s="329"/>
      <c r="G239" s="329"/>
      <c r="H239" s="329"/>
      <c r="I239" s="329"/>
      <c r="J239" s="329"/>
      <c r="K239" s="329"/>
      <c r="L239" s="329" t="s">
        <v>28</v>
      </c>
      <c r="M239" s="329"/>
      <c r="N239" s="404"/>
      <c r="O239" s="404"/>
      <c r="P239" s="404"/>
    </row>
    <row r="240" spans="1:16" x14ac:dyDescent="0.25">
      <c r="B240" s="312"/>
      <c r="C240" s="312"/>
      <c r="D240" s="312"/>
      <c r="F240" s="329"/>
      <c r="G240" s="329"/>
      <c r="H240" s="329"/>
      <c r="I240" s="329"/>
      <c r="J240" s="329"/>
      <c r="K240" s="329"/>
      <c r="L240" s="329" t="s">
        <v>28</v>
      </c>
      <c r="M240" s="329"/>
      <c r="N240" s="404"/>
      <c r="O240" s="404"/>
      <c r="P240" s="404"/>
    </row>
    <row r="241" spans="6:16" x14ac:dyDescent="0.25">
      <c r="F241" s="306"/>
      <c r="G241" s="306"/>
      <c r="H241" s="306"/>
      <c r="I241" s="306"/>
      <c r="J241" s="306"/>
      <c r="K241" s="306"/>
      <c r="L241" s="306" t="s">
        <v>28</v>
      </c>
      <c r="M241" s="306"/>
      <c r="N241" s="307"/>
      <c r="O241" s="307"/>
      <c r="P241" s="307"/>
    </row>
    <row r="242" spans="6:16" x14ac:dyDescent="0.25">
      <c r="F242" s="306"/>
      <c r="G242" s="306"/>
      <c r="H242" s="306"/>
      <c r="I242" s="306"/>
      <c r="J242" s="306"/>
      <c r="K242" s="306"/>
      <c r="L242" s="306" t="s">
        <v>28</v>
      </c>
      <c r="M242" s="306"/>
      <c r="N242" s="307"/>
      <c r="O242" s="307"/>
      <c r="P242" s="307"/>
    </row>
    <row r="243" spans="6:16" x14ac:dyDescent="0.25">
      <c r="F243" s="306"/>
      <c r="G243" s="306"/>
      <c r="H243" s="306"/>
      <c r="I243" s="306"/>
      <c r="J243" s="306"/>
      <c r="K243" s="306"/>
      <c r="L243" s="306" t="s">
        <v>28</v>
      </c>
      <c r="M243" s="306"/>
      <c r="N243" s="307"/>
      <c r="O243" s="307"/>
      <c r="P243" s="307"/>
    </row>
    <row r="244" spans="6:16" x14ac:dyDescent="0.25">
      <c r="F244" s="306"/>
      <c r="G244" s="306"/>
      <c r="H244" s="306"/>
      <c r="I244" s="306"/>
      <c r="J244" s="306"/>
      <c r="K244" s="306"/>
      <c r="L244" s="306" t="s">
        <v>28</v>
      </c>
      <c r="M244" s="306"/>
      <c r="N244" s="307"/>
      <c r="O244" s="307"/>
      <c r="P244" s="307"/>
    </row>
    <row r="245" spans="6:16" x14ac:dyDescent="0.25">
      <c r="F245" s="306"/>
      <c r="G245" s="306"/>
      <c r="H245" s="306"/>
      <c r="I245" s="306"/>
      <c r="J245" s="306"/>
      <c r="K245" s="306"/>
      <c r="L245" s="306" t="s">
        <v>28</v>
      </c>
      <c r="M245" s="306"/>
      <c r="N245" s="307"/>
      <c r="O245" s="307"/>
      <c r="P245" s="307"/>
    </row>
    <row r="246" spans="6:16" x14ac:dyDescent="0.25">
      <c r="F246" s="306"/>
      <c r="G246" s="306"/>
      <c r="H246" s="306"/>
      <c r="I246" s="306"/>
      <c r="J246" s="306"/>
      <c r="K246" s="306"/>
      <c r="L246" s="306" t="s">
        <v>28</v>
      </c>
      <c r="M246" s="306"/>
      <c r="N246" s="307"/>
      <c r="O246" s="307"/>
      <c r="P246" s="307"/>
    </row>
    <row r="247" spans="6:16" x14ac:dyDescent="0.25">
      <c r="F247" s="306"/>
      <c r="G247" s="306"/>
      <c r="H247" s="306"/>
      <c r="I247" s="306"/>
      <c r="J247" s="306"/>
      <c r="K247" s="306"/>
      <c r="L247" s="306" t="s">
        <v>28</v>
      </c>
      <c r="M247" s="306"/>
      <c r="N247" s="307"/>
      <c r="O247" s="307"/>
      <c r="P247" s="307"/>
    </row>
    <row r="248" spans="6:16" x14ac:dyDescent="0.25">
      <c r="F248" s="306"/>
      <c r="G248" s="306"/>
      <c r="H248" s="306"/>
      <c r="I248" s="306"/>
      <c r="J248" s="306"/>
      <c r="K248" s="306"/>
      <c r="L248" s="306" t="s">
        <v>28</v>
      </c>
      <c r="M248" s="306"/>
      <c r="N248" s="307"/>
      <c r="O248" s="307"/>
      <c r="P248" s="307"/>
    </row>
    <row r="249" spans="6:16" x14ac:dyDescent="0.25">
      <c r="F249" s="306"/>
      <c r="G249" s="306"/>
      <c r="H249" s="306"/>
      <c r="I249" s="306"/>
      <c r="J249" s="306"/>
      <c r="K249" s="306"/>
      <c r="L249" s="306" t="s">
        <v>28</v>
      </c>
      <c r="M249" s="306"/>
      <c r="N249" s="307"/>
      <c r="O249" s="307"/>
      <c r="P249" s="307"/>
    </row>
    <row r="250" spans="6:16" x14ac:dyDescent="0.25">
      <c r="F250" s="306"/>
      <c r="G250" s="306"/>
      <c r="H250" s="306"/>
      <c r="I250" s="306"/>
      <c r="J250" s="306"/>
      <c r="K250" s="306"/>
      <c r="L250" s="306" t="s">
        <v>28</v>
      </c>
      <c r="M250" s="306"/>
      <c r="N250" s="307"/>
      <c r="O250" s="307"/>
      <c r="P250" s="307"/>
    </row>
    <row r="251" spans="6:16" x14ac:dyDescent="0.25">
      <c r="F251" s="306"/>
      <c r="G251" s="306"/>
      <c r="H251" s="306"/>
      <c r="I251" s="306"/>
      <c r="J251" s="306"/>
      <c r="K251" s="306"/>
      <c r="L251" s="306" t="s">
        <v>28</v>
      </c>
      <c r="M251" s="306"/>
      <c r="N251" s="307"/>
      <c r="O251" s="307"/>
      <c r="P251" s="307"/>
    </row>
    <row r="252" spans="6:16" x14ac:dyDescent="0.25">
      <c r="F252" s="306"/>
      <c r="G252" s="306"/>
      <c r="H252" s="306"/>
      <c r="I252" s="306"/>
      <c r="J252" s="306"/>
      <c r="K252" s="306"/>
      <c r="L252" s="306" t="s">
        <v>28</v>
      </c>
      <c r="M252" s="306"/>
      <c r="N252" s="307"/>
      <c r="O252" s="307"/>
      <c r="P252" s="307"/>
    </row>
    <row r="253" spans="6:16" x14ac:dyDescent="0.25">
      <c r="F253" s="306"/>
      <c r="G253" s="306"/>
      <c r="H253" s="306"/>
      <c r="I253" s="306"/>
      <c r="J253" s="306"/>
      <c r="K253" s="306"/>
      <c r="L253" s="306" t="s">
        <v>28</v>
      </c>
      <c r="M253" s="306"/>
      <c r="N253" s="307"/>
      <c r="O253" s="307"/>
      <c r="P253" s="307"/>
    </row>
    <row r="254" spans="6:16" x14ac:dyDescent="0.25">
      <c r="F254" s="306"/>
      <c r="G254" s="306"/>
      <c r="H254" s="306"/>
      <c r="I254" s="306"/>
      <c r="J254" s="306"/>
      <c r="K254" s="306"/>
      <c r="L254" s="306" t="s">
        <v>28</v>
      </c>
      <c r="M254" s="306"/>
      <c r="N254" s="307"/>
      <c r="O254" s="307"/>
      <c r="P254" s="307"/>
    </row>
    <row r="255" spans="6:16" x14ac:dyDescent="0.25">
      <c r="F255" s="306"/>
      <c r="G255" s="306"/>
      <c r="H255" s="306"/>
      <c r="I255" s="306"/>
      <c r="J255" s="306"/>
      <c r="K255" s="306"/>
      <c r="L255" s="306" t="s">
        <v>28</v>
      </c>
      <c r="M255" s="306"/>
      <c r="N255" s="307"/>
      <c r="O255" s="307"/>
      <c r="P255" s="307"/>
    </row>
    <row r="256" spans="6:16" x14ac:dyDescent="0.25">
      <c r="F256" s="306"/>
      <c r="G256" s="306"/>
      <c r="H256" s="306"/>
      <c r="I256" s="306"/>
      <c r="J256" s="306"/>
      <c r="K256" s="306"/>
      <c r="L256" s="306" t="s">
        <v>28</v>
      </c>
      <c r="M256" s="306"/>
      <c r="N256" s="307"/>
      <c r="O256" s="307"/>
      <c r="P256" s="307"/>
    </row>
    <row r="257" spans="6:16" x14ac:dyDescent="0.25">
      <c r="F257" s="306"/>
      <c r="G257" s="306"/>
      <c r="H257" s="306"/>
      <c r="I257" s="306"/>
      <c r="J257" s="306"/>
      <c r="K257" s="306"/>
      <c r="L257" s="306" t="s">
        <v>28</v>
      </c>
      <c r="M257" s="306"/>
      <c r="N257" s="307"/>
      <c r="O257" s="307"/>
      <c r="P257" s="307"/>
    </row>
    <row r="258" spans="6:16" x14ac:dyDescent="0.25">
      <c r="F258" s="306"/>
      <c r="G258" s="306"/>
      <c r="H258" s="306"/>
      <c r="I258" s="306"/>
      <c r="J258" s="306"/>
      <c r="K258" s="306"/>
      <c r="L258" s="306" t="s">
        <v>28</v>
      </c>
      <c r="M258" s="306"/>
      <c r="N258" s="307"/>
      <c r="O258" s="307"/>
      <c r="P258" s="307"/>
    </row>
    <row r="259" spans="6:16" x14ac:dyDescent="0.25">
      <c r="F259" s="306"/>
      <c r="G259" s="306"/>
      <c r="H259" s="306"/>
      <c r="I259" s="306"/>
      <c r="J259" s="306"/>
      <c r="K259" s="306"/>
      <c r="L259" s="306" t="s">
        <v>28</v>
      </c>
      <c r="M259" s="306"/>
      <c r="N259" s="307"/>
      <c r="O259" s="307"/>
      <c r="P259" s="307"/>
    </row>
    <row r="260" spans="6:16" x14ac:dyDescent="0.25">
      <c r="F260" s="306"/>
      <c r="G260" s="306"/>
      <c r="H260" s="306"/>
      <c r="I260" s="306"/>
      <c r="J260" s="306"/>
      <c r="K260" s="306"/>
      <c r="L260" s="306" t="s">
        <v>28</v>
      </c>
      <c r="M260" s="306"/>
      <c r="N260" s="307"/>
      <c r="O260" s="307"/>
      <c r="P260" s="307"/>
    </row>
    <row r="261" spans="6:16" x14ac:dyDescent="0.25">
      <c r="F261" s="306"/>
      <c r="G261" s="306"/>
      <c r="H261" s="306"/>
      <c r="I261" s="306"/>
      <c r="J261" s="306"/>
      <c r="K261" s="306"/>
      <c r="L261" s="306" t="s">
        <v>28</v>
      </c>
      <c r="M261" s="306"/>
      <c r="N261" s="307"/>
      <c r="O261" s="307"/>
      <c r="P261" s="307"/>
    </row>
    <row r="262" spans="6:16" x14ac:dyDescent="0.25">
      <c r="F262" s="306"/>
      <c r="G262" s="306"/>
      <c r="H262" s="306"/>
      <c r="I262" s="306"/>
      <c r="J262" s="306"/>
      <c r="K262" s="306"/>
      <c r="L262" s="306" t="s">
        <v>28</v>
      </c>
      <c r="M262" s="306"/>
      <c r="N262" s="307"/>
      <c r="O262" s="307"/>
      <c r="P262" s="307"/>
    </row>
    <row r="263" spans="6:16" x14ac:dyDescent="0.25">
      <c r="F263" s="306"/>
      <c r="G263" s="306"/>
      <c r="H263" s="306"/>
      <c r="I263" s="306"/>
      <c r="J263" s="306"/>
      <c r="K263" s="306"/>
      <c r="L263" s="306" t="s">
        <v>28</v>
      </c>
      <c r="M263" s="306"/>
      <c r="N263" s="307"/>
      <c r="O263" s="307"/>
      <c r="P263" s="307"/>
    </row>
    <row r="264" spans="6:16" x14ac:dyDescent="0.25">
      <c r="F264" s="306"/>
      <c r="G264" s="306"/>
      <c r="H264" s="306"/>
      <c r="I264" s="306"/>
      <c r="J264" s="306"/>
      <c r="K264" s="306"/>
      <c r="L264" s="306" t="s">
        <v>28</v>
      </c>
      <c r="M264" s="306"/>
      <c r="N264" s="307"/>
      <c r="O264" s="307"/>
      <c r="P264" s="307"/>
    </row>
    <row r="265" spans="6:16" x14ac:dyDescent="0.25">
      <c r="F265" s="306"/>
      <c r="G265" s="306"/>
      <c r="H265" s="306"/>
      <c r="I265" s="306"/>
      <c r="J265" s="306"/>
      <c r="K265" s="306"/>
      <c r="L265" s="306" t="s">
        <v>28</v>
      </c>
      <c r="M265" s="306"/>
      <c r="N265" s="307"/>
      <c r="O265" s="307"/>
      <c r="P265" s="307"/>
    </row>
    <row r="266" spans="6:16" x14ac:dyDescent="0.25">
      <c r="F266" s="306"/>
      <c r="G266" s="306"/>
      <c r="H266" s="306"/>
      <c r="I266" s="306"/>
      <c r="J266" s="306"/>
      <c r="K266" s="306"/>
      <c r="L266" s="306" t="s">
        <v>28</v>
      </c>
      <c r="M266" s="306"/>
      <c r="N266" s="307"/>
      <c r="O266" s="307"/>
      <c r="P266" s="307"/>
    </row>
    <row r="267" spans="6:16" x14ac:dyDescent="0.25">
      <c r="F267" s="306"/>
      <c r="G267" s="306"/>
      <c r="H267" s="306"/>
      <c r="I267" s="306"/>
      <c r="J267" s="306"/>
      <c r="K267" s="306"/>
      <c r="L267" s="306" t="s">
        <v>28</v>
      </c>
      <c r="M267" s="306"/>
      <c r="N267" s="307"/>
      <c r="O267" s="307"/>
      <c r="P267" s="307"/>
    </row>
    <row r="268" spans="6:16" x14ac:dyDescent="0.25">
      <c r="F268" s="306"/>
      <c r="G268" s="306"/>
      <c r="H268" s="306"/>
      <c r="I268" s="306"/>
      <c r="J268" s="306"/>
      <c r="K268" s="306"/>
      <c r="L268" s="306" t="s">
        <v>28</v>
      </c>
      <c r="M268" s="306"/>
      <c r="N268" s="307"/>
      <c r="O268" s="307"/>
      <c r="P268" s="307"/>
    </row>
    <row r="269" spans="6:16" x14ac:dyDescent="0.25">
      <c r="F269" s="306"/>
      <c r="G269" s="306"/>
      <c r="H269" s="306"/>
      <c r="I269" s="306"/>
      <c r="J269" s="306"/>
      <c r="K269" s="306"/>
      <c r="L269" s="306" t="s">
        <v>28</v>
      </c>
      <c r="M269" s="306"/>
      <c r="N269" s="307"/>
      <c r="O269" s="307"/>
      <c r="P269" s="307"/>
    </row>
    <row r="270" spans="6:16" x14ac:dyDescent="0.25">
      <c r="F270" s="306"/>
      <c r="G270" s="306"/>
      <c r="H270" s="306"/>
      <c r="I270" s="306"/>
      <c r="J270" s="306"/>
      <c r="K270" s="306"/>
      <c r="L270" s="306" t="s">
        <v>28</v>
      </c>
      <c r="M270" s="306"/>
      <c r="N270" s="307"/>
      <c r="O270" s="307"/>
      <c r="P270" s="307"/>
    </row>
    <row r="271" spans="6:16" x14ac:dyDescent="0.25">
      <c r="F271" s="306"/>
      <c r="G271" s="306"/>
      <c r="H271" s="306"/>
      <c r="I271" s="306"/>
      <c r="J271" s="306"/>
      <c r="K271" s="306"/>
      <c r="L271" s="306" t="s">
        <v>28</v>
      </c>
      <c r="M271" s="306"/>
      <c r="N271" s="307"/>
      <c r="O271" s="307"/>
      <c r="P271" s="307"/>
    </row>
    <row r="272" spans="6:16" x14ac:dyDescent="0.25">
      <c r="F272" s="306"/>
      <c r="G272" s="306"/>
      <c r="H272" s="306"/>
      <c r="I272" s="306"/>
      <c r="J272" s="306"/>
      <c r="K272" s="306"/>
      <c r="L272" s="306" t="s">
        <v>28</v>
      </c>
      <c r="M272" s="306"/>
      <c r="N272" s="307"/>
      <c r="O272" s="307"/>
      <c r="P272" s="307"/>
    </row>
    <row r="273" spans="6:16" x14ac:dyDescent="0.25">
      <c r="F273" s="306"/>
      <c r="G273" s="306"/>
      <c r="H273" s="306"/>
      <c r="I273" s="306"/>
      <c r="J273" s="306"/>
      <c r="K273" s="306"/>
      <c r="L273" s="306" t="s">
        <v>28</v>
      </c>
      <c r="M273" s="306"/>
      <c r="N273" s="307"/>
      <c r="O273" s="307"/>
      <c r="P273" s="307"/>
    </row>
    <row r="274" spans="6:16" x14ac:dyDescent="0.25">
      <c r="F274" s="306"/>
      <c r="G274" s="306"/>
      <c r="H274" s="306"/>
      <c r="I274" s="306"/>
      <c r="J274" s="306"/>
      <c r="K274" s="306"/>
      <c r="L274" s="306" t="s">
        <v>28</v>
      </c>
      <c r="M274" s="306"/>
      <c r="N274" s="307"/>
      <c r="O274" s="307"/>
      <c r="P274" s="307"/>
    </row>
    <row r="275" spans="6:16" x14ac:dyDescent="0.25">
      <c r="F275" s="306"/>
      <c r="G275" s="306"/>
      <c r="H275" s="306"/>
      <c r="I275" s="306"/>
      <c r="J275" s="306"/>
      <c r="K275" s="306"/>
      <c r="L275" s="306" t="s">
        <v>28</v>
      </c>
      <c r="M275" s="306"/>
      <c r="N275" s="307"/>
      <c r="O275" s="307"/>
      <c r="P275" s="307"/>
    </row>
    <row r="276" spans="6:16" x14ac:dyDescent="0.25">
      <c r="F276" s="306"/>
      <c r="G276" s="306"/>
      <c r="H276" s="306"/>
      <c r="I276" s="306"/>
      <c r="J276" s="306"/>
      <c r="K276" s="306"/>
      <c r="L276" s="306" t="s">
        <v>28</v>
      </c>
      <c r="M276" s="306"/>
      <c r="N276" s="307"/>
      <c r="O276" s="307"/>
      <c r="P276" s="307"/>
    </row>
    <row r="277" spans="6:16" x14ac:dyDescent="0.25">
      <c r="F277" s="306"/>
      <c r="G277" s="306"/>
      <c r="H277" s="306"/>
      <c r="I277" s="306"/>
      <c r="J277" s="306"/>
      <c r="K277" s="306"/>
      <c r="L277" s="306" t="s">
        <v>28</v>
      </c>
      <c r="M277" s="306"/>
      <c r="N277" s="307"/>
      <c r="O277" s="307"/>
      <c r="P277" s="307"/>
    </row>
    <row r="278" spans="6:16" x14ac:dyDescent="0.25">
      <c r="F278" s="306"/>
      <c r="G278" s="306"/>
      <c r="H278" s="306"/>
      <c r="I278" s="306"/>
      <c r="J278" s="306"/>
      <c r="K278" s="306"/>
      <c r="L278" s="306" t="s">
        <v>28</v>
      </c>
      <c r="M278" s="306"/>
      <c r="N278" s="307"/>
      <c r="O278" s="307"/>
      <c r="P278" s="307"/>
    </row>
    <row r="279" spans="6:16" x14ac:dyDescent="0.25">
      <c r="F279" s="306"/>
      <c r="G279" s="306"/>
      <c r="H279" s="306"/>
      <c r="I279" s="306"/>
      <c r="J279" s="306"/>
      <c r="K279" s="306"/>
      <c r="L279" s="306" t="s">
        <v>28</v>
      </c>
      <c r="M279" s="306"/>
      <c r="N279" s="307"/>
      <c r="O279" s="307"/>
      <c r="P279" s="307"/>
    </row>
    <row r="280" spans="6:16" x14ac:dyDescent="0.25">
      <c r="F280" s="306"/>
      <c r="G280" s="306"/>
      <c r="H280" s="306"/>
      <c r="I280" s="306"/>
      <c r="J280" s="306"/>
      <c r="K280" s="306"/>
      <c r="L280" s="306" t="s">
        <v>28</v>
      </c>
      <c r="M280" s="306"/>
      <c r="N280" s="307"/>
      <c r="O280" s="307"/>
      <c r="P280" s="307"/>
    </row>
    <row r="281" spans="6:16" x14ac:dyDescent="0.25">
      <c r="F281" s="306"/>
      <c r="G281" s="306"/>
      <c r="H281" s="306"/>
      <c r="I281" s="306"/>
      <c r="J281" s="306"/>
      <c r="K281" s="306"/>
      <c r="L281" s="306" t="s">
        <v>28</v>
      </c>
      <c r="M281" s="306"/>
      <c r="N281" s="307"/>
      <c r="O281" s="307"/>
      <c r="P281" s="307"/>
    </row>
    <row r="282" spans="6:16" x14ac:dyDescent="0.25">
      <c r="F282" s="306"/>
      <c r="G282" s="306"/>
      <c r="H282" s="306"/>
      <c r="I282" s="306"/>
      <c r="J282" s="306"/>
      <c r="K282" s="306"/>
      <c r="L282" s="306" t="s">
        <v>28</v>
      </c>
      <c r="M282" s="306"/>
      <c r="N282" s="307"/>
      <c r="O282" s="307"/>
      <c r="P282" s="307"/>
    </row>
    <row r="283" spans="6:16" x14ac:dyDescent="0.25">
      <c r="F283" s="306"/>
      <c r="G283" s="306"/>
      <c r="H283" s="306"/>
      <c r="I283" s="306"/>
      <c r="J283" s="306"/>
      <c r="K283" s="306"/>
      <c r="L283" s="306" t="s">
        <v>28</v>
      </c>
      <c r="M283" s="306"/>
      <c r="N283" s="307"/>
      <c r="O283" s="307"/>
      <c r="P283" s="307"/>
    </row>
    <row r="284" spans="6:16" x14ac:dyDescent="0.25">
      <c r="F284" s="306"/>
      <c r="G284" s="306"/>
      <c r="H284" s="306"/>
      <c r="I284" s="306"/>
      <c r="J284" s="306"/>
      <c r="K284" s="306"/>
      <c r="L284" s="306" t="s">
        <v>28</v>
      </c>
      <c r="M284" s="306"/>
      <c r="N284" s="307"/>
      <c r="O284" s="307"/>
      <c r="P284" s="307"/>
    </row>
    <row r="285" spans="6:16" x14ac:dyDescent="0.25">
      <c r="F285" s="306"/>
      <c r="G285" s="306"/>
      <c r="H285" s="306"/>
      <c r="I285" s="306"/>
      <c r="J285" s="306"/>
      <c r="K285" s="306"/>
      <c r="L285" s="306" t="s">
        <v>28</v>
      </c>
      <c r="M285" s="306"/>
      <c r="N285" s="307"/>
      <c r="O285" s="307"/>
      <c r="P285" s="307"/>
    </row>
    <row r="286" spans="6:16" x14ac:dyDescent="0.25">
      <c r="F286" s="306"/>
      <c r="G286" s="306"/>
      <c r="H286" s="306"/>
      <c r="I286" s="306"/>
      <c r="J286" s="306"/>
      <c r="K286" s="306"/>
      <c r="L286" s="306" t="s">
        <v>28</v>
      </c>
      <c r="M286" s="306"/>
      <c r="N286" s="307"/>
      <c r="O286" s="307"/>
      <c r="P286" s="307"/>
    </row>
    <row r="287" spans="6:16" x14ac:dyDescent="0.25">
      <c r="F287" s="306"/>
      <c r="G287" s="306"/>
      <c r="H287" s="306"/>
      <c r="I287" s="306"/>
      <c r="J287" s="306"/>
      <c r="K287" s="306"/>
      <c r="L287" s="306" t="s">
        <v>28</v>
      </c>
      <c r="M287" s="306"/>
      <c r="N287" s="307"/>
      <c r="O287" s="307"/>
      <c r="P287" s="307"/>
    </row>
    <row r="288" spans="6:16" x14ac:dyDescent="0.25">
      <c r="F288" s="306"/>
      <c r="G288" s="306"/>
      <c r="H288" s="306"/>
      <c r="I288" s="306"/>
      <c r="J288" s="306"/>
      <c r="K288" s="306"/>
      <c r="L288" s="306" t="s">
        <v>28</v>
      </c>
      <c r="M288" s="306"/>
      <c r="N288" s="307"/>
      <c r="O288" s="307"/>
      <c r="P288" s="307"/>
    </row>
    <row r="289" spans="6:16" x14ac:dyDescent="0.25">
      <c r="F289" s="306"/>
      <c r="G289" s="306"/>
      <c r="H289" s="306"/>
      <c r="I289" s="306"/>
      <c r="J289" s="306"/>
      <c r="K289" s="306"/>
      <c r="L289" s="306" t="s">
        <v>28</v>
      </c>
      <c r="M289" s="306"/>
      <c r="N289" s="307"/>
      <c r="O289" s="307"/>
      <c r="P289" s="307"/>
    </row>
    <row r="290" spans="6:16" x14ac:dyDescent="0.25">
      <c r="F290" s="306"/>
      <c r="G290" s="306"/>
      <c r="H290" s="306"/>
      <c r="I290" s="306"/>
      <c r="J290" s="306"/>
      <c r="K290" s="306"/>
      <c r="L290" s="306" t="s">
        <v>28</v>
      </c>
      <c r="M290" s="306"/>
      <c r="N290" s="307"/>
      <c r="O290" s="307"/>
      <c r="P290" s="307"/>
    </row>
    <row r="291" spans="6:16" x14ac:dyDescent="0.25">
      <c r="F291" s="306"/>
      <c r="G291" s="306"/>
      <c r="H291" s="306"/>
      <c r="I291" s="306"/>
      <c r="J291" s="306"/>
      <c r="K291" s="306"/>
      <c r="L291" s="306" t="s">
        <v>28</v>
      </c>
      <c r="M291" s="306"/>
      <c r="N291" s="307"/>
      <c r="O291" s="307"/>
      <c r="P291" s="307"/>
    </row>
    <row r="292" spans="6:16" x14ac:dyDescent="0.25">
      <c r="F292" s="306"/>
      <c r="G292" s="306"/>
      <c r="H292" s="306"/>
      <c r="I292" s="306"/>
      <c r="J292" s="306"/>
      <c r="K292" s="306"/>
      <c r="L292" s="306" t="s">
        <v>28</v>
      </c>
      <c r="M292" s="306"/>
      <c r="N292" s="307"/>
      <c r="O292" s="307"/>
      <c r="P292" s="307"/>
    </row>
    <row r="293" spans="6:16" x14ac:dyDescent="0.25">
      <c r="F293" s="306"/>
      <c r="G293" s="306"/>
      <c r="H293" s="306"/>
      <c r="I293" s="306"/>
      <c r="J293" s="306"/>
      <c r="K293" s="306"/>
      <c r="L293" s="306" t="s">
        <v>28</v>
      </c>
      <c r="M293" s="306"/>
      <c r="N293" s="307"/>
      <c r="O293" s="307"/>
      <c r="P293" s="307"/>
    </row>
    <row r="294" spans="6:16" x14ac:dyDescent="0.25">
      <c r="F294" s="306"/>
      <c r="G294" s="306"/>
      <c r="H294" s="306"/>
      <c r="I294" s="306"/>
      <c r="J294" s="306"/>
      <c r="K294" s="306"/>
      <c r="L294" s="306" t="s">
        <v>28</v>
      </c>
      <c r="M294" s="306"/>
      <c r="N294" s="307"/>
      <c r="O294" s="307"/>
      <c r="P294" s="307"/>
    </row>
    <row r="295" spans="6:16" x14ac:dyDescent="0.25">
      <c r="F295" s="306"/>
      <c r="G295" s="306"/>
      <c r="H295" s="306"/>
      <c r="I295" s="306"/>
      <c r="J295" s="306"/>
      <c r="K295" s="306"/>
      <c r="L295" s="306" t="s">
        <v>28</v>
      </c>
      <c r="M295" s="306"/>
      <c r="N295" s="307"/>
      <c r="O295" s="307"/>
      <c r="P295" s="307"/>
    </row>
    <row r="296" spans="6:16" x14ac:dyDescent="0.25">
      <c r="F296" s="306"/>
      <c r="G296" s="306"/>
      <c r="H296" s="306"/>
      <c r="I296" s="306"/>
      <c r="J296" s="306"/>
      <c r="K296" s="306"/>
      <c r="L296" s="306" t="s">
        <v>28</v>
      </c>
      <c r="M296" s="306"/>
      <c r="N296" s="307"/>
      <c r="O296" s="307"/>
      <c r="P296" s="307"/>
    </row>
    <row r="297" spans="6:16" x14ac:dyDescent="0.25">
      <c r="F297" s="306"/>
      <c r="G297" s="306"/>
      <c r="H297" s="306"/>
      <c r="I297" s="306"/>
      <c r="J297" s="306"/>
      <c r="K297" s="306"/>
      <c r="L297" s="306" t="s">
        <v>28</v>
      </c>
      <c r="M297" s="306"/>
      <c r="N297" s="307"/>
      <c r="O297" s="307"/>
      <c r="P297" s="307"/>
    </row>
    <row r="298" spans="6:16" x14ac:dyDescent="0.25">
      <c r="F298" s="306"/>
      <c r="G298" s="306"/>
      <c r="H298" s="306"/>
      <c r="I298" s="306"/>
      <c r="J298" s="306"/>
      <c r="K298" s="306"/>
      <c r="L298" s="306" t="s">
        <v>28</v>
      </c>
      <c r="M298" s="306"/>
      <c r="N298" s="307"/>
      <c r="O298" s="307"/>
      <c r="P298" s="307"/>
    </row>
    <row r="299" spans="6:16" x14ac:dyDescent="0.25">
      <c r="F299" s="306"/>
      <c r="G299" s="306"/>
      <c r="H299" s="306"/>
      <c r="I299" s="306"/>
      <c r="J299" s="306"/>
      <c r="K299" s="306"/>
      <c r="L299" s="306" t="s">
        <v>28</v>
      </c>
      <c r="M299" s="306"/>
      <c r="N299" s="307"/>
      <c r="O299" s="307"/>
      <c r="P299" s="307"/>
    </row>
    <row r="300" spans="6:16" x14ac:dyDescent="0.25">
      <c r="F300" s="306"/>
      <c r="G300" s="306"/>
      <c r="H300" s="306"/>
      <c r="I300" s="306"/>
      <c r="J300" s="306"/>
      <c r="K300" s="306"/>
      <c r="L300" s="306" t="s">
        <v>28</v>
      </c>
      <c r="M300" s="306"/>
      <c r="N300" s="307"/>
      <c r="O300" s="307"/>
      <c r="P300" s="307"/>
    </row>
    <row r="301" spans="6:16" x14ac:dyDescent="0.25">
      <c r="F301" s="306"/>
      <c r="G301" s="306"/>
      <c r="H301" s="306"/>
      <c r="I301" s="306"/>
      <c r="J301" s="306"/>
      <c r="K301" s="306"/>
      <c r="L301" s="306" t="s">
        <v>28</v>
      </c>
      <c r="M301" s="306"/>
      <c r="N301" s="307"/>
      <c r="O301" s="307"/>
      <c r="P301" s="307"/>
    </row>
    <row r="302" spans="6:16" x14ac:dyDescent="0.25">
      <c r="F302" s="306"/>
      <c r="G302" s="306"/>
      <c r="H302" s="306"/>
      <c r="I302" s="306"/>
      <c r="J302" s="306"/>
      <c r="K302" s="306"/>
      <c r="L302" s="306" t="s">
        <v>28</v>
      </c>
      <c r="M302" s="306"/>
      <c r="N302" s="307"/>
      <c r="O302" s="307"/>
      <c r="P302" s="307"/>
    </row>
    <row r="303" spans="6:16" x14ac:dyDescent="0.25">
      <c r="F303" s="306"/>
      <c r="G303" s="306"/>
      <c r="H303" s="306"/>
      <c r="I303" s="306"/>
      <c r="J303" s="306"/>
      <c r="K303" s="306"/>
      <c r="L303" s="306" t="s">
        <v>28</v>
      </c>
      <c r="M303" s="306"/>
      <c r="N303" s="307"/>
      <c r="O303" s="307"/>
      <c r="P303" s="307"/>
    </row>
    <row r="304" spans="6:16" x14ac:dyDescent="0.25">
      <c r="F304" s="306"/>
      <c r="G304" s="306"/>
      <c r="H304" s="306"/>
      <c r="I304" s="306"/>
      <c r="J304" s="306"/>
      <c r="K304" s="306"/>
      <c r="L304" s="306" t="s">
        <v>28</v>
      </c>
      <c r="M304" s="306"/>
      <c r="N304" s="307"/>
      <c r="O304" s="307"/>
      <c r="P304" s="307"/>
    </row>
    <row r="305" spans="6:16" x14ac:dyDescent="0.25">
      <c r="F305" s="306"/>
      <c r="G305" s="306"/>
      <c r="H305" s="306"/>
      <c r="I305" s="306"/>
      <c r="J305" s="306"/>
      <c r="K305" s="306"/>
      <c r="L305" s="306" t="s">
        <v>28</v>
      </c>
      <c r="M305" s="306"/>
      <c r="N305" s="307"/>
      <c r="O305" s="307"/>
      <c r="P305" s="307"/>
    </row>
    <row r="306" spans="6:16" x14ac:dyDescent="0.25">
      <c r="F306" s="306"/>
      <c r="G306" s="306"/>
      <c r="H306" s="306"/>
      <c r="I306" s="306"/>
      <c r="J306" s="306"/>
      <c r="K306" s="306"/>
      <c r="L306" s="306" t="s">
        <v>28</v>
      </c>
      <c r="M306" s="306"/>
      <c r="N306" s="307"/>
      <c r="O306" s="307"/>
      <c r="P306" s="307"/>
    </row>
    <row r="307" spans="6:16" x14ac:dyDescent="0.25">
      <c r="F307" s="306"/>
      <c r="G307" s="306"/>
      <c r="H307" s="306"/>
      <c r="I307" s="306"/>
      <c r="J307" s="306"/>
      <c r="K307" s="306"/>
      <c r="L307" s="306"/>
      <c r="M307" s="306"/>
      <c r="N307" s="307"/>
      <c r="O307" s="307"/>
      <c r="P307" s="307"/>
    </row>
    <row r="308" spans="6:16" x14ac:dyDescent="0.25">
      <c r="F308" s="306"/>
      <c r="G308" s="306"/>
      <c r="H308" s="306"/>
      <c r="I308" s="306"/>
      <c r="J308" s="306"/>
      <c r="K308" s="306"/>
      <c r="L308" s="306"/>
      <c r="M308" s="306"/>
      <c r="N308" s="307"/>
      <c r="O308" s="307"/>
      <c r="P308" s="307"/>
    </row>
    <row r="309" spans="6:16" x14ac:dyDescent="0.25">
      <c r="F309" s="306"/>
      <c r="G309" s="306"/>
      <c r="H309" s="306"/>
      <c r="I309" s="306"/>
      <c r="J309" s="306"/>
      <c r="K309" s="306"/>
      <c r="L309" s="306"/>
      <c r="M309" s="306"/>
      <c r="N309" s="307"/>
      <c r="O309" s="307"/>
      <c r="P309" s="307"/>
    </row>
    <row r="310" spans="6:16" x14ac:dyDescent="0.25">
      <c r="F310" s="306"/>
      <c r="G310" s="306"/>
      <c r="H310" s="306"/>
      <c r="I310" s="306"/>
      <c r="J310" s="306"/>
      <c r="K310" s="306"/>
      <c r="L310" s="306"/>
      <c r="M310" s="306"/>
      <c r="N310" s="307"/>
      <c r="O310" s="307"/>
      <c r="P310" s="307"/>
    </row>
    <row r="311" spans="6:16" x14ac:dyDescent="0.25">
      <c r="F311" s="306"/>
      <c r="G311" s="306"/>
      <c r="H311" s="306"/>
      <c r="I311" s="306"/>
      <c r="J311" s="306"/>
      <c r="K311" s="306"/>
      <c r="L311" s="306"/>
      <c r="M311" s="306"/>
      <c r="N311" s="307"/>
      <c r="O311" s="307"/>
      <c r="P311" s="307"/>
    </row>
    <row r="312" spans="6:16" x14ac:dyDescent="0.25">
      <c r="F312" s="306"/>
      <c r="G312" s="306"/>
      <c r="H312" s="306"/>
      <c r="I312" s="306"/>
      <c r="J312" s="306"/>
      <c r="K312" s="306"/>
      <c r="L312" s="306"/>
      <c r="M312" s="306"/>
      <c r="N312" s="307"/>
      <c r="O312" s="307"/>
      <c r="P312" s="307"/>
    </row>
    <row r="313" spans="6:16" x14ac:dyDescent="0.25">
      <c r="F313" s="306"/>
      <c r="G313" s="306"/>
      <c r="H313" s="306"/>
      <c r="I313" s="306"/>
      <c r="J313" s="306"/>
      <c r="K313" s="306"/>
      <c r="L313" s="306"/>
      <c r="M313" s="306"/>
      <c r="N313" s="307"/>
      <c r="O313" s="307"/>
      <c r="P313" s="307"/>
    </row>
    <row r="314" spans="6:16" x14ac:dyDescent="0.25">
      <c r="F314" s="306"/>
      <c r="G314" s="306"/>
      <c r="H314" s="306"/>
      <c r="I314" s="306"/>
      <c r="J314" s="306"/>
      <c r="K314" s="306"/>
      <c r="L314" s="306"/>
      <c r="M314" s="306"/>
      <c r="N314" s="307"/>
      <c r="O314" s="307"/>
      <c r="P314" s="307"/>
    </row>
    <row r="315" spans="6:16" x14ac:dyDescent="0.25">
      <c r="F315" s="306"/>
      <c r="G315" s="306"/>
      <c r="H315" s="306"/>
      <c r="I315" s="306"/>
      <c r="J315" s="306"/>
      <c r="K315" s="306"/>
      <c r="L315" s="306"/>
      <c r="M315" s="306"/>
      <c r="N315" s="307"/>
      <c r="O315" s="307"/>
      <c r="P315" s="307"/>
    </row>
    <row r="316" spans="6:16" x14ac:dyDescent="0.25">
      <c r="F316" s="306"/>
      <c r="G316" s="306"/>
      <c r="H316" s="306"/>
      <c r="I316" s="306"/>
      <c r="J316" s="306"/>
      <c r="K316" s="306"/>
      <c r="L316" s="306"/>
      <c r="M316" s="306"/>
      <c r="N316" s="307"/>
      <c r="O316" s="307"/>
      <c r="P316" s="307"/>
    </row>
    <row r="317" spans="6:16" x14ac:dyDescent="0.25">
      <c r="F317" s="306"/>
      <c r="G317" s="306"/>
      <c r="H317" s="306"/>
      <c r="I317" s="306"/>
      <c r="J317" s="306"/>
      <c r="K317" s="306"/>
      <c r="L317" s="306"/>
      <c r="M317" s="306"/>
      <c r="N317" s="307"/>
      <c r="O317" s="307"/>
      <c r="P317" s="307"/>
    </row>
    <row r="318" spans="6:16" x14ac:dyDescent="0.25">
      <c r="F318" s="306"/>
      <c r="G318" s="306"/>
      <c r="H318" s="306"/>
      <c r="I318" s="306"/>
      <c r="J318" s="306"/>
      <c r="K318" s="306"/>
      <c r="L318" s="306"/>
      <c r="M318" s="306"/>
      <c r="N318" s="307"/>
      <c r="O318" s="307"/>
      <c r="P318" s="307"/>
    </row>
    <row r="319" spans="6:16" x14ac:dyDescent="0.25">
      <c r="F319" s="306"/>
      <c r="G319" s="306"/>
      <c r="H319" s="306"/>
      <c r="I319" s="306"/>
      <c r="J319" s="306"/>
      <c r="K319" s="306"/>
      <c r="L319" s="306"/>
      <c r="M319" s="306"/>
      <c r="N319" s="307"/>
      <c r="O319" s="307"/>
      <c r="P319" s="307"/>
    </row>
    <row r="320" spans="6:16" x14ac:dyDescent="0.25">
      <c r="F320" s="306"/>
      <c r="G320" s="306"/>
      <c r="H320" s="306"/>
      <c r="I320" s="306"/>
      <c r="J320" s="306"/>
      <c r="K320" s="306"/>
      <c r="L320" s="306"/>
      <c r="M320" s="306"/>
      <c r="N320" s="307"/>
      <c r="O320" s="307"/>
      <c r="P320" s="307"/>
    </row>
    <row r="321" spans="6:16" x14ac:dyDescent="0.25">
      <c r="F321" s="306"/>
      <c r="G321" s="306"/>
      <c r="H321" s="306"/>
      <c r="I321" s="306"/>
      <c r="J321" s="306"/>
      <c r="K321" s="306"/>
      <c r="L321" s="306"/>
      <c r="M321" s="306"/>
      <c r="N321" s="307"/>
      <c r="O321" s="307"/>
      <c r="P321" s="307"/>
    </row>
    <row r="322" spans="6:16" x14ac:dyDescent="0.25">
      <c r="F322" s="306"/>
      <c r="G322" s="306"/>
      <c r="H322" s="306"/>
      <c r="I322" s="306"/>
      <c r="J322" s="306"/>
      <c r="K322" s="306"/>
      <c r="L322" s="306"/>
      <c r="M322" s="306"/>
      <c r="N322" s="307"/>
      <c r="O322" s="307"/>
      <c r="P322" s="307"/>
    </row>
    <row r="323" spans="6:16" x14ac:dyDescent="0.25">
      <c r="F323" s="306"/>
      <c r="G323" s="306"/>
      <c r="H323" s="306"/>
      <c r="I323" s="306"/>
      <c r="J323" s="306"/>
      <c r="K323" s="306"/>
      <c r="L323" s="306"/>
      <c r="M323" s="306"/>
      <c r="N323" s="307"/>
      <c r="O323" s="307"/>
      <c r="P323" s="307"/>
    </row>
    <row r="324" spans="6:16" x14ac:dyDescent="0.25">
      <c r="F324" s="306"/>
      <c r="G324" s="306"/>
      <c r="H324" s="306"/>
      <c r="I324" s="306"/>
      <c r="J324" s="306"/>
      <c r="K324" s="306"/>
      <c r="L324" s="306"/>
      <c r="M324" s="306"/>
      <c r="N324" s="307"/>
      <c r="O324" s="307"/>
      <c r="P324" s="307"/>
    </row>
    <row r="325" spans="6:16" x14ac:dyDescent="0.25">
      <c r="F325" s="306"/>
      <c r="G325" s="306"/>
      <c r="H325" s="306"/>
      <c r="I325" s="306"/>
      <c r="J325" s="306"/>
      <c r="K325" s="306"/>
      <c r="L325" s="306"/>
      <c r="M325" s="306"/>
      <c r="N325" s="307"/>
      <c r="O325" s="307"/>
      <c r="P325" s="307"/>
    </row>
    <row r="326" spans="6:16" x14ac:dyDescent="0.25">
      <c r="F326" s="306"/>
      <c r="G326" s="306"/>
      <c r="H326" s="306"/>
      <c r="I326" s="306"/>
      <c r="J326" s="306"/>
      <c r="K326" s="306"/>
      <c r="L326" s="306"/>
      <c r="M326" s="306"/>
      <c r="N326" s="307"/>
      <c r="O326" s="307"/>
      <c r="P326" s="307"/>
    </row>
    <row r="327" spans="6:16" x14ac:dyDescent="0.25">
      <c r="F327" s="306"/>
      <c r="G327" s="306"/>
      <c r="H327" s="306"/>
      <c r="I327" s="306"/>
      <c r="J327" s="306"/>
      <c r="K327" s="306"/>
      <c r="L327" s="306"/>
      <c r="M327" s="306"/>
      <c r="N327" s="307"/>
      <c r="O327" s="307"/>
      <c r="P327" s="307"/>
    </row>
    <row r="328" spans="6:16" x14ac:dyDescent="0.25">
      <c r="F328" s="306"/>
      <c r="G328" s="306"/>
      <c r="H328" s="306"/>
      <c r="I328" s="306"/>
      <c r="J328" s="306"/>
      <c r="K328" s="306"/>
      <c r="L328" s="306"/>
      <c r="M328" s="306"/>
      <c r="N328" s="307"/>
      <c r="O328" s="307"/>
      <c r="P328" s="307"/>
    </row>
    <row r="329" spans="6:16" x14ac:dyDescent="0.25">
      <c r="F329" s="306"/>
      <c r="G329" s="306"/>
      <c r="H329" s="306"/>
      <c r="I329" s="306"/>
      <c r="J329" s="306"/>
      <c r="K329" s="306"/>
      <c r="L329" s="306"/>
      <c r="M329" s="306"/>
      <c r="N329" s="307"/>
      <c r="O329" s="307"/>
      <c r="P329" s="307"/>
    </row>
    <row r="330" spans="6:16" x14ac:dyDescent="0.25">
      <c r="F330" s="306"/>
      <c r="G330" s="306"/>
      <c r="H330" s="306"/>
      <c r="I330" s="306"/>
      <c r="J330" s="306"/>
      <c r="K330" s="306"/>
      <c r="L330" s="306"/>
      <c r="M330" s="306"/>
      <c r="N330" s="307"/>
      <c r="O330" s="307"/>
      <c r="P330" s="307"/>
    </row>
    <row r="331" spans="6:16" x14ac:dyDescent="0.25">
      <c r="F331" s="306"/>
      <c r="G331" s="306"/>
      <c r="H331" s="306"/>
      <c r="I331" s="306"/>
      <c r="J331" s="306"/>
      <c r="K331" s="306"/>
      <c r="L331" s="306"/>
      <c r="M331" s="306"/>
      <c r="N331" s="307"/>
      <c r="O331" s="307"/>
      <c r="P331" s="307"/>
    </row>
    <row r="332" spans="6:16" x14ac:dyDescent="0.25">
      <c r="F332" s="306"/>
      <c r="G332" s="306"/>
      <c r="H332" s="306"/>
      <c r="I332" s="306"/>
      <c r="J332" s="306"/>
      <c r="K332" s="306"/>
      <c r="L332" s="306"/>
      <c r="M332" s="306"/>
      <c r="N332" s="307"/>
      <c r="O332" s="307"/>
      <c r="P332" s="307"/>
    </row>
    <row r="333" spans="6:16" x14ac:dyDescent="0.25">
      <c r="F333" s="306"/>
      <c r="G333" s="306"/>
      <c r="H333" s="306"/>
      <c r="I333" s="306"/>
      <c r="J333" s="306"/>
      <c r="K333" s="306"/>
      <c r="L333" s="306"/>
      <c r="M333" s="306"/>
      <c r="N333" s="307"/>
      <c r="O333" s="307"/>
      <c r="P333" s="307"/>
    </row>
    <row r="334" spans="6:16" x14ac:dyDescent="0.25">
      <c r="F334" s="306"/>
      <c r="G334" s="306"/>
      <c r="H334" s="306"/>
      <c r="I334" s="306"/>
      <c r="J334" s="306"/>
      <c r="K334" s="306"/>
      <c r="L334" s="306"/>
      <c r="M334" s="306"/>
      <c r="N334" s="307"/>
      <c r="O334" s="307"/>
      <c r="P334" s="307"/>
    </row>
    <row r="335" spans="6:16" x14ac:dyDescent="0.25">
      <c r="F335" s="306"/>
      <c r="G335" s="306"/>
      <c r="H335" s="306"/>
      <c r="I335" s="306"/>
      <c r="J335" s="306"/>
      <c r="K335" s="306"/>
      <c r="L335" s="306"/>
      <c r="M335" s="306"/>
      <c r="N335" s="307"/>
      <c r="O335" s="307"/>
      <c r="P335" s="307"/>
    </row>
    <row r="336" spans="6:16" x14ac:dyDescent="0.25">
      <c r="F336" s="306"/>
      <c r="G336" s="306"/>
      <c r="H336" s="306"/>
      <c r="I336" s="306"/>
      <c r="J336" s="306"/>
      <c r="K336" s="306"/>
      <c r="L336" s="306"/>
      <c r="M336" s="306"/>
      <c r="N336" s="307"/>
      <c r="O336" s="307"/>
      <c r="P336" s="307"/>
    </row>
    <row r="337" spans="6:16" x14ac:dyDescent="0.25">
      <c r="F337" s="306"/>
      <c r="G337" s="306"/>
      <c r="H337" s="306"/>
      <c r="I337" s="306"/>
      <c r="J337" s="306"/>
      <c r="K337" s="306"/>
      <c r="L337" s="306"/>
      <c r="M337" s="306"/>
      <c r="N337" s="307"/>
      <c r="O337" s="307"/>
      <c r="P337" s="307"/>
    </row>
    <row r="338" spans="6:16" x14ac:dyDescent="0.25">
      <c r="F338" s="306"/>
      <c r="G338" s="306"/>
      <c r="H338" s="306"/>
      <c r="I338" s="306"/>
      <c r="J338" s="306"/>
      <c r="K338" s="306"/>
      <c r="L338" s="306"/>
      <c r="M338" s="306"/>
      <c r="N338" s="307"/>
      <c r="O338" s="307"/>
      <c r="P338" s="307"/>
    </row>
    <row r="339" spans="6:16" x14ac:dyDescent="0.25">
      <c r="F339" s="306"/>
      <c r="G339" s="306"/>
      <c r="H339" s="306"/>
      <c r="I339" s="306"/>
      <c r="J339" s="306"/>
      <c r="K339" s="306"/>
      <c r="L339" s="306"/>
      <c r="M339" s="306"/>
      <c r="N339" s="307"/>
      <c r="O339" s="307"/>
      <c r="P339" s="307"/>
    </row>
    <row r="340" spans="6:16" x14ac:dyDescent="0.25">
      <c r="F340" s="306"/>
      <c r="G340" s="306"/>
      <c r="H340" s="306"/>
      <c r="I340" s="306"/>
      <c r="J340" s="306"/>
      <c r="K340" s="306"/>
      <c r="L340" s="306"/>
      <c r="M340" s="306"/>
      <c r="N340" s="307"/>
      <c r="O340" s="307"/>
      <c r="P340" s="307"/>
    </row>
    <row r="341" spans="6:16" x14ac:dyDescent="0.25">
      <c r="F341" s="306"/>
      <c r="G341" s="306"/>
      <c r="H341" s="306"/>
      <c r="I341" s="306"/>
      <c r="J341" s="306"/>
      <c r="K341" s="306"/>
      <c r="L341" s="306"/>
      <c r="M341" s="306"/>
      <c r="N341" s="307"/>
      <c r="O341" s="307"/>
      <c r="P341" s="307"/>
    </row>
    <row r="342" spans="6:16" x14ac:dyDescent="0.25">
      <c r="F342" s="306"/>
      <c r="G342" s="306"/>
      <c r="H342" s="306"/>
      <c r="I342" s="306"/>
      <c r="J342" s="306"/>
      <c r="K342" s="306"/>
      <c r="L342" s="306"/>
      <c r="M342" s="306"/>
      <c r="N342" s="307"/>
      <c r="O342" s="307"/>
      <c r="P342" s="307"/>
    </row>
    <row r="343" spans="6:16" x14ac:dyDescent="0.25">
      <c r="F343" s="306"/>
      <c r="G343" s="306"/>
      <c r="H343" s="306"/>
      <c r="I343" s="306"/>
      <c r="J343" s="306"/>
      <c r="K343" s="306"/>
      <c r="L343" s="306"/>
      <c r="M343" s="306"/>
      <c r="N343" s="307"/>
      <c r="O343" s="307"/>
      <c r="P343" s="307"/>
    </row>
    <row r="344" spans="6:16" x14ac:dyDescent="0.25">
      <c r="F344" s="306"/>
      <c r="G344" s="306"/>
      <c r="H344" s="306"/>
      <c r="I344" s="306"/>
      <c r="J344" s="306"/>
      <c r="K344" s="306"/>
      <c r="L344" s="306"/>
      <c r="M344" s="306"/>
      <c r="N344" s="307"/>
      <c r="O344" s="307"/>
      <c r="P344" s="307"/>
    </row>
    <row r="345" spans="6:16" x14ac:dyDescent="0.25">
      <c r="F345" s="306"/>
      <c r="G345" s="306"/>
      <c r="H345" s="306"/>
      <c r="I345" s="306"/>
      <c r="J345" s="306"/>
      <c r="K345" s="306"/>
      <c r="L345" s="306"/>
      <c r="M345" s="306"/>
      <c r="N345" s="307"/>
      <c r="O345" s="307"/>
      <c r="P345" s="307"/>
    </row>
    <row r="346" spans="6:16" x14ac:dyDescent="0.25">
      <c r="F346" s="306"/>
      <c r="G346" s="306"/>
      <c r="H346" s="306"/>
      <c r="I346" s="306"/>
      <c r="J346" s="306"/>
      <c r="K346" s="306"/>
      <c r="L346" s="306"/>
      <c r="M346" s="306"/>
      <c r="N346" s="307"/>
      <c r="O346" s="307"/>
      <c r="P346" s="307"/>
    </row>
    <row r="347" spans="6:16" x14ac:dyDescent="0.25">
      <c r="F347" s="306"/>
      <c r="G347" s="306"/>
      <c r="H347" s="306"/>
      <c r="I347" s="306"/>
      <c r="J347" s="306"/>
      <c r="K347" s="306"/>
      <c r="L347" s="306"/>
      <c r="M347" s="306"/>
      <c r="N347" s="307"/>
      <c r="O347" s="307"/>
      <c r="P347" s="307"/>
    </row>
    <row r="348" spans="6:16" x14ac:dyDescent="0.25">
      <c r="F348" s="306"/>
      <c r="G348" s="306"/>
      <c r="H348" s="306"/>
      <c r="I348" s="306"/>
      <c r="J348" s="306"/>
      <c r="K348" s="306"/>
      <c r="L348" s="306"/>
      <c r="M348" s="306"/>
      <c r="N348" s="306"/>
      <c r="O348" s="306"/>
      <c r="P348" s="306"/>
    </row>
    <row r="349" spans="6:16" x14ac:dyDescent="0.25">
      <c r="F349" s="306"/>
      <c r="G349" s="306"/>
      <c r="H349" s="306"/>
      <c r="I349" s="306"/>
      <c r="J349" s="306"/>
      <c r="K349" s="306"/>
      <c r="L349" s="306"/>
      <c r="M349" s="306"/>
      <c r="N349" s="306"/>
      <c r="O349" s="306"/>
      <c r="P349" s="306"/>
    </row>
    <row r="350" spans="6:16" x14ac:dyDescent="0.25">
      <c r="F350" s="306"/>
      <c r="G350" s="306"/>
      <c r="H350" s="306"/>
      <c r="I350" s="306"/>
      <c r="J350" s="306"/>
      <c r="K350" s="306"/>
      <c r="L350" s="306"/>
      <c r="M350" s="306"/>
      <c r="N350" s="306"/>
      <c r="O350" s="306"/>
      <c r="P350" s="306"/>
    </row>
    <row r="351" spans="6:16" x14ac:dyDescent="0.25">
      <c r="F351" s="306"/>
      <c r="G351" s="306"/>
      <c r="H351" s="306"/>
      <c r="I351" s="306"/>
      <c r="J351" s="306"/>
      <c r="K351" s="306"/>
      <c r="L351" s="306"/>
      <c r="M351" s="306"/>
      <c r="N351" s="306"/>
      <c r="O351" s="306"/>
      <c r="P351" s="306"/>
    </row>
    <row r="352" spans="6:16" x14ac:dyDescent="0.25">
      <c r="F352" s="306"/>
      <c r="G352" s="306"/>
      <c r="H352" s="306"/>
      <c r="I352" s="306"/>
      <c r="J352" s="306"/>
      <c r="K352" s="306"/>
      <c r="L352" s="306"/>
      <c r="M352" s="306"/>
      <c r="N352" s="306"/>
      <c r="O352" s="306"/>
      <c r="P352" s="306"/>
    </row>
    <row r="353" spans="6:16" x14ac:dyDescent="0.25">
      <c r="F353" s="306"/>
      <c r="G353" s="306"/>
      <c r="H353" s="306"/>
      <c r="I353" s="306"/>
      <c r="J353" s="306"/>
      <c r="K353" s="306"/>
      <c r="L353" s="306"/>
      <c r="M353" s="306"/>
      <c r="N353" s="306"/>
      <c r="O353" s="306"/>
      <c r="P353" s="306"/>
    </row>
    <row r="354" spans="6:16" x14ac:dyDescent="0.25">
      <c r="F354" s="306"/>
      <c r="G354" s="306"/>
      <c r="H354" s="306"/>
      <c r="I354" s="306"/>
      <c r="J354" s="306"/>
      <c r="K354" s="306"/>
      <c r="L354" s="306"/>
      <c r="M354" s="306"/>
      <c r="N354" s="306"/>
      <c r="O354" s="306"/>
      <c r="P354" s="306"/>
    </row>
    <row r="355" spans="6:16" x14ac:dyDescent="0.25">
      <c r="F355" s="306"/>
      <c r="G355" s="306"/>
      <c r="H355" s="306"/>
      <c r="I355" s="306"/>
      <c r="J355" s="306"/>
      <c r="K355" s="306"/>
      <c r="L355" s="306"/>
      <c r="M355" s="306"/>
      <c r="N355" s="306"/>
      <c r="O355" s="306"/>
      <c r="P355" s="306"/>
    </row>
    <row r="356" spans="6:16" x14ac:dyDescent="0.25">
      <c r="F356" s="306"/>
      <c r="G356" s="306"/>
      <c r="H356" s="306"/>
      <c r="I356" s="306"/>
      <c r="J356" s="306"/>
      <c r="K356" s="306"/>
      <c r="L356" s="306"/>
      <c r="M356" s="306"/>
      <c r="N356" s="306"/>
      <c r="O356" s="306"/>
      <c r="P356" s="306"/>
    </row>
    <row r="357" spans="6:16" x14ac:dyDescent="0.25">
      <c r="F357" s="306"/>
      <c r="G357" s="306"/>
      <c r="H357" s="306"/>
      <c r="I357" s="306"/>
      <c r="J357" s="306"/>
      <c r="K357" s="306"/>
      <c r="L357" s="306"/>
      <c r="M357" s="306"/>
      <c r="N357" s="306"/>
      <c r="O357" s="306"/>
      <c r="P357" s="306"/>
    </row>
    <row r="358" spans="6:16" x14ac:dyDescent="0.25">
      <c r="F358" s="306"/>
      <c r="G358" s="306"/>
      <c r="H358" s="306"/>
      <c r="I358" s="306"/>
      <c r="J358" s="306"/>
      <c r="K358" s="306"/>
      <c r="L358" s="306"/>
      <c r="M358" s="306"/>
      <c r="N358" s="306"/>
      <c r="O358" s="306"/>
      <c r="P358" s="306"/>
    </row>
    <row r="359" spans="6:16" x14ac:dyDescent="0.25">
      <c r="F359" s="306"/>
      <c r="G359" s="306"/>
      <c r="H359" s="306"/>
      <c r="I359" s="306"/>
      <c r="J359" s="306"/>
      <c r="K359" s="306"/>
      <c r="L359" s="306"/>
      <c r="M359" s="306"/>
      <c r="N359" s="306"/>
      <c r="O359" s="306"/>
      <c r="P359" s="306"/>
    </row>
    <row r="360" spans="6:16" x14ac:dyDescent="0.25">
      <c r="F360" s="306"/>
      <c r="G360" s="306"/>
      <c r="H360" s="306"/>
      <c r="I360" s="306"/>
      <c r="J360" s="306"/>
      <c r="K360" s="306"/>
      <c r="L360" s="306"/>
      <c r="M360" s="306"/>
      <c r="N360" s="306"/>
      <c r="O360" s="306"/>
      <c r="P360" s="306"/>
    </row>
    <row r="361" spans="6:16" x14ac:dyDescent="0.25">
      <c r="F361" s="306"/>
      <c r="G361" s="306"/>
      <c r="H361" s="306"/>
      <c r="I361" s="306"/>
      <c r="J361" s="306"/>
      <c r="K361" s="306"/>
      <c r="L361" s="306"/>
      <c r="M361" s="306"/>
      <c r="N361" s="306"/>
      <c r="O361" s="306"/>
      <c r="P361" s="306"/>
    </row>
    <row r="362" spans="6:16" x14ac:dyDescent="0.25">
      <c r="F362" s="306"/>
      <c r="G362" s="306"/>
      <c r="H362" s="306"/>
      <c r="I362" s="306"/>
      <c r="J362" s="306"/>
      <c r="K362" s="306"/>
      <c r="L362" s="306"/>
      <c r="M362" s="306"/>
      <c r="N362" s="306"/>
      <c r="O362" s="306"/>
      <c r="P362" s="306"/>
    </row>
    <row r="363" spans="6:16" x14ac:dyDescent="0.25">
      <c r="F363" s="306"/>
      <c r="G363" s="306"/>
      <c r="H363" s="306"/>
      <c r="I363" s="306"/>
      <c r="J363" s="306"/>
      <c r="K363" s="306"/>
      <c r="L363" s="306"/>
      <c r="M363" s="306"/>
      <c r="N363" s="306"/>
      <c r="O363" s="306"/>
      <c r="P363" s="306"/>
    </row>
    <row r="364" spans="6:16" x14ac:dyDescent="0.25">
      <c r="F364" s="312"/>
      <c r="G364" s="312"/>
      <c r="H364" s="312"/>
      <c r="I364" s="312"/>
      <c r="J364" s="312"/>
      <c r="K364" s="312"/>
      <c r="L364" s="312"/>
      <c r="M364" s="312"/>
      <c r="N364" s="312"/>
      <c r="O364" s="312"/>
      <c r="P364" s="312"/>
    </row>
    <row r="365" spans="6:16" x14ac:dyDescent="0.25">
      <c r="F365" s="312"/>
      <c r="G365" s="312"/>
      <c r="H365" s="312"/>
      <c r="I365" s="312"/>
      <c r="J365" s="312"/>
      <c r="K365" s="312"/>
      <c r="L365" s="312"/>
      <c r="M365" s="312"/>
      <c r="N365" s="312"/>
      <c r="O365" s="312"/>
      <c r="P365" s="312"/>
    </row>
    <row r="366" spans="6:16" x14ac:dyDescent="0.25">
      <c r="F366" s="312"/>
      <c r="G366" s="312"/>
      <c r="H366" s="312"/>
      <c r="I366" s="312"/>
      <c r="J366" s="312"/>
      <c r="K366" s="312"/>
      <c r="L366" s="312"/>
      <c r="M366" s="312"/>
      <c r="N366" s="312"/>
      <c r="O366" s="312"/>
      <c r="P366" s="312"/>
    </row>
  </sheetData>
  <sheetProtection sheet="1" objects="1" scenarios="1" autoFilter="0"/>
  <mergeCells count="8">
    <mergeCell ref="L2:P2"/>
    <mergeCell ref="B11:C11"/>
    <mergeCell ref="F7:F8"/>
    <mergeCell ref="J7:J8"/>
    <mergeCell ref="N7:N8"/>
    <mergeCell ref="F10:G10"/>
    <mergeCell ref="J10:K10"/>
    <mergeCell ref="N10:O10"/>
  </mergeCells>
  <pageMargins left="0.70866141732283472" right="0.70866141732283472" top="0.78740157480314965" bottom="0.78740157480314965" header="0.31496062992125984" footer="0.31496062992125984"/>
  <pageSetup paperSize="9" scale="56" fitToHeight="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6"/>
  <sheetViews>
    <sheetView zoomScaleNormal="100" workbookViewId="0">
      <pane ySplit="12" topLeftCell="A13" activePane="bottomLeft" state="frozen"/>
      <selection pane="bottomLeft"/>
    </sheetView>
  </sheetViews>
  <sheetFormatPr baseColWidth="10" defaultRowHeight="15" x14ac:dyDescent="0.25"/>
  <cols>
    <col min="1" max="1" width="25.28515625" style="312" customWidth="1"/>
    <col min="2" max="3" width="6.42578125" style="335" customWidth="1"/>
    <col min="4" max="4" width="5.42578125" style="389" customWidth="1"/>
    <col min="5" max="5" width="0.7109375" style="312" customWidth="1"/>
    <col min="6" max="6" width="10.7109375" style="314" customWidth="1"/>
    <col min="7" max="7" width="1.28515625" style="314" customWidth="1"/>
    <col min="8" max="8" width="10.42578125" style="314" customWidth="1"/>
    <col min="9" max="9" width="1.28515625" style="314" customWidth="1"/>
    <col min="10" max="10" width="10.7109375" style="314" customWidth="1"/>
    <col min="11" max="11" width="1.140625" style="314" customWidth="1"/>
    <col min="12" max="12" width="10.42578125" style="314" customWidth="1"/>
    <col min="13" max="13" width="1.42578125" style="390" customWidth="1"/>
    <col min="14" max="14" width="10.7109375" style="314" customWidth="1"/>
    <col min="15" max="15" width="1.140625" style="314" customWidth="1"/>
    <col min="16" max="16" width="12" style="314" customWidth="1"/>
    <col min="17" max="17" width="11.42578125" style="312" customWidth="1"/>
    <col min="18" max="16384" width="11.42578125" style="312"/>
  </cols>
  <sheetData>
    <row r="1" spans="1:16" x14ac:dyDescent="0.25">
      <c r="A1" s="444" t="s">
        <v>1377</v>
      </c>
      <c r="P1" s="391">
        <v>511</v>
      </c>
    </row>
    <row r="2" spans="1:16" x14ac:dyDescent="0.25">
      <c r="A2" s="444" t="s">
        <v>1378</v>
      </c>
      <c r="L2" s="560" t="str">
        <f>[2]Summen!F2</f>
        <v>gültig ab/ valable dés le 01.12.2017</v>
      </c>
      <c r="M2" s="560"/>
      <c r="N2" s="560"/>
      <c r="O2" s="560"/>
      <c r="P2" s="560"/>
    </row>
    <row r="3" spans="1:16" x14ac:dyDescent="0.25">
      <c r="F3" s="317"/>
      <c r="G3" s="317"/>
      <c r="H3" s="317"/>
      <c r="I3" s="317"/>
      <c r="J3" s="317"/>
      <c r="K3" s="317"/>
      <c r="L3" s="317"/>
      <c r="M3" s="293"/>
      <c r="N3" s="317"/>
    </row>
    <row r="4" spans="1:16" x14ac:dyDescent="0.25">
      <c r="F4" s="317"/>
      <c r="G4" s="317"/>
      <c r="H4" s="317"/>
      <c r="I4" s="317"/>
      <c r="J4" s="317"/>
      <c r="K4" s="317"/>
      <c r="L4" s="317"/>
      <c r="M4" s="293"/>
      <c r="N4" s="317"/>
    </row>
    <row r="5" spans="1:16" x14ac:dyDescent="0.25">
      <c r="A5" s="318" t="s">
        <v>1278</v>
      </c>
    </row>
    <row r="7" spans="1:16" x14ac:dyDescent="0.25">
      <c r="A7" s="294" t="s">
        <v>1279</v>
      </c>
      <c r="B7" s="334"/>
      <c r="C7" s="334"/>
      <c r="E7" s="321"/>
      <c r="F7" s="553" t="s">
        <v>37</v>
      </c>
      <c r="G7" s="392" t="s">
        <v>1280</v>
      </c>
      <c r="H7" s="393"/>
      <c r="I7" s="346"/>
      <c r="J7" s="554" t="s">
        <v>38</v>
      </c>
      <c r="K7" s="392" t="s">
        <v>1281</v>
      </c>
      <c r="L7" s="344"/>
      <c r="M7" s="336"/>
      <c r="N7" s="556" t="s">
        <v>39</v>
      </c>
      <c r="O7" s="392" t="s">
        <v>1282</v>
      </c>
      <c r="P7" s="344"/>
    </row>
    <row r="8" spans="1:16" x14ac:dyDescent="0.25">
      <c r="A8" s="294" t="s">
        <v>1283</v>
      </c>
      <c r="B8" s="334"/>
      <c r="C8" s="334"/>
      <c r="E8" s="321"/>
      <c r="F8" s="553"/>
      <c r="G8" s="392" t="s">
        <v>1284</v>
      </c>
      <c r="H8" s="325"/>
      <c r="I8" s="346"/>
      <c r="J8" s="555"/>
      <c r="K8" s="392" t="s">
        <v>1285</v>
      </c>
      <c r="L8" s="344"/>
      <c r="M8" s="336"/>
      <c r="N8" s="555"/>
      <c r="O8" s="392" t="s">
        <v>1286</v>
      </c>
      <c r="P8" s="344"/>
    </row>
    <row r="9" spans="1:16" ht="15.75" thickBot="1" x14ac:dyDescent="0.3">
      <c r="A9" s="394"/>
      <c r="B9" s="357"/>
      <c r="C9" s="357"/>
      <c r="D9" s="395"/>
      <c r="E9" s="356"/>
      <c r="F9" s="344"/>
      <c r="G9" s="345"/>
      <c r="H9" s="344"/>
      <c r="I9" s="346"/>
      <c r="J9" s="344"/>
      <c r="K9" s="345"/>
      <c r="L9" s="344"/>
      <c r="M9" s="358"/>
      <c r="N9" s="344"/>
      <c r="O9" s="345"/>
      <c r="P9" s="344"/>
    </row>
    <row r="10" spans="1:16" ht="26.25" thickBot="1" x14ac:dyDescent="0.3">
      <c r="A10" s="396" t="s">
        <v>21</v>
      </c>
      <c r="B10" s="397"/>
      <c r="C10" s="397"/>
      <c r="D10" s="398" t="s">
        <v>0</v>
      </c>
      <c r="E10" s="399"/>
      <c r="F10" s="557" t="s">
        <v>22</v>
      </c>
      <c r="G10" s="558"/>
      <c r="H10" s="353" t="s">
        <v>23</v>
      </c>
      <c r="I10" s="400"/>
      <c r="J10" s="557" t="s">
        <v>24</v>
      </c>
      <c r="K10" s="559"/>
      <c r="L10" s="353" t="s">
        <v>23</v>
      </c>
      <c r="M10" s="401"/>
      <c r="N10" s="557" t="s">
        <v>24</v>
      </c>
      <c r="O10" s="559"/>
      <c r="P10" s="353" t="s">
        <v>23</v>
      </c>
    </row>
    <row r="11" spans="1:16" x14ac:dyDescent="0.25">
      <c r="A11" s="362"/>
      <c r="B11" s="552"/>
      <c r="C11" s="552"/>
      <c r="D11" s="395" t="s">
        <v>0</v>
      </c>
      <c r="E11" s="356"/>
      <c r="F11" s="390"/>
      <c r="G11" s="390"/>
      <c r="H11" s="390"/>
      <c r="I11" s="390"/>
      <c r="J11" s="390"/>
      <c r="K11" s="390"/>
      <c r="L11" s="390"/>
      <c r="N11" s="390"/>
      <c r="O11" s="390"/>
      <c r="P11" s="390"/>
    </row>
    <row r="12" spans="1:16" x14ac:dyDescent="0.25">
      <c r="A12" s="362" t="str">
        <f>COUNT(B13:B1000) &amp; " TU/ET"</f>
        <v>221 TU/ET</v>
      </c>
      <c r="B12" s="295"/>
      <c r="C12" s="296" t="s">
        <v>1</v>
      </c>
      <c r="D12" s="297" t="s">
        <v>40</v>
      </c>
      <c r="E12" s="356"/>
      <c r="F12" s="365" t="s">
        <v>25</v>
      </c>
      <c r="H12" s="362" t="str">
        <f>COUNT(H13:H1000) &amp; " TU/ET"</f>
        <v>209 TU/ET</v>
      </c>
      <c r="J12" s="365" t="s">
        <v>25</v>
      </c>
      <c r="L12" s="362" t="str">
        <f>COUNT(L13:L1000) &amp; " TU/ET"</f>
        <v>209 TU/ET</v>
      </c>
      <c r="M12" s="358"/>
      <c r="N12" s="365" t="s">
        <v>25</v>
      </c>
      <c r="P12" s="362" t="str">
        <f>COUNT(P13:P1000) &amp; " TU/ET"</f>
        <v>42 TU/ET</v>
      </c>
    </row>
    <row r="13" spans="1:16" x14ac:dyDescent="0.25">
      <c r="A13" s="298" t="s">
        <v>41</v>
      </c>
      <c r="B13" s="369">
        <v>11</v>
      </c>
      <c r="C13" s="299" t="s">
        <v>28</v>
      </c>
      <c r="D13" s="370">
        <v>11</v>
      </c>
      <c r="E13" s="300"/>
      <c r="F13" s="301">
        <v>100</v>
      </c>
      <c r="G13" s="302"/>
      <c r="H13" s="303">
        <v>69.052082999999953</v>
      </c>
      <c r="I13" s="402"/>
      <c r="J13" s="301">
        <v>100</v>
      </c>
      <c r="K13" s="346"/>
      <c r="L13" s="303">
        <v>79.513998000000001</v>
      </c>
      <c r="M13" s="346"/>
      <c r="N13" s="375">
        <v>100</v>
      </c>
      <c r="O13" s="402"/>
      <c r="P13" s="376">
        <v>86.869233999999992</v>
      </c>
    </row>
    <row r="14" spans="1:16" x14ac:dyDescent="0.25">
      <c r="A14" s="298" t="s">
        <v>42</v>
      </c>
      <c r="B14" s="369">
        <v>22</v>
      </c>
      <c r="C14" s="299" t="s">
        <v>28</v>
      </c>
      <c r="D14" s="370">
        <v>22</v>
      </c>
      <c r="E14" s="300"/>
      <c r="F14" s="301">
        <v>0.20033400000000001</v>
      </c>
      <c r="G14" s="302"/>
      <c r="H14" s="303">
        <v>0.13833500000000001</v>
      </c>
      <c r="I14" s="402"/>
      <c r="J14" s="301">
        <v>0.19949600000000001</v>
      </c>
      <c r="K14" s="346"/>
      <c r="L14" s="303">
        <v>0.15862699999999999</v>
      </c>
      <c r="M14" s="346"/>
      <c r="N14" s="375">
        <v>0.19878799999999999</v>
      </c>
      <c r="O14" s="402"/>
      <c r="P14" s="376">
        <v>0.17268600000000001</v>
      </c>
    </row>
    <row r="15" spans="1:16" x14ac:dyDescent="0.25">
      <c r="A15" s="298" t="s">
        <v>43</v>
      </c>
      <c r="B15" s="369">
        <v>23</v>
      </c>
      <c r="C15" s="299" t="s">
        <v>28</v>
      </c>
      <c r="D15" s="370">
        <v>23</v>
      </c>
      <c r="E15" s="300"/>
      <c r="F15" s="301">
        <v>2.2751E-2</v>
      </c>
      <c r="G15" s="302"/>
      <c r="H15" s="303">
        <v>1.5709999999999998E-2</v>
      </c>
      <c r="I15" s="402"/>
      <c r="J15" s="301">
        <v>7.1900000000000002E-3</v>
      </c>
      <c r="K15" s="346"/>
      <c r="L15" s="303">
        <v>5.7169999999999999E-3</v>
      </c>
      <c r="M15" s="346"/>
      <c r="N15" s="375"/>
      <c r="O15" s="402"/>
      <c r="P15" s="376"/>
    </row>
    <row r="16" spans="1:16" x14ac:dyDescent="0.25">
      <c r="A16" s="298" t="s">
        <v>44</v>
      </c>
      <c r="B16" s="369">
        <v>24</v>
      </c>
      <c r="C16" s="299" t="s">
        <v>28</v>
      </c>
      <c r="D16" s="370">
        <v>23</v>
      </c>
      <c r="E16" s="300"/>
      <c r="F16" s="301">
        <v>4.4218E-2</v>
      </c>
      <c r="G16" s="302"/>
      <c r="H16" s="303">
        <v>3.0533000000000001E-2</v>
      </c>
      <c r="I16" s="402"/>
      <c r="J16" s="301">
        <v>2.0628000000000001E-2</v>
      </c>
      <c r="K16" s="346"/>
      <c r="L16" s="303">
        <v>1.6402E-2</v>
      </c>
      <c r="M16" s="346"/>
      <c r="N16" s="375"/>
      <c r="O16" s="402"/>
      <c r="P16" s="376"/>
    </row>
    <row r="17" spans="1:16" x14ac:dyDescent="0.25">
      <c r="A17" s="298" t="s">
        <v>45</v>
      </c>
      <c r="B17" s="369">
        <v>27</v>
      </c>
      <c r="C17" s="299" t="s">
        <v>28</v>
      </c>
      <c r="D17" s="370">
        <v>23</v>
      </c>
      <c r="E17" s="300"/>
      <c r="F17" s="301">
        <v>2.1843000000000001E-2</v>
      </c>
      <c r="G17" s="302"/>
      <c r="H17" s="303">
        <v>1.5082999999999999E-2</v>
      </c>
      <c r="I17" s="402"/>
      <c r="J17" s="301">
        <v>1.1627E-2</v>
      </c>
      <c r="K17" s="346"/>
      <c r="L17" s="303">
        <v>9.2449999999999997E-3</v>
      </c>
      <c r="M17" s="346"/>
      <c r="N17" s="375"/>
      <c r="O17" s="402"/>
      <c r="P17" s="376"/>
    </row>
    <row r="18" spans="1:16" x14ac:dyDescent="0.25">
      <c r="A18" s="298" t="s">
        <v>46</v>
      </c>
      <c r="B18" s="369">
        <v>29</v>
      </c>
      <c r="C18" s="299" t="s">
        <v>28</v>
      </c>
      <c r="D18" s="370">
        <v>29</v>
      </c>
      <c r="E18" s="300"/>
      <c r="F18" s="301">
        <v>3.3384999999999998E-2</v>
      </c>
      <c r="G18" s="302"/>
      <c r="H18" s="303">
        <v>2.3053000000000001E-2</v>
      </c>
      <c r="I18" s="402"/>
      <c r="J18" s="301">
        <v>6.5709999999999996E-3</v>
      </c>
      <c r="K18" s="346"/>
      <c r="L18" s="303">
        <v>5.2249999999999996E-3</v>
      </c>
      <c r="M18" s="346"/>
      <c r="N18" s="375"/>
      <c r="O18" s="402"/>
      <c r="P18" s="376"/>
    </row>
    <row r="19" spans="1:16" x14ac:dyDescent="0.25">
      <c r="A19" s="298" t="s">
        <v>47</v>
      </c>
      <c r="B19" s="369">
        <v>31</v>
      </c>
      <c r="C19" s="299" t="s">
        <v>28</v>
      </c>
      <c r="D19" s="370">
        <v>31</v>
      </c>
      <c r="E19" s="300"/>
      <c r="F19" s="301">
        <v>0.13697300000000001</v>
      </c>
      <c r="G19" s="302"/>
      <c r="H19" s="303">
        <v>9.4583E-2</v>
      </c>
      <c r="I19" s="402"/>
      <c r="J19" s="301">
        <v>8.7688000000000002E-2</v>
      </c>
      <c r="K19" s="346"/>
      <c r="L19" s="303">
        <v>6.9723999999999994E-2</v>
      </c>
      <c r="M19" s="346"/>
      <c r="N19" s="375">
        <v>8.6754999999999999E-2</v>
      </c>
      <c r="O19" s="402"/>
      <c r="P19" s="376">
        <v>7.5362999999999999E-2</v>
      </c>
    </row>
    <row r="20" spans="1:16" x14ac:dyDescent="0.25">
      <c r="A20" s="298" t="s">
        <v>48</v>
      </c>
      <c r="B20" s="369">
        <v>32</v>
      </c>
      <c r="C20" s="299" t="s">
        <v>28</v>
      </c>
      <c r="D20" s="370">
        <v>32</v>
      </c>
      <c r="E20" s="300"/>
      <c r="F20" s="301">
        <v>2.9071E-2</v>
      </c>
      <c r="G20" s="302"/>
      <c r="H20" s="303">
        <v>2.0074000000000002E-2</v>
      </c>
      <c r="I20" s="402"/>
      <c r="J20" s="301">
        <v>1.3559E-2</v>
      </c>
      <c r="K20" s="346"/>
      <c r="L20" s="303">
        <v>1.0781000000000001E-2</v>
      </c>
      <c r="M20" s="346"/>
      <c r="N20" s="375"/>
      <c r="O20" s="402"/>
      <c r="P20" s="376"/>
    </row>
    <row r="21" spans="1:16" x14ac:dyDescent="0.25">
      <c r="A21" s="298" t="s">
        <v>49</v>
      </c>
      <c r="B21" s="369">
        <v>34</v>
      </c>
      <c r="C21" s="299" t="s">
        <v>28</v>
      </c>
      <c r="D21" s="370">
        <v>34</v>
      </c>
      <c r="E21" s="300"/>
      <c r="F21" s="301">
        <v>1.2018789999999999</v>
      </c>
      <c r="G21" s="302"/>
      <c r="H21" s="303">
        <v>0.82992200000000005</v>
      </c>
      <c r="I21" s="402"/>
      <c r="J21" s="301">
        <v>0.68453699999999995</v>
      </c>
      <c r="K21" s="346"/>
      <c r="L21" s="303">
        <v>0.54430299999999998</v>
      </c>
      <c r="M21" s="346"/>
      <c r="N21" s="375">
        <v>0.68642899999999996</v>
      </c>
      <c r="O21" s="402"/>
      <c r="P21" s="376">
        <v>0.59629600000000005</v>
      </c>
    </row>
    <row r="22" spans="1:16" x14ac:dyDescent="0.25">
      <c r="A22" s="298" t="s">
        <v>50</v>
      </c>
      <c r="B22" s="369">
        <v>35</v>
      </c>
      <c r="C22" s="299" t="s">
        <v>28</v>
      </c>
      <c r="D22" s="370">
        <v>35</v>
      </c>
      <c r="E22" s="300"/>
      <c r="F22" s="301">
        <v>0.12393899999999999</v>
      </c>
      <c r="G22" s="302"/>
      <c r="H22" s="303">
        <v>8.5582000000000005E-2</v>
      </c>
      <c r="I22" s="402"/>
      <c r="J22" s="301">
        <v>0.11951299999999999</v>
      </c>
      <c r="K22" s="346"/>
      <c r="L22" s="303">
        <v>9.5030000000000003E-2</v>
      </c>
      <c r="M22" s="346"/>
      <c r="N22" s="375">
        <v>0.11971900000000001</v>
      </c>
      <c r="O22" s="402"/>
      <c r="P22" s="376">
        <v>0.10399899999999999</v>
      </c>
    </row>
    <row r="23" spans="1:16" x14ac:dyDescent="0.25">
      <c r="A23" s="298" t="s">
        <v>51</v>
      </c>
      <c r="B23" s="369">
        <v>36</v>
      </c>
      <c r="C23" s="299" t="s">
        <v>28</v>
      </c>
      <c r="D23" s="370">
        <v>36</v>
      </c>
      <c r="E23" s="300"/>
      <c r="F23" s="301">
        <v>0.85822500000000002</v>
      </c>
      <c r="G23" s="302"/>
      <c r="H23" s="303">
        <v>0.59262199999999998</v>
      </c>
      <c r="I23" s="402"/>
      <c r="J23" s="301">
        <v>0.63378400000000001</v>
      </c>
      <c r="K23" s="346"/>
      <c r="L23" s="303">
        <v>0.50394700000000003</v>
      </c>
      <c r="M23" s="346"/>
      <c r="N23" s="375">
        <v>0.63237699999999997</v>
      </c>
      <c r="O23" s="402"/>
      <c r="P23" s="376">
        <v>0.54934099999999997</v>
      </c>
    </row>
    <row r="24" spans="1:16" x14ac:dyDescent="0.25">
      <c r="A24" s="298" t="s">
        <v>52</v>
      </c>
      <c r="B24" s="369">
        <v>37</v>
      </c>
      <c r="C24" s="299" t="s">
        <v>28</v>
      </c>
      <c r="D24" s="370">
        <v>37</v>
      </c>
      <c r="E24" s="300"/>
      <c r="F24" s="301">
        <v>0.25441000000000003</v>
      </c>
      <c r="G24" s="302"/>
      <c r="H24" s="303">
        <v>0.175675</v>
      </c>
      <c r="I24" s="402"/>
      <c r="J24" s="301">
        <v>0.152533</v>
      </c>
      <c r="K24" s="346"/>
      <c r="L24" s="303">
        <v>0.121285</v>
      </c>
      <c r="M24" s="346"/>
      <c r="N24" s="375"/>
      <c r="O24" s="402"/>
      <c r="P24" s="376"/>
    </row>
    <row r="25" spans="1:16" x14ac:dyDescent="0.25">
      <c r="A25" s="298" t="s">
        <v>53</v>
      </c>
      <c r="B25" s="369">
        <v>38</v>
      </c>
      <c r="C25" s="299" t="s">
        <v>28</v>
      </c>
      <c r="D25" s="370">
        <v>38</v>
      </c>
      <c r="E25" s="300"/>
      <c r="F25" s="301">
        <v>0.100882</v>
      </c>
      <c r="G25" s="302"/>
      <c r="H25" s="303">
        <v>6.9661000000000001E-2</v>
      </c>
      <c r="I25" s="402"/>
      <c r="J25" s="301">
        <v>2.1728999999999998E-2</v>
      </c>
      <c r="K25" s="346"/>
      <c r="L25" s="303">
        <v>1.7278000000000002E-2</v>
      </c>
      <c r="M25" s="346"/>
      <c r="N25" s="375"/>
      <c r="O25" s="402"/>
      <c r="P25" s="376"/>
    </row>
    <row r="26" spans="1:16" x14ac:dyDescent="0.25">
      <c r="A26" s="298" t="s">
        <v>54</v>
      </c>
      <c r="B26" s="369">
        <v>39</v>
      </c>
      <c r="C26" s="299" t="s">
        <v>28</v>
      </c>
      <c r="D26" s="370">
        <v>23</v>
      </c>
      <c r="E26" s="300"/>
      <c r="F26" s="301">
        <v>1.4991000000000001E-2</v>
      </c>
      <c r="G26" s="302"/>
      <c r="H26" s="303">
        <v>1.0352E-2</v>
      </c>
      <c r="I26" s="402"/>
      <c r="J26" s="301">
        <v>8.2590000000000007E-3</v>
      </c>
      <c r="K26" s="346"/>
      <c r="L26" s="303">
        <v>6.5669999999999999E-3</v>
      </c>
      <c r="M26" s="346"/>
      <c r="N26" s="375"/>
      <c r="O26" s="402"/>
      <c r="P26" s="376"/>
    </row>
    <row r="27" spans="1:16" x14ac:dyDescent="0.25">
      <c r="A27" s="298" t="s">
        <v>55</v>
      </c>
      <c r="B27" s="369">
        <v>42</v>
      </c>
      <c r="C27" s="299" t="s">
        <v>28</v>
      </c>
      <c r="D27" s="370">
        <v>42</v>
      </c>
      <c r="E27" s="300"/>
      <c r="F27" s="301">
        <v>4.0367E-2</v>
      </c>
      <c r="G27" s="302"/>
      <c r="H27" s="303">
        <v>2.7873999999999999E-2</v>
      </c>
      <c r="I27" s="402"/>
      <c r="J27" s="301">
        <v>6.8167000000000005E-2</v>
      </c>
      <c r="K27" s="346"/>
      <c r="L27" s="303">
        <v>5.4202E-2</v>
      </c>
      <c r="M27" s="346"/>
      <c r="N27" s="375">
        <v>6.6767999999999994E-2</v>
      </c>
      <c r="O27" s="402"/>
      <c r="P27" s="376">
        <v>5.8000999999999997E-2</v>
      </c>
    </row>
    <row r="28" spans="1:16" x14ac:dyDescent="0.25">
      <c r="A28" s="298" t="s">
        <v>56</v>
      </c>
      <c r="B28" s="369">
        <v>43</v>
      </c>
      <c r="C28" s="299" t="s">
        <v>28</v>
      </c>
      <c r="D28" s="370">
        <v>43</v>
      </c>
      <c r="E28" s="300"/>
      <c r="F28" s="301">
        <v>8.2392999999999994E-2</v>
      </c>
      <c r="G28" s="302"/>
      <c r="H28" s="303">
        <v>5.6894E-2</v>
      </c>
      <c r="I28" s="402"/>
      <c r="J28" s="301">
        <v>5.9575999999999997E-2</v>
      </c>
      <c r="K28" s="346"/>
      <c r="L28" s="303">
        <v>4.7371000000000003E-2</v>
      </c>
      <c r="M28" s="346"/>
      <c r="N28" s="375">
        <v>6.1155000000000001E-2</v>
      </c>
      <c r="O28" s="402"/>
      <c r="P28" s="376">
        <v>5.3124999999999999E-2</v>
      </c>
    </row>
    <row r="29" spans="1:16" x14ac:dyDescent="0.25">
      <c r="A29" s="298" t="s">
        <v>57</v>
      </c>
      <c r="B29" s="369">
        <v>44</v>
      </c>
      <c r="C29" s="299" t="s">
        <v>28</v>
      </c>
      <c r="D29" s="370">
        <v>73</v>
      </c>
      <c r="E29" s="300"/>
      <c r="F29" s="301">
        <v>2.7780000000000001E-3</v>
      </c>
      <c r="G29" s="302"/>
      <c r="H29" s="303">
        <v>1.918E-3</v>
      </c>
      <c r="I29" s="402"/>
      <c r="J29" s="301">
        <v>1.224E-3</v>
      </c>
      <c r="K29" s="346"/>
      <c r="L29" s="303">
        <v>9.7300000000000002E-4</v>
      </c>
      <c r="M29" s="346"/>
      <c r="N29" s="375"/>
      <c r="O29" s="402"/>
      <c r="P29" s="376"/>
    </row>
    <row r="30" spans="1:16" x14ac:dyDescent="0.25">
      <c r="A30" s="298" t="s">
        <v>58</v>
      </c>
      <c r="B30" s="369">
        <v>45</v>
      </c>
      <c r="C30" s="299" t="s">
        <v>28</v>
      </c>
      <c r="D30" s="370">
        <v>34</v>
      </c>
      <c r="E30" s="300"/>
      <c r="F30" s="301">
        <v>0.563975</v>
      </c>
      <c r="G30" s="302"/>
      <c r="H30" s="303">
        <v>0.389436</v>
      </c>
      <c r="I30" s="402"/>
      <c r="J30" s="301">
        <v>0.23383499999999999</v>
      </c>
      <c r="K30" s="346"/>
      <c r="L30" s="303">
        <v>0.18593199999999999</v>
      </c>
      <c r="M30" s="346"/>
      <c r="N30" s="375">
        <v>0.23200699999999999</v>
      </c>
      <c r="O30" s="402"/>
      <c r="P30" s="376">
        <v>0.201543</v>
      </c>
    </row>
    <row r="31" spans="1:16" x14ac:dyDescent="0.25">
      <c r="A31" s="298" t="s">
        <v>59</v>
      </c>
      <c r="B31" s="369">
        <v>46</v>
      </c>
      <c r="C31" s="299">
        <v>490</v>
      </c>
      <c r="D31" s="370">
        <v>490</v>
      </c>
      <c r="E31" s="300"/>
      <c r="F31" s="301"/>
      <c r="G31" s="302"/>
      <c r="H31" s="303" t="s">
        <v>28</v>
      </c>
      <c r="I31" s="402"/>
      <c r="J31" s="301"/>
      <c r="K31" s="346"/>
      <c r="L31" s="303"/>
      <c r="M31" s="346"/>
      <c r="N31" s="375"/>
      <c r="O31" s="402"/>
      <c r="P31" s="376"/>
    </row>
    <row r="32" spans="1:16" x14ac:dyDescent="0.25">
      <c r="A32" s="298" t="s">
        <v>60</v>
      </c>
      <c r="B32" s="369">
        <v>47</v>
      </c>
      <c r="C32" s="299" t="s">
        <v>28</v>
      </c>
      <c r="D32" s="370">
        <v>47</v>
      </c>
      <c r="E32" s="300"/>
      <c r="F32" s="301">
        <v>2.7713000000000002E-2</v>
      </c>
      <c r="G32" s="302"/>
      <c r="H32" s="303">
        <v>1.9136E-2</v>
      </c>
      <c r="I32" s="402"/>
      <c r="J32" s="301">
        <v>2.0562E-2</v>
      </c>
      <c r="K32" s="346"/>
      <c r="L32" s="303">
        <v>1.635E-2</v>
      </c>
      <c r="M32" s="346"/>
      <c r="N32" s="375"/>
      <c r="O32" s="402"/>
      <c r="P32" s="376"/>
    </row>
    <row r="33" spans="1:16" x14ac:dyDescent="0.25">
      <c r="A33" s="298" t="s">
        <v>61</v>
      </c>
      <c r="B33" s="369">
        <v>48</v>
      </c>
      <c r="C33" s="299" t="s">
        <v>28</v>
      </c>
      <c r="D33" s="370">
        <v>48</v>
      </c>
      <c r="E33" s="300"/>
      <c r="F33" s="301">
        <v>0.39659</v>
      </c>
      <c r="G33" s="302"/>
      <c r="H33" s="303">
        <v>0.27385399999999999</v>
      </c>
      <c r="I33" s="402"/>
      <c r="J33" s="301">
        <v>0.40553800000000001</v>
      </c>
      <c r="K33" s="346"/>
      <c r="L33" s="303">
        <v>0.322459</v>
      </c>
      <c r="M33" s="346"/>
      <c r="N33" s="375">
        <v>0.406532</v>
      </c>
      <c r="O33" s="402"/>
      <c r="P33" s="376">
        <v>0.35315099999999999</v>
      </c>
    </row>
    <row r="34" spans="1:16" x14ac:dyDescent="0.25">
      <c r="A34" s="298" t="s">
        <v>62</v>
      </c>
      <c r="B34" s="369">
        <v>49</v>
      </c>
      <c r="C34" s="299" t="s">
        <v>28</v>
      </c>
      <c r="D34" s="370">
        <v>49</v>
      </c>
      <c r="E34" s="300"/>
      <c r="F34" s="301">
        <v>6.8439E-2</v>
      </c>
      <c r="G34" s="302"/>
      <c r="H34" s="303">
        <v>4.7259000000000002E-2</v>
      </c>
      <c r="I34" s="402"/>
      <c r="J34" s="301">
        <v>4.3046000000000001E-2</v>
      </c>
      <c r="K34" s="346"/>
      <c r="L34" s="303">
        <v>3.4228000000000001E-2</v>
      </c>
      <c r="M34" s="346"/>
      <c r="N34" s="375">
        <v>4.7546999999999999E-2</v>
      </c>
      <c r="O34" s="402"/>
      <c r="P34" s="376">
        <v>4.1304E-2</v>
      </c>
    </row>
    <row r="35" spans="1:16" x14ac:dyDescent="0.25">
      <c r="A35" s="298" t="s">
        <v>63</v>
      </c>
      <c r="B35" s="369">
        <v>51</v>
      </c>
      <c r="C35" s="299" t="s">
        <v>28</v>
      </c>
      <c r="D35" s="370">
        <v>51</v>
      </c>
      <c r="E35" s="300"/>
      <c r="F35" s="301">
        <v>6.7733000000000002E-2</v>
      </c>
      <c r="G35" s="302"/>
      <c r="H35" s="303">
        <v>4.6771E-2</v>
      </c>
      <c r="I35" s="402"/>
      <c r="J35" s="301">
        <v>4.7119000000000001E-2</v>
      </c>
      <c r="K35" s="346"/>
      <c r="L35" s="303">
        <v>3.7465999999999999E-2</v>
      </c>
      <c r="M35" s="346"/>
      <c r="N35" s="375">
        <v>5.5423E-2</v>
      </c>
      <c r="O35" s="402"/>
      <c r="P35" s="376">
        <v>4.8146000000000001E-2</v>
      </c>
    </row>
    <row r="36" spans="1:16" x14ac:dyDescent="0.25">
      <c r="A36" s="298" t="s">
        <v>64</v>
      </c>
      <c r="B36" s="369">
        <v>52</v>
      </c>
      <c r="C36" s="299" t="s">
        <v>28</v>
      </c>
      <c r="D36" s="370">
        <v>34</v>
      </c>
      <c r="E36" s="300"/>
      <c r="F36" s="301">
        <v>0.58396800000000004</v>
      </c>
      <c r="G36" s="302"/>
      <c r="H36" s="303">
        <v>0.40324199999999999</v>
      </c>
      <c r="I36" s="402"/>
      <c r="J36" s="301">
        <v>0.30510700000000002</v>
      </c>
      <c r="K36" s="346"/>
      <c r="L36" s="303">
        <v>0.24260300000000001</v>
      </c>
      <c r="M36" s="346"/>
      <c r="N36" s="375">
        <v>0.34678500000000001</v>
      </c>
      <c r="O36" s="402"/>
      <c r="P36" s="376">
        <v>0.30124899999999999</v>
      </c>
    </row>
    <row r="37" spans="1:16" x14ac:dyDescent="0.25">
      <c r="A37" s="298" t="s">
        <v>65</v>
      </c>
      <c r="B37" s="369">
        <v>53</v>
      </c>
      <c r="C37" s="299" t="s">
        <v>28</v>
      </c>
      <c r="D37" s="370">
        <v>53</v>
      </c>
      <c r="E37" s="300"/>
      <c r="F37" s="301">
        <v>0.37255899999999997</v>
      </c>
      <c r="G37" s="302"/>
      <c r="H37" s="303">
        <v>0.25725999999999999</v>
      </c>
      <c r="I37" s="402"/>
      <c r="J37" s="301">
        <v>0.128577</v>
      </c>
      <c r="K37" s="346"/>
      <c r="L37" s="303">
        <v>0.10223699999999999</v>
      </c>
      <c r="M37" s="346"/>
      <c r="N37" s="375">
        <v>0.132856</v>
      </c>
      <c r="O37" s="402"/>
      <c r="P37" s="376">
        <v>0.115411</v>
      </c>
    </row>
    <row r="38" spans="1:16" x14ac:dyDescent="0.25">
      <c r="A38" s="298" t="s">
        <v>66</v>
      </c>
      <c r="B38" s="369">
        <v>55</v>
      </c>
      <c r="C38" s="299" t="s">
        <v>28</v>
      </c>
      <c r="D38" s="370">
        <v>55</v>
      </c>
      <c r="E38" s="300"/>
      <c r="F38" s="301">
        <v>7.8548000000000007E-2</v>
      </c>
      <c r="G38" s="302"/>
      <c r="H38" s="303">
        <v>5.4239000000000002E-2</v>
      </c>
      <c r="I38" s="402"/>
      <c r="J38" s="301">
        <v>2.0802000000000001E-2</v>
      </c>
      <c r="K38" s="346"/>
      <c r="L38" s="303">
        <v>1.6541E-2</v>
      </c>
      <c r="M38" s="346"/>
      <c r="N38" s="375"/>
      <c r="O38" s="402"/>
      <c r="P38" s="376"/>
    </row>
    <row r="39" spans="1:16" x14ac:dyDescent="0.25">
      <c r="A39" s="298" t="s">
        <v>67</v>
      </c>
      <c r="B39" s="369">
        <v>56</v>
      </c>
      <c r="C39" s="299" t="s">
        <v>28</v>
      </c>
      <c r="D39" s="370">
        <v>38</v>
      </c>
      <c r="E39" s="300"/>
      <c r="F39" s="301">
        <v>4.5504000000000003E-2</v>
      </c>
      <c r="G39" s="302"/>
      <c r="H39" s="303">
        <v>3.1420999999999998E-2</v>
      </c>
      <c r="I39" s="402"/>
      <c r="J39" s="301">
        <v>1.5363E-2</v>
      </c>
      <c r="K39" s="346"/>
      <c r="L39" s="303">
        <v>1.2215999999999999E-2</v>
      </c>
      <c r="M39" s="346"/>
      <c r="N39" s="375"/>
      <c r="O39" s="402"/>
      <c r="P39" s="376"/>
    </row>
    <row r="40" spans="1:16" x14ac:dyDescent="0.25">
      <c r="A40" s="298" t="s">
        <v>68</v>
      </c>
      <c r="B40" s="369">
        <v>61</v>
      </c>
      <c r="C40" s="299" t="s">
        <v>28</v>
      </c>
      <c r="D40" s="370">
        <v>61</v>
      </c>
      <c r="E40" s="300"/>
      <c r="F40" s="301">
        <v>2.9613E-2</v>
      </c>
      <c r="G40" s="302"/>
      <c r="H40" s="303">
        <v>2.0448000000000001E-2</v>
      </c>
      <c r="I40" s="402"/>
      <c r="J40" s="301">
        <v>2.5209999999999998E-3</v>
      </c>
      <c r="K40" s="346"/>
      <c r="L40" s="303">
        <v>2.0049999999999998E-3</v>
      </c>
      <c r="M40" s="346"/>
      <c r="N40" s="375"/>
      <c r="O40" s="402"/>
      <c r="P40" s="376"/>
    </row>
    <row r="41" spans="1:16" x14ac:dyDescent="0.25">
      <c r="A41" s="298" t="s">
        <v>69</v>
      </c>
      <c r="B41" s="369">
        <v>62</v>
      </c>
      <c r="C41" s="299" t="s">
        <v>28</v>
      </c>
      <c r="D41" s="370">
        <v>34</v>
      </c>
      <c r="E41" s="300"/>
      <c r="F41" s="301">
        <v>0.85387299999999999</v>
      </c>
      <c r="G41" s="302"/>
      <c r="H41" s="303">
        <v>0.58961699999999995</v>
      </c>
      <c r="I41" s="402"/>
      <c r="J41" s="301">
        <v>0.40790900000000002</v>
      </c>
      <c r="K41" s="346"/>
      <c r="L41" s="303">
        <v>0.32434499999999999</v>
      </c>
      <c r="M41" s="346"/>
      <c r="N41" s="375">
        <v>0.40809099999999998</v>
      </c>
      <c r="O41" s="402"/>
      <c r="P41" s="376">
        <v>0.35450599999999999</v>
      </c>
    </row>
    <row r="42" spans="1:16" x14ac:dyDescent="0.25">
      <c r="A42" s="298" t="s">
        <v>70</v>
      </c>
      <c r="B42" s="369">
        <v>64</v>
      </c>
      <c r="C42" s="299" t="s">
        <v>28</v>
      </c>
      <c r="D42" s="370">
        <v>64</v>
      </c>
      <c r="E42" s="300"/>
      <c r="F42" s="301">
        <v>0.29365599999999997</v>
      </c>
      <c r="G42" s="302"/>
      <c r="H42" s="303">
        <v>0.20277600000000001</v>
      </c>
      <c r="I42" s="402"/>
      <c r="J42" s="301">
        <v>0.22758400000000001</v>
      </c>
      <c r="K42" s="346"/>
      <c r="L42" s="303">
        <v>0.18096100000000001</v>
      </c>
      <c r="M42" s="346"/>
      <c r="N42" s="375">
        <v>0.22894999999999999</v>
      </c>
      <c r="O42" s="402"/>
      <c r="P42" s="376">
        <v>0.19888700000000001</v>
      </c>
    </row>
    <row r="43" spans="1:16" x14ac:dyDescent="0.25">
      <c r="A43" s="298" t="s">
        <v>71</v>
      </c>
      <c r="B43" s="369">
        <v>65</v>
      </c>
      <c r="C43" s="299" t="s">
        <v>28</v>
      </c>
      <c r="D43" s="370">
        <v>65</v>
      </c>
      <c r="E43" s="300"/>
      <c r="F43" s="301">
        <v>0.71633800000000003</v>
      </c>
      <c r="G43" s="302"/>
      <c r="H43" s="303">
        <v>0.49464599999999997</v>
      </c>
      <c r="I43" s="402"/>
      <c r="J43" s="301">
        <v>0.60652899999999998</v>
      </c>
      <c r="K43" s="346"/>
      <c r="L43" s="303">
        <v>0.48227500000000001</v>
      </c>
      <c r="M43" s="346"/>
      <c r="N43" s="375">
        <v>0.60892900000000005</v>
      </c>
      <c r="O43" s="402"/>
      <c r="P43" s="376">
        <v>0.528972</v>
      </c>
    </row>
    <row r="44" spans="1:16" x14ac:dyDescent="0.25">
      <c r="A44" s="298" t="s">
        <v>72</v>
      </c>
      <c r="B44" s="369">
        <v>66</v>
      </c>
      <c r="C44" s="299" t="s">
        <v>28</v>
      </c>
      <c r="D44" s="370">
        <v>66</v>
      </c>
      <c r="E44" s="300"/>
      <c r="F44" s="301">
        <v>6.0243999999999999E-2</v>
      </c>
      <c r="G44" s="302"/>
      <c r="H44" s="303">
        <v>4.1599999999999998E-2</v>
      </c>
      <c r="I44" s="402"/>
      <c r="J44" s="301">
        <v>3.9889000000000001E-2</v>
      </c>
      <c r="K44" s="346"/>
      <c r="L44" s="303">
        <v>3.1717000000000002E-2</v>
      </c>
      <c r="M44" s="346"/>
      <c r="N44" s="375">
        <v>4.7938000000000001E-2</v>
      </c>
      <c r="O44" s="402"/>
      <c r="P44" s="376">
        <v>4.1642999999999999E-2</v>
      </c>
    </row>
    <row r="45" spans="1:16" x14ac:dyDescent="0.25">
      <c r="A45" s="298" t="s">
        <v>73</v>
      </c>
      <c r="B45" s="369">
        <v>67</v>
      </c>
      <c r="C45" s="299" t="s">
        <v>28</v>
      </c>
      <c r="D45" s="370">
        <v>69</v>
      </c>
      <c r="E45" s="300"/>
      <c r="F45" s="301">
        <v>6.8219999999999999E-3</v>
      </c>
      <c r="G45" s="302"/>
      <c r="H45" s="303">
        <v>4.7109999999999999E-3</v>
      </c>
      <c r="I45" s="402"/>
      <c r="J45" s="301">
        <v>5.0299999999999997E-4</v>
      </c>
      <c r="K45" s="346"/>
      <c r="L45" s="303">
        <v>4.0000000000000002E-4</v>
      </c>
      <c r="M45" s="346"/>
      <c r="N45" s="375"/>
      <c r="O45" s="402"/>
      <c r="P45" s="376"/>
    </row>
    <row r="46" spans="1:16" x14ac:dyDescent="0.25">
      <c r="A46" s="298" t="s">
        <v>74</v>
      </c>
      <c r="B46" s="369">
        <v>69</v>
      </c>
      <c r="C46" s="299" t="s">
        <v>28</v>
      </c>
      <c r="D46" s="370">
        <v>69</v>
      </c>
      <c r="E46" s="300"/>
      <c r="F46" s="301">
        <v>1.4989000000000001E-2</v>
      </c>
      <c r="G46" s="302"/>
      <c r="H46" s="303">
        <v>1.035E-2</v>
      </c>
      <c r="I46" s="402"/>
      <c r="J46" s="301">
        <v>6.7239999999999999E-3</v>
      </c>
      <c r="K46" s="346"/>
      <c r="L46" s="303">
        <v>5.3470000000000002E-3</v>
      </c>
      <c r="M46" s="346"/>
      <c r="N46" s="375">
        <v>6.3639999999999999E-3</v>
      </c>
      <c r="O46" s="402"/>
      <c r="P46" s="376">
        <v>5.5279999999999999E-3</v>
      </c>
    </row>
    <row r="47" spans="1:16" x14ac:dyDescent="0.25">
      <c r="A47" s="298" t="s">
        <v>75</v>
      </c>
      <c r="B47" s="369">
        <v>71</v>
      </c>
      <c r="C47" s="299" t="s">
        <v>28</v>
      </c>
      <c r="D47" s="370">
        <v>22</v>
      </c>
      <c r="E47" s="300"/>
      <c r="F47" s="301">
        <v>8.6370000000000006E-3</v>
      </c>
      <c r="G47" s="302"/>
      <c r="H47" s="303">
        <v>5.9639999999999997E-3</v>
      </c>
      <c r="I47" s="402"/>
      <c r="J47" s="301">
        <v>9.5099999999999994E-3</v>
      </c>
      <c r="K47" s="346"/>
      <c r="L47" s="303">
        <v>7.5620000000000001E-3</v>
      </c>
      <c r="M47" s="346"/>
      <c r="N47" s="375"/>
      <c r="O47" s="402"/>
      <c r="P47" s="376"/>
    </row>
    <row r="48" spans="1:16" x14ac:dyDescent="0.25">
      <c r="A48" s="298" t="s">
        <v>76</v>
      </c>
      <c r="B48" s="369">
        <v>72</v>
      </c>
      <c r="C48" s="299" t="s">
        <v>28</v>
      </c>
      <c r="D48" s="370">
        <v>72</v>
      </c>
      <c r="E48" s="300"/>
      <c r="F48" s="301">
        <v>1.6469119999999999</v>
      </c>
      <c r="G48" s="302"/>
      <c r="H48" s="303">
        <v>1.137227</v>
      </c>
      <c r="I48" s="402"/>
      <c r="J48" s="301">
        <v>1.8190459999999999</v>
      </c>
      <c r="K48" s="346"/>
      <c r="L48" s="303">
        <v>1.446396</v>
      </c>
      <c r="M48" s="346"/>
      <c r="N48" s="375">
        <v>1.8218019999999999</v>
      </c>
      <c r="O48" s="402"/>
      <c r="P48" s="376">
        <v>1.5825849999999999</v>
      </c>
    </row>
    <row r="49" spans="1:16" x14ac:dyDescent="0.25">
      <c r="A49" s="298" t="s">
        <v>77</v>
      </c>
      <c r="B49" s="369">
        <v>73</v>
      </c>
      <c r="C49" s="299" t="s">
        <v>28</v>
      </c>
      <c r="D49" s="370">
        <v>73</v>
      </c>
      <c r="E49" s="300"/>
      <c r="F49" s="301">
        <v>1.9560000000000001E-2</v>
      </c>
      <c r="G49" s="302"/>
      <c r="H49" s="303">
        <v>1.3507E-2</v>
      </c>
      <c r="I49" s="402"/>
      <c r="J49" s="301">
        <v>1.2187999999999999E-2</v>
      </c>
      <c r="K49" s="346"/>
      <c r="L49" s="303">
        <v>9.691E-3</v>
      </c>
      <c r="M49" s="346"/>
      <c r="N49" s="375">
        <v>1.3223E-2</v>
      </c>
      <c r="O49" s="402"/>
      <c r="P49" s="376">
        <v>1.1487000000000001E-2</v>
      </c>
    </row>
    <row r="50" spans="1:16" x14ac:dyDescent="0.25">
      <c r="A50" s="298" t="s">
        <v>78</v>
      </c>
      <c r="B50" s="369">
        <v>74</v>
      </c>
      <c r="C50" s="299" t="s">
        <v>28</v>
      </c>
      <c r="D50" s="370">
        <v>74</v>
      </c>
      <c r="E50" s="300"/>
      <c r="F50" s="301">
        <v>4.9944000000000002E-2</v>
      </c>
      <c r="G50" s="302"/>
      <c r="H50" s="303">
        <v>3.4486999999999997E-2</v>
      </c>
      <c r="I50" s="402"/>
      <c r="J50" s="301">
        <v>3.0554999999999999E-2</v>
      </c>
      <c r="K50" s="346"/>
      <c r="L50" s="303">
        <v>2.4296000000000002E-2</v>
      </c>
      <c r="M50" s="346"/>
      <c r="N50" s="375">
        <v>2.0435999999999999E-2</v>
      </c>
      <c r="O50" s="402"/>
      <c r="P50" s="376">
        <v>1.7753000000000001E-2</v>
      </c>
    </row>
    <row r="51" spans="1:16" x14ac:dyDescent="0.25">
      <c r="A51" s="298" t="s">
        <v>79</v>
      </c>
      <c r="B51" s="369">
        <v>76</v>
      </c>
      <c r="C51" s="299" t="s">
        <v>28</v>
      </c>
      <c r="D51" s="370">
        <v>34</v>
      </c>
      <c r="E51" s="300"/>
      <c r="F51" s="301">
        <v>0.32177800000000001</v>
      </c>
      <c r="G51" s="302"/>
      <c r="H51" s="303">
        <v>0.222194</v>
      </c>
      <c r="I51" s="402"/>
      <c r="J51" s="301">
        <v>0.21540699999999999</v>
      </c>
      <c r="K51" s="346"/>
      <c r="L51" s="303">
        <v>0.17127899999999999</v>
      </c>
      <c r="M51" s="346"/>
      <c r="N51" s="375">
        <v>0.215895</v>
      </c>
      <c r="O51" s="402"/>
      <c r="P51" s="376">
        <v>0.18754599999999999</v>
      </c>
    </row>
    <row r="52" spans="1:16" x14ac:dyDescent="0.25">
      <c r="A52" s="298" t="s">
        <v>80</v>
      </c>
      <c r="B52" s="369">
        <v>78</v>
      </c>
      <c r="C52" s="299">
        <v>490</v>
      </c>
      <c r="D52" s="370">
        <v>490</v>
      </c>
      <c r="E52" s="300"/>
      <c r="F52" s="301"/>
      <c r="G52" s="302"/>
      <c r="H52" s="303" t="s">
        <v>28</v>
      </c>
      <c r="I52" s="402"/>
      <c r="J52" s="301"/>
      <c r="K52" s="346"/>
      <c r="L52" s="303"/>
      <c r="M52" s="346"/>
      <c r="N52" s="375"/>
      <c r="O52" s="402"/>
      <c r="P52" s="376"/>
    </row>
    <row r="53" spans="1:16" x14ac:dyDescent="0.25">
      <c r="A53" s="298" t="s">
        <v>81</v>
      </c>
      <c r="B53" s="369">
        <v>81</v>
      </c>
      <c r="C53" s="299" t="s">
        <v>28</v>
      </c>
      <c r="D53" s="370">
        <v>38</v>
      </c>
      <c r="E53" s="300"/>
      <c r="F53" s="301">
        <v>5.9697E-2</v>
      </c>
      <c r="G53" s="302"/>
      <c r="H53" s="303">
        <v>4.1222000000000002E-2</v>
      </c>
      <c r="I53" s="402"/>
      <c r="J53" s="301">
        <v>8.6960000000000006E-3</v>
      </c>
      <c r="K53" s="346"/>
      <c r="L53" s="303">
        <v>6.9150000000000001E-3</v>
      </c>
      <c r="M53" s="346"/>
      <c r="N53" s="375"/>
      <c r="O53" s="402"/>
      <c r="P53" s="376"/>
    </row>
    <row r="54" spans="1:16" x14ac:dyDescent="0.25">
      <c r="A54" s="298" t="s">
        <v>82</v>
      </c>
      <c r="B54" s="369">
        <v>82</v>
      </c>
      <c r="C54" s="299" t="s">
        <v>28</v>
      </c>
      <c r="D54" s="370">
        <v>36</v>
      </c>
      <c r="E54" s="300"/>
      <c r="F54" s="301">
        <v>0.51068499999999994</v>
      </c>
      <c r="G54" s="302"/>
      <c r="H54" s="303">
        <v>0.35263899999999998</v>
      </c>
      <c r="I54" s="402"/>
      <c r="J54" s="301">
        <v>0.53975399999999996</v>
      </c>
      <c r="K54" s="346"/>
      <c r="L54" s="303">
        <v>0.42918000000000001</v>
      </c>
      <c r="M54" s="346"/>
      <c r="N54" s="375">
        <v>0.55486800000000003</v>
      </c>
      <c r="O54" s="402"/>
      <c r="P54" s="376">
        <v>0.48200999999999999</v>
      </c>
    </row>
    <row r="55" spans="1:16" x14ac:dyDescent="0.25">
      <c r="A55" s="298" t="s">
        <v>83</v>
      </c>
      <c r="B55" s="369">
        <v>86</v>
      </c>
      <c r="C55" s="299" t="s">
        <v>28</v>
      </c>
      <c r="D55" s="370">
        <v>86</v>
      </c>
      <c r="E55" s="300"/>
      <c r="F55" s="301">
        <v>0.75570800000000005</v>
      </c>
      <c r="G55" s="302"/>
      <c r="H55" s="303">
        <v>0.52183199999999996</v>
      </c>
      <c r="I55" s="402"/>
      <c r="J55" s="301">
        <v>0.76530600000000004</v>
      </c>
      <c r="K55" s="346"/>
      <c r="L55" s="303">
        <v>0.60852499999999998</v>
      </c>
      <c r="M55" s="346"/>
      <c r="N55" s="375">
        <v>0.76550700000000005</v>
      </c>
      <c r="O55" s="402"/>
      <c r="P55" s="376">
        <v>0.66498999999999997</v>
      </c>
    </row>
    <row r="56" spans="1:16" x14ac:dyDescent="0.25">
      <c r="A56" s="298" t="s">
        <v>84</v>
      </c>
      <c r="B56" s="369">
        <v>88</v>
      </c>
      <c r="C56" s="299" t="s">
        <v>28</v>
      </c>
      <c r="D56" s="370">
        <v>88</v>
      </c>
      <c r="E56" s="300"/>
      <c r="F56" s="301">
        <v>1.4079269999999999</v>
      </c>
      <c r="G56" s="302"/>
      <c r="H56" s="303">
        <v>0.97220300000000004</v>
      </c>
      <c r="I56" s="402"/>
      <c r="J56" s="301">
        <v>0.84023199999999998</v>
      </c>
      <c r="K56" s="346"/>
      <c r="L56" s="303">
        <v>0.66810199999999997</v>
      </c>
      <c r="M56" s="346"/>
      <c r="N56" s="375">
        <v>0.64275300000000002</v>
      </c>
      <c r="O56" s="402"/>
      <c r="P56" s="376">
        <v>0.55835500000000005</v>
      </c>
    </row>
    <row r="57" spans="1:16" x14ac:dyDescent="0.25">
      <c r="A57" s="298" t="s">
        <v>85</v>
      </c>
      <c r="B57" s="369">
        <v>89</v>
      </c>
      <c r="C57" s="299" t="s">
        <v>28</v>
      </c>
      <c r="D57" s="370">
        <v>22</v>
      </c>
      <c r="E57" s="300"/>
      <c r="F57" s="301">
        <v>4.6342000000000001E-2</v>
      </c>
      <c r="G57" s="302"/>
      <c r="H57" s="303">
        <v>3.2000000000000001E-2</v>
      </c>
      <c r="I57" s="402"/>
      <c r="J57" s="301">
        <v>2.1287E-2</v>
      </c>
      <c r="K57" s="346"/>
      <c r="L57" s="303">
        <v>1.6926E-2</v>
      </c>
      <c r="M57" s="346"/>
      <c r="N57" s="375"/>
      <c r="O57" s="402"/>
      <c r="P57" s="376"/>
    </row>
    <row r="58" spans="1:16" x14ac:dyDescent="0.25">
      <c r="A58" s="298" t="s">
        <v>86</v>
      </c>
      <c r="B58" s="369">
        <v>92</v>
      </c>
      <c r="C58" s="299" t="s">
        <v>28</v>
      </c>
      <c r="D58" s="370">
        <v>34</v>
      </c>
      <c r="E58" s="300"/>
      <c r="F58" s="301">
        <v>0.128303</v>
      </c>
      <c r="G58" s="302"/>
      <c r="H58" s="303">
        <v>8.8595999999999994E-2</v>
      </c>
      <c r="I58" s="402"/>
      <c r="J58" s="301">
        <v>5.4418000000000001E-2</v>
      </c>
      <c r="K58" s="346"/>
      <c r="L58" s="303">
        <v>4.3270000000000003E-2</v>
      </c>
      <c r="M58" s="346"/>
      <c r="N58" s="375">
        <v>5.4977999999999999E-2</v>
      </c>
      <c r="O58" s="402"/>
      <c r="P58" s="376">
        <v>4.7759000000000003E-2</v>
      </c>
    </row>
    <row r="59" spans="1:16" x14ac:dyDescent="0.25">
      <c r="A59" s="298" t="s">
        <v>87</v>
      </c>
      <c r="B59" s="369">
        <v>93</v>
      </c>
      <c r="C59" s="299" t="s">
        <v>28</v>
      </c>
      <c r="D59" s="370">
        <v>48</v>
      </c>
      <c r="E59" s="300"/>
      <c r="F59" s="301">
        <v>0.46581299999999998</v>
      </c>
      <c r="G59" s="302"/>
      <c r="H59" s="303">
        <v>0.321654</v>
      </c>
      <c r="I59" s="402"/>
      <c r="J59" s="301">
        <v>0.50598799999999999</v>
      </c>
      <c r="K59" s="346"/>
      <c r="L59" s="303">
        <v>0.40233099999999999</v>
      </c>
      <c r="M59" s="346"/>
      <c r="N59" s="375">
        <v>0.50270700000000001</v>
      </c>
      <c r="O59" s="402"/>
      <c r="P59" s="376">
        <v>0.43669799999999998</v>
      </c>
    </row>
    <row r="60" spans="1:16" x14ac:dyDescent="0.25">
      <c r="A60" s="298" t="s">
        <v>1379</v>
      </c>
      <c r="B60" s="369">
        <v>94</v>
      </c>
      <c r="C60" s="299" t="s">
        <v>28</v>
      </c>
      <c r="D60" s="370">
        <v>37</v>
      </c>
      <c r="E60" s="300"/>
      <c r="F60" s="301">
        <v>3.7322000000000001E-2</v>
      </c>
      <c r="G60" s="302"/>
      <c r="H60" s="303">
        <v>2.5772E-2</v>
      </c>
      <c r="I60" s="402"/>
      <c r="J60" s="301">
        <v>2.2516000000000001E-2</v>
      </c>
      <c r="K60" s="346"/>
      <c r="L60" s="303">
        <v>1.7902999999999999E-2</v>
      </c>
      <c r="M60" s="346"/>
      <c r="N60" s="375"/>
      <c r="O60" s="402"/>
      <c r="P60" s="376"/>
    </row>
    <row r="61" spans="1:16" x14ac:dyDescent="0.25">
      <c r="A61" s="298" t="s">
        <v>89</v>
      </c>
      <c r="B61" s="369">
        <v>96</v>
      </c>
      <c r="C61" s="299" t="s">
        <v>28</v>
      </c>
      <c r="D61" s="370">
        <v>96</v>
      </c>
      <c r="E61" s="300"/>
      <c r="F61" s="301">
        <v>0.19419500000000001</v>
      </c>
      <c r="G61" s="302"/>
      <c r="H61" s="303">
        <v>0.13409599999999999</v>
      </c>
      <c r="I61" s="402"/>
      <c r="J61" s="301">
        <v>0.116296</v>
      </c>
      <c r="K61" s="346"/>
      <c r="L61" s="303">
        <v>9.2471999999999999E-2</v>
      </c>
      <c r="M61" s="346"/>
      <c r="N61" s="375">
        <v>0.114872</v>
      </c>
      <c r="O61" s="402"/>
      <c r="P61" s="376">
        <v>9.9788000000000002E-2</v>
      </c>
    </row>
    <row r="62" spans="1:16" x14ac:dyDescent="0.25">
      <c r="A62" s="298" t="s">
        <v>90</v>
      </c>
      <c r="B62" s="369">
        <v>97</v>
      </c>
      <c r="C62" s="299" t="s">
        <v>28</v>
      </c>
      <c r="D62" s="370">
        <v>69</v>
      </c>
      <c r="E62" s="300"/>
      <c r="F62" s="301">
        <v>5.1903999999999999E-2</v>
      </c>
      <c r="G62" s="302"/>
      <c r="H62" s="303">
        <v>3.5840999999999998E-2</v>
      </c>
      <c r="I62" s="402"/>
      <c r="J62" s="301">
        <v>1.5304999999999999E-2</v>
      </c>
      <c r="K62" s="346"/>
      <c r="L62" s="303">
        <v>1.217E-2</v>
      </c>
      <c r="M62" s="346"/>
      <c r="N62" s="375">
        <v>1.2718E-2</v>
      </c>
      <c r="O62" s="402"/>
      <c r="P62" s="376">
        <v>1.1048000000000001E-2</v>
      </c>
    </row>
    <row r="63" spans="1:16" x14ac:dyDescent="0.25">
      <c r="A63" s="298" t="s">
        <v>336</v>
      </c>
      <c r="B63" s="369">
        <v>101</v>
      </c>
      <c r="C63" s="299" t="s">
        <v>28</v>
      </c>
      <c r="D63" s="370">
        <v>101</v>
      </c>
      <c r="E63" s="300"/>
      <c r="F63" s="301">
        <v>1.6027E-2</v>
      </c>
      <c r="G63" s="302"/>
      <c r="H63" s="303">
        <v>1.1067E-2</v>
      </c>
      <c r="I63" s="402"/>
      <c r="J63" s="301">
        <v>3.3939999999999999E-3</v>
      </c>
      <c r="K63" s="346"/>
      <c r="L63" s="303">
        <v>2.699E-3</v>
      </c>
      <c r="M63" s="346"/>
      <c r="N63" s="375"/>
      <c r="O63" s="402"/>
      <c r="P63" s="376"/>
    </row>
    <row r="64" spans="1:16" x14ac:dyDescent="0.25">
      <c r="A64" s="298" t="s">
        <v>337</v>
      </c>
      <c r="B64" s="369">
        <v>103</v>
      </c>
      <c r="C64" s="299" t="s">
        <v>28</v>
      </c>
      <c r="D64" s="370">
        <v>101</v>
      </c>
      <c r="E64" s="300"/>
      <c r="F64" s="301">
        <v>3.0328999999999998E-2</v>
      </c>
      <c r="G64" s="302"/>
      <c r="H64" s="303">
        <v>2.0943E-2</v>
      </c>
      <c r="I64" s="402"/>
      <c r="J64" s="301">
        <v>8.6949999999999996E-3</v>
      </c>
      <c r="K64" s="346"/>
      <c r="L64" s="303">
        <v>6.914E-3</v>
      </c>
      <c r="M64" s="346"/>
      <c r="N64" s="375"/>
      <c r="O64" s="402"/>
      <c r="P64" s="376"/>
    </row>
    <row r="65" spans="1:16" x14ac:dyDescent="0.25">
      <c r="A65" s="298" t="s">
        <v>91</v>
      </c>
      <c r="B65" s="369">
        <v>105</v>
      </c>
      <c r="C65" s="299" t="s">
        <v>28</v>
      </c>
      <c r="D65" s="370">
        <v>105</v>
      </c>
      <c r="E65" s="300"/>
      <c r="F65" s="301">
        <v>2.0395E-2</v>
      </c>
      <c r="G65" s="302"/>
      <c r="H65" s="303">
        <v>1.4083E-2</v>
      </c>
      <c r="I65" s="402"/>
      <c r="J65" s="301">
        <v>1.3679E-2</v>
      </c>
      <c r="K65" s="346"/>
      <c r="L65" s="303">
        <v>1.0877E-2</v>
      </c>
      <c r="M65" s="346"/>
      <c r="N65" s="375"/>
      <c r="O65" s="402"/>
      <c r="P65" s="376"/>
    </row>
    <row r="66" spans="1:16" x14ac:dyDescent="0.25">
      <c r="A66" s="298" t="s">
        <v>92</v>
      </c>
      <c r="B66" s="369">
        <v>106</v>
      </c>
      <c r="C66" s="299" t="s">
        <v>28</v>
      </c>
      <c r="D66" s="370">
        <v>827</v>
      </c>
      <c r="E66" s="300"/>
      <c r="F66" s="301">
        <v>0.158744</v>
      </c>
      <c r="G66" s="302"/>
      <c r="H66" s="303">
        <v>0.10961600000000001</v>
      </c>
      <c r="I66" s="402"/>
      <c r="J66" s="301">
        <v>5.2130999999999997E-2</v>
      </c>
      <c r="K66" s="346"/>
      <c r="L66" s="303">
        <v>4.1451000000000002E-2</v>
      </c>
      <c r="M66" s="346"/>
      <c r="N66" s="375"/>
      <c r="O66" s="402"/>
      <c r="P66" s="376"/>
    </row>
    <row r="67" spans="1:16" x14ac:dyDescent="0.25">
      <c r="A67" s="298" t="s">
        <v>329</v>
      </c>
      <c r="B67" s="369">
        <v>112</v>
      </c>
      <c r="C67" s="299" t="s">
        <v>28</v>
      </c>
      <c r="D67" s="370">
        <v>112</v>
      </c>
      <c r="E67" s="300"/>
      <c r="F67" s="301">
        <v>1.7069000000000001E-2</v>
      </c>
      <c r="G67" s="302"/>
      <c r="H67" s="303">
        <v>1.1786E-2</v>
      </c>
      <c r="I67" s="402"/>
      <c r="J67" s="301">
        <v>1.1029000000000001E-2</v>
      </c>
      <c r="K67" s="346"/>
      <c r="L67" s="303">
        <v>8.77E-3</v>
      </c>
      <c r="M67" s="346"/>
      <c r="N67" s="375"/>
      <c r="O67" s="402"/>
      <c r="P67" s="376"/>
    </row>
    <row r="68" spans="1:16" x14ac:dyDescent="0.25">
      <c r="A68" s="298" t="s">
        <v>93</v>
      </c>
      <c r="B68" s="369">
        <v>119</v>
      </c>
      <c r="C68" s="299" t="s">
        <v>28</v>
      </c>
      <c r="D68" s="370">
        <v>119</v>
      </c>
      <c r="E68" s="300"/>
      <c r="F68" s="301">
        <v>1.3396999999999999E-2</v>
      </c>
      <c r="G68" s="302"/>
      <c r="H68" s="303">
        <v>9.2510000000000005E-3</v>
      </c>
      <c r="I68" s="402"/>
      <c r="J68" s="301">
        <v>4.5560000000000002E-3</v>
      </c>
      <c r="K68" s="346"/>
      <c r="L68" s="303">
        <v>3.6229999999999999E-3</v>
      </c>
      <c r="M68" s="346"/>
      <c r="N68" s="375"/>
      <c r="O68" s="402"/>
      <c r="P68" s="376"/>
    </row>
    <row r="69" spans="1:16" x14ac:dyDescent="0.25">
      <c r="A69" s="298" t="s">
        <v>94</v>
      </c>
      <c r="B69" s="369">
        <v>122</v>
      </c>
      <c r="C69" s="299" t="s">
        <v>28</v>
      </c>
      <c r="D69" s="370">
        <v>122</v>
      </c>
      <c r="E69" s="300"/>
      <c r="F69" s="301">
        <v>2.5956E-2</v>
      </c>
      <c r="G69" s="302"/>
      <c r="H69" s="303">
        <v>1.7923000000000001E-2</v>
      </c>
      <c r="I69" s="402"/>
      <c r="J69" s="301">
        <v>1.0035000000000001E-2</v>
      </c>
      <c r="K69" s="346"/>
      <c r="L69" s="303">
        <v>7.979E-3</v>
      </c>
      <c r="M69" s="346"/>
      <c r="N69" s="375"/>
      <c r="O69" s="402"/>
      <c r="P69" s="376"/>
    </row>
    <row r="70" spans="1:16" x14ac:dyDescent="0.25">
      <c r="A70" s="298" t="s">
        <v>250</v>
      </c>
      <c r="B70" s="369">
        <v>125</v>
      </c>
      <c r="C70" s="299" t="s">
        <v>28</v>
      </c>
      <c r="D70" s="370">
        <v>42</v>
      </c>
      <c r="E70" s="300"/>
      <c r="F70" s="301">
        <v>9.2699999999999998E-4</v>
      </c>
      <c r="G70" s="302"/>
      <c r="H70" s="303">
        <v>6.4000000000000005E-4</v>
      </c>
      <c r="I70" s="402"/>
      <c r="J70" s="301">
        <v>8.92E-4</v>
      </c>
      <c r="K70" s="346"/>
      <c r="L70" s="303">
        <v>7.0899999999999999E-4</v>
      </c>
      <c r="M70" s="346"/>
      <c r="N70" s="375"/>
      <c r="O70" s="402"/>
      <c r="P70" s="376"/>
    </row>
    <row r="71" spans="1:16" x14ac:dyDescent="0.25">
      <c r="A71" s="298" t="s">
        <v>323</v>
      </c>
      <c r="B71" s="369">
        <v>127</v>
      </c>
      <c r="C71" s="299" t="s">
        <v>28</v>
      </c>
      <c r="D71" s="370">
        <v>151</v>
      </c>
      <c r="E71" s="300"/>
      <c r="F71" s="301">
        <v>0.27870600000000001</v>
      </c>
      <c r="G71" s="302"/>
      <c r="H71" s="303">
        <v>0.19245200000000001</v>
      </c>
      <c r="I71" s="402"/>
      <c r="J71" s="301">
        <v>9.4342999999999996E-2</v>
      </c>
      <c r="K71" s="346"/>
      <c r="L71" s="303">
        <v>7.5015999999999999E-2</v>
      </c>
      <c r="M71" s="346"/>
      <c r="N71" s="375"/>
      <c r="O71" s="402"/>
      <c r="P71" s="376"/>
    </row>
    <row r="72" spans="1:16" x14ac:dyDescent="0.25">
      <c r="A72" s="298" t="s">
        <v>95</v>
      </c>
      <c r="B72" s="369">
        <v>128</v>
      </c>
      <c r="C72" s="299" t="s">
        <v>28</v>
      </c>
      <c r="D72" s="370">
        <v>38</v>
      </c>
      <c r="E72" s="300"/>
      <c r="F72" s="301">
        <v>1.1691999999999999E-2</v>
      </c>
      <c r="G72" s="302"/>
      <c r="H72" s="303">
        <v>8.0739999999999996E-3</v>
      </c>
      <c r="I72" s="402"/>
      <c r="J72" s="301">
        <v>4.8549999999999999E-3</v>
      </c>
      <c r="K72" s="346"/>
      <c r="L72" s="303">
        <v>3.8600000000000001E-3</v>
      </c>
      <c r="M72" s="346"/>
      <c r="N72" s="375"/>
      <c r="O72" s="402"/>
      <c r="P72" s="376"/>
    </row>
    <row r="73" spans="1:16" x14ac:dyDescent="0.25">
      <c r="A73" s="298" t="s">
        <v>96</v>
      </c>
      <c r="B73" s="369">
        <v>131</v>
      </c>
      <c r="C73" s="299" t="s">
        <v>28</v>
      </c>
      <c r="D73" s="370">
        <v>42</v>
      </c>
      <c r="E73" s="300"/>
      <c r="F73" s="301">
        <v>3.7283999999999998E-2</v>
      </c>
      <c r="G73" s="302"/>
      <c r="H73" s="303">
        <v>2.5745000000000001E-2</v>
      </c>
      <c r="I73" s="402"/>
      <c r="J73" s="301">
        <v>2.3193999999999999E-2</v>
      </c>
      <c r="K73" s="346"/>
      <c r="L73" s="303">
        <v>1.8442E-2</v>
      </c>
      <c r="M73" s="346"/>
      <c r="N73" s="375"/>
      <c r="O73" s="402"/>
      <c r="P73" s="376"/>
    </row>
    <row r="74" spans="1:16" x14ac:dyDescent="0.25">
      <c r="A74" s="298" t="s">
        <v>472</v>
      </c>
      <c r="B74" s="369">
        <v>132</v>
      </c>
      <c r="C74" s="299" t="s">
        <v>28</v>
      </c>
      <c r="D74" s="370">
        <v>132</v>
      </c>
      <c r="E74" s="300"/>
      <c r="F74" s="301">
        <v>5.4359999999999999E-3</v>
      </c>
      <c r="G74" s="302"/>
      <c r="H74" s="303">
        <v>3.754E-3</v>
      </c>
      <c r="I74" s="402"/>
      <c r="J74" s="301">
        <v>3.1909999999999998E-3</v>
      </c>
      <c r="K74" s="346"/>
      <c r="L74" s="303">
        <v>2.5370000000000002E-3</v>
      </c>
      <c r="M74" s="346"/>
      <c r="N74" s="375"/>
      <c r="O74" s="402"/>
      <c r="P74" s="376"/>
    </row>
    <row r="75" spans="1:16" x14ac:dyDescent="0.25">
      <c r="A75" s="298" t="s">
        <v>97</v>
      </c>
      <c r="B75" s="369">
        <v>137</v>
      </c>
      <c r="C75" s="299" t="s">
        <v>28</v>
      </c>
      <c r="D75" s="370">
        <v>137</v>
      </c>
      <c r="E75" s="300"/>
      <c r="F75" s="301">
        <v>0.52307199999999998</v>
      </c>
      <c r="G75" s="302"/>
      <c r="H75" s="303">
        <v>0.36119200000000001</v>
      </c>
      <c r="I75" s="402"/>
      <c r="J75" s="301">
        <v>0.289103</v>
      </c>
      <c r="K75" s="346"/>
      <c r="L75" s="303">
        <v>0.229877</v>
      </c>
      <c r="M75" s="346"/>
      <c r="N75" s="375"/>
      <c r="O75" s="402"/>
      <c r="P75" s="376"/>
    </row>
    <row r="76" spans="1:16" x14ac:dyDescent="0.25">
      <c r="A76" s="298" t="s">
        <v>324</v>
      </c>
      <c r="B76" s="369">
        <v>138</v>
      </c>
      <c r="C76" s="299" t="s">
        <v>28</v>
      </c>
      <c r="D76" s="370">
        <v>138</v>
      </c>
      <c r="E76" s="300"/>
      <c r="F76" s="301">
        <v>0.106825</v>
      </c>
      <c r="G76" s="302"/>
      <c r="H76" s="303">
        <v>7.3764999999999997E-2</v>
      </c>
      <c r="I76" s="402"/>
      <c r="J76" s="301">
        <v>5.2245E-2</v>
      </c>
      <c r="K76" s="346"/>
      <c r="L76" s="303">
        <v>4.1542000000000003E-2</v>
      </c>
      <c r="M76" s="346"/>
      <c r="N76" s="375"/>
      <c r="O76" s="402"/>
      <c r="P76" s="376"/>
    </row>
    <row r="77" spans="1:16" x14ac:dyDescent="0.25">
      <c r="A77" s="298" t="s">
        <v>98</v>
      </c>
      <c r="B77" s="369">
        <v>139</v>
      </c>
      <c r="C77" s="299" t="s">
        <v>28</v>
      </c>
      <c r="D77" s="370">
        <v>22</v>
      </c>
      <c r="E77" s="300"/>
      <c r="F77" s="301">
        <v>3.7720000000000002E-3</v>
      </c>
      <c r="G77" s="302"/>
      <c r="H77" s="303">
        <v>2.6050000000000001E-3</v>
      </c>
      <c r="I77" s="402"/>
      <c r="J77" s="301">
        <v>1.9369999999999999E-3</v>
      </c>
      <c r="K77" s="346"/>
      <c r="L77" s="303">
        <v>1.5399999999999999E-3</v>
      </c>
      <c r="M77" s="346"/>
      <c r="N77" s="375"/>
      <c r="O77" s="402"/>
      <c r="P77" s="376"/>
    </row>
    <row r="78" spans="1:16" x14ac:dyDescent="0.25">
      <c r="A78" s="298" t="s">
        <v>99</v>
      </c>
      <c r="B78" s="369">
        <v>142</v>
      </c>
      <c r="C78" s="299" t="s">
        <v>28</v>
      </c>
      <c r="D78" s="370">
        <v>142</v>
      </c>
      <c r="E78" s="300"/>
      <c r="F78" s="301">
        <v>8.9317999999999995E-2</v>
      </c>
      <c r="G78" s="302"/>
      <c r="H78" s="303">
        <v>6.1676000000000002E-2</v>
      </c>
      <c r="I78" s="402"/>
      <c r="J78" s="301">
        <v>2.9107000000000001E-2</v>
      </c>
      <c r="K78" s="346"/>
      <c r="L78" s="303">
        <v>2.3144000000000001E-2</v>
      </c>
      <c r="M78" s="346"/>
      <c r="N78" s="375"/>
      <c r="O78" s="402"/>
      <c r="P78" s="376"/>
    </row>
    <row r="79" spans="1:16" x14ac:dyDescent="0.25">
      <c r="A79" s="298" t="s">
        <v>100</v>
      </c>
      <c r="B79" s="369">
        <v>143</v>
      </c>
      <c r="C79" s="299" t="s">
        <v>28</v>
      </c>
      <c r="D79" s="370">
        <v>143</v>
      </c>
      <c r="E79" s="300"/>
      <c r="F79" s="301">
        <v>4.8339999999999998E-3</v>
      </c>
      <c r="G79" s="302"/>
      <c r="H79" s="303">
        <v>3.3379999999999998E-3</v>
      </c>
      <c r="I79" s="402"/>
      <c r="J79" s="301">
        <v>2.385E-3</v>
      </c>
      <c r="K79" s="346"/>
      <c r="L79" s="303">
        <v>1.8959999999999999E-3</v>
      </c>
      <c r="M79" s="346"/>
      <c r="N79" s="375"/>
      <c r="O79" s="402"/>
      <c r="P79" s="376"/>
    </row>
    <row r="80" spans="1:16" x14ac:dyDescent="0.25">
      <c r="A80" s="298" t="s">
        <v>101</v>
      </c>
      <c r="B80" s="369">
        <v>146</v>
      </c>
      <c r="C80" s="299" t="s">
        <v>28</v>
      </c>
      <c r="D80" s="370">
        <v>146</v>
      </c>
      <c r="E80" s="300"/>
      <c r="F80" s="301">
        <v>0.73464600000000002</v>
      </c>
      <c r="G80" s="302"/>
      <c r="H80" s="303">
        <v>0.50728799999999996</v>
      </c>
      <c r="I80" s="402"/>
      <c r="J80" s="301">
        <v>0.19536700000000001</v>
      </c>
      <c r="K80" s="346"/>
      <c r="L80" s="303">
        <v>0.15534400000000001</v>
      </c>
      <c r="M80" s="346"/>
      <c r="N80" s="375"/>
      <c r="O80" s="402"/>
      <c r="P80" s="376"/>
    </row>
    <row r="81" spans="1:16" x14ac:dyDescent="0.25">
      <c r="A81" s="298" t="s">
        <v>338</v>
      </c>
      <c r="B81" s="369">
        <v>149</v>
      </c>
      <c r="C81" s="299" t="s">
        <v>28</v>
      </c>
      <c r="D81" s="370">
        <v>149</v>
      </c>
      <c r="E81" s="300"/>
      <c r="F81" s="301">
        <v>1.771E-2</v>
      </c>
      <c r="G81" s="302"/>
      <c r="H81" s="303">
        <v>1.2229E-2</v>
      </c>
      <c r="I81" s="402"/>
      <c r="J81" s="301">
        <v>7.6439999999999998E-3</v>
      </c>
      <c r="K81" s="346"/>
      <c r="L81" s="303">
        <v>6.0780000000000001E-3</v>
      </c>
      <c r="M81" s="346"/>
      <c r="N81" s="375"/>
      <c r="O81" s="402"/>
      <c r="P81" s="376"/>
    </row>
    <row r="82" spans="1:16" x14ac:dyDescent="0.25">
      <c r="A82" s="298" t="s">
        <v>29</v>
      </c>
      <c r="B82" s="369">
        <v>150</v>
      </c>
      <c r="C82" s="299">
        <v>157</v>
      </c>
      <c r="D82" s="370">
        <v>150</v>
      </c>
      <c r="E82" s="300"/>
      <c r="F82" s="301"/>
      <c r="G82" s="302"/>
      <c r="H82" s="303" t="s">
        <v>28</v>
      </c>
      <c r="I82" s="402"/>
      <c r="J82" s="301"/>
      <c r="K82" s="346"/>
      <c r="L82" s="303"/>
      <c r="M82" s="346"/>
      <c r="N82" s="375"/>
      <c r="O82" s="402"/>
      <c r="P82" s="376"/>
    </row>
    <row r="83" spans="1:16" x14ac:dyDescent="0.25">
      <c r="A83" s="298" t="s">
        <v>102</v>
      </c>
      <c r="B83" s="369">
        <v>151</v>
      </c>
      <c r="C83" s="299" t="s">
        <v>28</v>
      </c>
      <c r="D83" s="370">
        <v>151</v>
      </c>
      <c r="E83" s="300"/>
      <c r="F83" s="301">
        <v>0.74240600000000001</v>
      </c>
      <c r="G83" s="302"/>
      <c r="H83" s="303">
        <v>0.51264699999999996</v>
      </c>
      <c r="I83" s="402"/>
      <c r="J83" s="301">
        <v>0.234376</v>
      </c>
      <c r="K83" s="346"/>
      <c r="L83" s="303">
        <v>0.186362</v>
      </c>
      <c r="M83" s="346"/>
      <c r="N83" s="375"/>
      <c r="O83" s="402"/>
      <c r="P83" s="376"/>
    </row>
    <row r="84" spans="1:16" x14ac:dyDescent="0.25">
      <c r="A84" s="298" t="s">
        <v>266</v>
      </c>
      <c r="B84" s="369">
        <v>153</v>
      </c>
      <c r="C84" s="299" t="s">
        <v>28</v>
      </c>
      <c r="D84" s="370">
        <v>153</v>
      </c>
      <c r="E84" s="300"/>
      <c r="F84" s="301">
        <v>0.161658</v>
      </c>
      <c r="G84" s="302"/>
      <c r="H84" s="303">
        <v>0.111628</v>
      </c>
      <c r="I84" s="402"/>
      <c r="J84" s="301">
        <v>3.4190999999999999E-2</v>
      </c>
      <c r="K84" s="346"/>
      <c r="L84" s="303">
        <v>2.7186999999999999E-2</v>
      </c>
      <c r="M84" s="346"/>
      <c r="N84" s="375"/>
      <c r="O84" s="402"/>
      <c r="P84" s="376"/>
    </row>
    <row r="85" spans="1:16" x14ac:dyDescent="0.25">
      <c r="A85" s="298" t="s">
        <v>103</v>
      </c>
      <c r="B85" s="369">
        <v>154</v>
      </c>
      <c r="C85" s="299" t="s">
        <v>28</v>
      </c>
      <c r="D85" s="370">
        <v>154</v>
      </c>
      <c r="E85" s="300"/>
      <c r="F85" s="301">
        <v>3.4190000000000002E-3</v>
      </c>
      <c r="G85" s="302"/>
      <c r="H85" s="303">
        <v>2.3609999999999998E-3</v>
      </c>
      <c r="I85" s="402"/>
      <c r="J85" s="301">
        <v>5.0289999999999996E-3</v>
      </c>
      <c r="K85" s="346"/>
      <c r="L85" s="303">
        <v>3.999E-3</v>
      </c>
      <c r="M85" s="346"/>
      <c r="N85" s="375"/>
      <c r="O85" s="402"/>
      <c r="P85" s="376"/>
    </row>
    <row r="86" spans="1:16" x14ac:dyDescent="0.25">
      <c r="A86" s="298" t="s">
        <v>104</v>
      </c>
      <c r="B86" s="369">
        <v>155</v>
      </c>
      <c r="C86" s="299" t="s">
        <v>28</v>
      </c>
      <c r="D86" s="370">
        <v>42</v>
      </c>
      <c r="E86" s="300"/>
      <c r="F86" s="301">
        <v>1.2285000000000001E-2</v>
      </c>
      <c r="G86" s="302"/>
      <c r="H86" s="303">
        <v>8.4829999999999992E-3</v>
      </c>
      <c r="I86" s="402"/>
      <c r="J86" s="301">
        <v>5.2100000000000002E-3</v>
      </c>
      <c r="K86" s="346"/>
      <c r="L86" s="303">
        <v>4.143E-3</v>
      </c>
      <c r="M86" s="346"/>
      <c r="N86" s="375"/>
      <c r="O86" s="402"/>
      <c r="P86" s="376"/>
    </row>
    <row r="87" spans="1:16" x14ac:dyDescent="0.25">
      <c r="A87" s="298" t="s">
        <v>105</v>
      </c>
      <c r="B87" s="369">
        <v>156</v>
      </c>
      <c r="C87" s="299" t="s">
        <v>28</v>
      </c>
      <c r="D87" s="370">
        <v>73</v>
      </c>
      <c r="E87" s="300"/>
      <c r="F87" s="301">
        <v>2.4355000000000002E-2</v>
      </c>
      <c r="G87" s="302"/>
      <c r="H87" s="303">
        <v>1.6818E-2</v>
      </c>
      <c r="I87" s="402"/>
      <c r="J87" s="301">
        <v>1.0888999999999999E-2</v>
      </c>
      <c r="K87" s="346"/>
      <c r="L87" s="303">
        <v>8.6580000000000008E-3</v>
      </c>
      <c r="M87" s="346"/>
      <c r="N87" s="375"/>
      <c r="O87" s="402"/>
      <c r="P87" s="376"/>
    </row>
    <row r="88" spans="1:16" x14ac:dyDescent="0.25">
      <c r="A88" s="298" t="s">
        <v>106</v>
      </c>
      <c r="B88" s="369">
        <v>157</v>
      </c>
      <c r="C88" s="299" t="s">
        <v>28</v>
      </c>
      <c r="D88" s="370">
        <v>150</v>
      </c>
      <c r="E88" s="300"/>
      <c r="F88" s="301">
        <v>2.3911000000000002E-2</v>
      </c>
      <c r="G88" s="302"/>
      <c r="H88" s="303">
        <v>1.6511000000000001E-2</v>
      </c>
      <c r="I88" s="402"/>
      <c r="J88" s="301">
        <v>1.0834999999999999E-2</v>
      </c>
      <c r="K88" s="346"/>
      <c r="L88" s="303">
        <v>8.6149999999999994E-3</v>
      </c>
      <c r="M88" s="346"/>
      <c r="N88" s="375"/>
      <c r="O88" s="402"/>
      <c r="P88" s="376"/>
    </row>
    <row r="89" spans="1:16" x14ac:dyDescent="0.25">
      <c r="A89" s="298" t="s">
        <v>107</v>
      </c>
      <c r="B89" s="369">
        <v>158</v>
      </c>
      <c r="C89" s="299" t="s">
        <v>28</v>
      </c>
      <c r="D89" s="370">
        <v>158</v>
      </c>
      <c r="E89" s="300"/>
      <c r="F89" s="301">
        <v>1.1140000000000001E-2</v>
      </c>
      <c r="G89" s="302"/>
      <c r="H89" s="303">
        <v>7.6920000000000001E-3</v>
      </c>
      <c r="I89" s="402"/>
      <c r="J89" s="301">
        <v>5.1180000000000002E-3</v>
      </c>
      <c r="K89" s="346"/>
      <c r="L89" s="303">
        <v>4.0699999999999998E-3</v>
      </c>
      <c r="M89" s="346"/>
      <c r="N89" s="375"/>
      <c r="O89" s="402"/>
      <c r="P89" s="376"/>
    </row>
    <row r="90" spans="1:16" x14ac:dyDescent="0.25">
      <c r="A90" s="298" t="s">
        <v>108</v>
      </c>
      <c r="B90" s="369">
        <v>164</v>
      </c>
      <c r="C90" s="299">
        <v>490</v>
      </c>
      <c r="D90" s="370">
        <v>490</v>
      </c>
      <c r="E90" s="300"/>
      <c r="F90" s="301"/>
      <c r="G90" s="302"/>
      <c r="H90" s="303" t="s">
        <v>28</v>
      </c>
      <c r="I90" s="402"/>
      <c r="J90" s="301"/>
      <c r="K90" s="346"/>
      <c r="L90" s="303"/>
      <c r="M90" s="346"/>
      <c r="N90" s="375"/>
      <c r="O90" s="402"/>
      <c r="P90" s="376"/>
    </row>
    <row r="91" spans="1:16" x14ac:dyDescent="0.25">
      <c r="A91" s="298" t="s">
        <v>109</v>
      </c>
      <c r="B91" s="369">
        <v>165</v>
      </c>
      <c r="C91" s="299">
        <v>490</v>
      </c>
      <c r="D91" s="370">
        <v>490</v>
      </c>
      <c r="E91" s="300"/>
      <c r="F91" s="301"/>
      <c r="G91" s="302"/>
      <c r="H91" s="303" t="s">
        <v>28</v>
      </c>
      <c r="I91" s="402"/>
      <c r="J91" s="301"/>
      <c r="K91" s="346"/>
      <c r="L91" s="303"/>
      <c r="M91" s="346"/>
      <c r="N91" s="375"/>
      <c r="O91" s="402"/>
      <c r="P91" s="376"/>
    </row>
    <row r="92" spans="1:16" x14ac:dyDescent="0.25">
      <c r="A92" s="298" t="s">
        <v>110</v>
      </c>
      <c r="B92" s="369">
        <v>179</v>
      </c>
      <c r="C92" s="299" t="s">
        <v>28</v>
      </c>
      <c r="D92" s="370">
        <v>179</v>
      </c>
      <c r="E92" s="300"/>
      <c r="F92" s="301">
        <v>7.8299999999999995E-4</v>
      </c>
      <c r="G92" s="302"/>
      <c r="H92" s="303">
        <v>5.4100000000000003E-4</v>
      </c>
      <c r="I92" s="402"/>
      <c r="J92" s="301">
        <v>6.8499999999999995E-4</v>
      </c>
      <c r="K92" s="346"/>
      <c r="L92" s="303">
        <v>5.4500000000000002E-4</v>
      </c>
      <c r="M92" s="346"/>
      <c r="N92" s="375"/>
      <c r="O92" s="402"/>
      <c r="P92" s="376"/>
    </row>
    <row r="93" spans="1:16" x14ac:dyDescent="0.25">
      <c r="A93" s="298" t="s">
        <v>112</v>
      </c>
      <c r="B93" s="369">
        <v>181</v>
      </c>
      <c r="C93" s="299" t="s">
        <v>28</v>
      </c>
      <c r="D93" s="370">
        <v>181</v>
      </c>
      <c r="E93" s="300"/>
      <c r="F93" s="301">
        <v>9.3620000000000005E-3</v>
      </c>
      <c r="G93" s="302"/>
      <c r="H93" s="303">
        <v>6.4650000000000003E-3</v>
      </c>
      <c r="I93" s="402"/>
      <c r="J93" s="301">
        <v>3.1700000000000001E-3</v>
      </c>
      <c r="K93" s="346"/>
      <c r="L93" s="303">
        <v>2.5209999999999998E-3</v>
      </c>
      <c r="M93" s="346"/>
      <c r="N93" s="375"/>
      <c r="O93" s="402"/>
      <c r="P93" s="376"/>
    </row>
    <row r="94" spans="1:16" x14ac:dyDescent="0.25">
      <c r="A94" s="298" t="s">
        <v>113</v>
      </c>
      <c r="B94" s="369">
        <v>182</v>
      </c>
      <c r="C94" s="299" t="s">
        <v>28</v>
      </c>
      <c r="D94" s="370">
        <v>182</v>
      </c>
      <c r="E94" s="300"/>
      <c r="F94" s="301">
        <v>0.14672199999999999</v>
      </c>
      <c r="G94" s="302"/>
      <c r="H94" s="303">
        <v>0.101315</v>
      </c>
      <c r="I94" s="402"/>
      <c r="J94" s="301">
        <v>6.7569000000000004E-2</v>
      </c>
      <c r="K94" s="346"/>
      <c r="L94" s="303">
        <v>5.3726999999999997E-2</v>
      </c>
      <c r="M94" s="346"/>
      <c r="N94" s="375"/>
      <c r="O94" s="402"/>
      <c r="P94" s="376"/>
    </row>
    <row r="95" spans="1:16" x14ac:dyDescent="0.25">
      <c r="A95" s="298" t="s">
        <v>114</v>
      </c>
      <c r="B95" s="369">
        <v>183</v>
      </c>
      <c r="C95" s="299" t="s">
        <v>28</v>
      </c>
      <c r="D95" s="370">
        <v>34</v>
      </c>
      <c r="E95" s="300"/>
      <c r="F95" s="301">
        <v>6.4218999999999998E-2</v>
      </c>
      <c r="G95" s="302"/>
      <c r="H95" s="303">
        <v>4.4345000000000002E-2</v>
      </c>
      <c r="I95" s="402"/>
      <c r="J95" s="301">
        <v>9.4594999999999999E-2</v>
      </c>
      <c r="K95" s="346"/>
      <c r="L95" s="303">
        <v>7.5216000000000005E-2</v>
      </c>
      <c r="M95" s="346"/>
      <c r="N95" s="375">
        <v>8.5156999999999997E-2</v>
      </c>
      <c r="O95" s="402"/>
      <c r="P95" s="376">
        <v>7.3974999999999999E-2</v>
      </c>
    </row>
    <row r="96" spans="1:16" x14ac:dyDescent="0.25">
      <c r="A96" s="298" t="s">
        <v>115</v>
      </c>
      <c r="B96" s="369">
        <v>184</v>
      </c>
      <c r="C96" s="299" t="s">
        <v>28</v>
      </c>
      <c r="D96" s="370">
        <v>184</v>
      </c>
      <c r="E96" s="300"/>
      <c r="F96" s="301">
        <v>0.36008800000000002</v>
      </c>
      <c r="G96" s="302"/>
      <c r="H96" s="303">
        <v>0.24864800000000001</v>
      </c>
      <c r="I96" s="402"/>
      <c r="J96" s="301">
        <v>0.28850399999999998</v>
      </c>
      <c r="K96" s="346"/>
      <c r="L96" s="303">
        <v>0.22940099999999999</v>
      </c>
      <c r="M96" s="346"/>
      <c r="N96" s="375">
        <v>0.18861800000000001</v>
      </c>
      <c r="O96" s="402"/>
      <c r="P96" s="376">
        <v>0.163851</v>
      </c>
    </row>
    <row r="97" spans="1:16" x14ac:dyDescent="0.25">
      <c r="A97" s="298" t="s">
        <v>116</v>
      </c>
      <c r="B97" s="369">
        <v>185</v>
      </c>
      <c r="C97" s="299" t="s">
        <v>28</v>
      </c>
      <c r="D97" s="370">
        <v>185</v>
      </c>
      <c r="E97" s="300"/>
      <c r="F97" s="301">
        <v>0.58179099999999995</v>
      </c>
      <c r="G97" s="302"/>
      <c r="H97" s="303">
        <v>0.40173900000000001</v>
      </c>
      <c r="I97" s="402"/>
      <c r="J97" s="301">
        <v>0.68962299999999999</v>
      </c>
      <c r="K97" s="346"/>
      <c r="L97" s="303">
        <v>0.54834700000000003</v>
      </c>
      <c r="M97" s="346"/>
      <c r="N97" s="375">
        <v>0.53678300000000001</v>
      </c>
      <c r="O97" s="402"/>
      <c r="P97" s="376">
        <v>0.46629900000000002</v>
      </c>
    </row>
    <row r="98" spans="1:16" x14ac:dyDescent="0.25">
      <c r="A98" s="298" t="s">
        <v>117</v>
      </c>
      <c r="B98" s="369">
        <v>186</v>
      </c>
      <c r="C98" s="299" t="s">
        <v>28</v>
      </c>
      <c r="D98" s="370">
        <v>186</v>
      </c>
      <c r="E98" s="300"/>
      <c r="F98" s="301">
        <v>1.7163999999999999E-2</v>
      </c>
      <c r="G98" s="302"/>
      <c r="H98" s="303">
        <v>1.1852E-2</v>
      </c>
      <c r="I98" s="402"/>
      <c r="J98" s="301">
        <v>8.7220000000000006E-3</v>
      </c>
      <c r="K98" s="346"/>
      <c r="L98" s="303">
        <v>6.9350000000000002E-3</v>
      </c>
      <c r="M98" s="346"/>
      <c r="N98" s="375"/>
      <c r="O98" s="402"/>
      <c r="P98" s="376"/>
    </row>
    <row r="99" spans="1:16" x14ac:dyDescent="0.25">
      <c r="A99" s="298" t="s">
        <v>255</v>
      </c>
      <c r="B99" s="369">
        <v>188</v>
      </c>
      <c r="C99" s="299" t="s">
        <v>28</v>
      </c>
      <c r="D99" s="370">
        <v>188</v>
      </c>
      <c r="E99" s="300"/>
      <c r="F99" s="301">
        <v>2.1921E-2</v>
      </c>
      <c r="G99" s="302"/>
      <c r="H99" s="303">
        <v>1.5136999999999999E-2</v>
      </c>
      <c r="I99" s="402"/>
      <c r="J99" s="301">
        <v>1.9036000000000001E-2</v>
      </c>
      <c r="K99" s="346"/>
      <c r="L99" s="303">
        <v>1.5136E-2</v>
      </c>
      <c r="M99" s="346"/>
      <c r="N99" s="375"/>
      <c r="O99" s="402"/>
      <c r="P99" s="376"/>
    </row>
    <row r="100" spans="1:16" x14ac:dyDescent="0.25">
      <c r="A100" s="298" t="s">
        <v>118</v>
      </c>
      <c r="B100" s="369">
        <v>189</v>
      </c>
      <c r="C100" s="299" t="s">
        <v>28</v>
      </c>
      <c r="D100" s="370">
        <v>189</v>
      </c>
      <c r="E100" s="300"/>
      <c r="F100" s="301">
        <v>8.9439000000000005E-2</v>
      </c>
      <c r="G100" s="302"/>
      <c r="H100" s="303">
        <v>6.1759000000000001E-2</v>
      </c>
      <c r="I100" s="402"/>
      <c r="J100" s="301">
        <v>7.9207E-2</v>
      </c>
      <c r="K100" s="346"/>
      <c r="L100" s="303">
        <v>6.2980999999999995E-2</v>
      </c>
      <c r="M100" s="346"/>
      <c r="N100" s="375">
        <v>5.6023000000000003E-2</v>
      </c>
      <c r="O100" s="402"/>
      <c r="P100" s="376">
        <v>4.8667000000000002E-2</v>
      </c>
    </row>
    <row r="101" spans="1:16" x14ac:dyDescent="0.25">
      <c r="A101" s="298" t="s">
        <v>119</v>
      </c>
      <c r="B101" s="369">
        <v>191</v>
      </c>
      <c r="C101" s="299" t="s">
        <v>28</v>
      </c>
      <c r="D101" s="370">
        <v>191</v>
      </c>
      <c r="E101" s="300"/>
      <c r="F101" s="301">
        <v>1.1377E-2</v>
      </c>
      <c r="G101" s="302"/>
      <c r="H101" s="303">
        <v>7.8560000000000001E-3</v>
      </c>
      <c r="I101" s="402"/>
      <c r="J101" s="301">
        <v>7.1190000000000003E-3</v>
      </c>
      <c r="K101" s="346"/>
      <c r="L101" s="303">
        <v>5.6610000000000002E-3</v>
      </c>
      <c r="M101" s="346"/>
      <c r="N101" s="375"/>
      <c r="O101" s="402"/>
      <c r="P101" s="376"/>
    </row>
    <row r="102" spans="1:16" x14ac:dyDescent="0.25">
      <c r="A102" s="298" t="s">
        <v>120</v>
      </c>
      <c r="B102" s="369">
        <v>192</v>
      </c>
      <c r="C102" s="299" t="s">
        <v>28</v>
      </c>
      <c r="D102" s="370">
        <v>34</v>
      </c>
      <c r="E102" s="300"/>
      <c r="F102" s="301">
        <v>0.29950100000000002</v>
      </c>
      <c r="G102" s="302"/>
      <c r="H102" s="303">
        <v>0.206812</v>
      </c>
      <c r="I102" s="402"/>
      <c r="J102" s="301">
        <v>0.300369</v>
      </c>
      <c r="K102" s="346"/>
      <c r="L102" s="303">
        <v>0.23883499999999999</v>
      </c>
      <c r="M102" s="346"/>
      <c r="N102" s="375">
        <v>0.27446399999999999</v>
      </c>
      <c r="O102" s="402"/>
      <c r="P102" s="376">
        <v>0.238425</v>
      </c>
    </row>
    <row r="103" spans="1:16" x14ac:dyDescent="0.25">
      <c r="A103" s="298" t="s">
        <v>121</v>
      </c>
      <c r="B103" s="369">
        <v>193</v>
      </c>
      <c r="C103" s="299" t="s">
        <v>28</v>
      </c>
      <c r="D103" s="370">
        <v>193</v>
      </c>
      <c r="E103" s="300"/>
      <c r="F103" s="301">
        <v>6.3654000000000002E-2</v>
      </c>
      <c r="G103" s="302"/>
      <c r="H103" s="303">
        <v>4.3954E-2</v>
      </c>
      <c r="I103" s="402"/>
      <c r="J103" s="301">
        <v>3.1747999999999998E-2</v>
      </c>
      <c r="K103" s="346"/>
      <c r="L103" s="303">
        <v>2.5243999999999999E-2</v>
      </c>
      <c r="M103" s="346"/>
      <c r="N103" s="375"/>
      <c r="O103" s="402"/>
      <c r="P103" s="376"/>
    </row>
    <row r="104" spans="1:16" x14ac:dyDescent="0.25">
      <c r="A104" s="298" t="s">
        <v>122</v>
      </c>
      <c r="B104" s="369">
        <v>194</v>
      </c>
      <c r="C104" s="299">
        <v>490</v>
      </c>
      <c r="D104" s="370">
        <v>490</v>
      </c>
      <c r="E104" s="300"/>
      <c r="F104" s="301"/>
      <c r="G104" s="302"/>
      <c r="H104" s="303" t="s">
        <v>28</v>
      </c>
      <c r="I104" s="402"/>
      <c r="J104" s="301"/>
      <c r="K104" s="346"/>
      <c r="L104" s="303"/>
      <c r="M104" s="346"/>
      <c r="N104" s="375" t="s">
        <v>28</v>
      </c>
      <c r="O104" s="402"/>
      <c r="P104" s="376" t="s">
        <v>28</v>
      </c>
    </row>
    <row r="105" spans="1:16" x14ac:dyDescent="0.25">
      <c r="A105" s="298" t="s">
        <v>123</v>
      </c>
      <c r="B105" s="369">
        <v>195</v>
      </c>
      <c r="C105" s="299" t="s">
        <v>28</v>
      </c>
      <c r="D105" s="370">
        <v>195</v>
      </c>
      <c r="E105" s="300"/>
      <c r="F105" s="301">
        <v>6.3195000000000001E-2</v>
      </c>
      <c r="G105" s="302"/>
      <c r="H105" s="303">
        <v>4.3637000000000002E-2</v>
      </c>
      <c r="I105" s="402"/>
      <c r="J105" s="301">
        <v>3.1956999999999999E-2</v>
      </c>
      <c r="K105" s="346"/>
      <c r="L105" s="303">
        <v>2.5409999999999999E-2</v>
      </c>
      <c r="M105" s="346"/>
      <c r="N105" s="375"/>
      <c r="O105" s="402"/>
      <c r="P105" s="376"/>
    </row>
    <row r="106" spans="1:16" x14ac:dyDescent="0.25">
      <c r="A106" s="298" t="s">
        <v>124</v>
      </c>
      <c r="B106" s="369">
        <v>196</v>
      </c>
      <c r="C106" s="299" t="s">
        <v>28</v>
      </c>
      <c r="D106" s="370">
        <v>196</v>
      </c>
      <c r="E106" s="300"/>
      <c r="F106" s="301">
        <v>1.4339999999999999E-3</v>
      </c>
      <c r="G106" s="302"/>
      <c r="H106" s="303">
        <v>9.8999999999999999E-4</v>
      </c>
      <c r="I106" s="402"/>
      <c r="J106" s="301">
        <v>8.5999999999999998E-4</v>
      </c>
      <c r="K106" s="346"/>
      <c r="L106" s="303">
        <v>6.8400000000000004E-4</v>
      </c>
      <c r="M106" s="346"/>
      <c r="N106" s="375"/>
      <c r="O106" s="402"/>
      <c r="P106" s="376"/>
    </row>
    <row r="107" spans="1:16" x14ac:dyDescent="0.25">
      <c r="A107" s="298" t="s">
        <v>125</v>
      </c>
      <c r="B107" s="369">
        <v>199</v>
      </c>
      <c r="C107" s="299" t="s">
        <v>28</v>
      </c>
      <c r="D107" s="370">
        <v>199</v>
      </c>
      <c r="E107" s="300"/>
      <c r="F107" s="301">
        <v>1.534E-3</v>
      </c>
      <c r="G107" s="302"/>
      <c r="H107" s="303">
        <v>1.059E-3</v>
      </c>
      <c r="I107" s="402"/>
      <c r="J107" s="301">
        <v>8.1999999999999998E-4</v>
      </c>
      <c r="K107" s="346"/>
      <c r="L107" s="303">
        <v>6.5200000000000002E-4</v>
      </c>
      <c r="M107" s="346"/>
      <c r="N107" s="375"/>
      <c r="O107" s="402"/>
      <c r="P107" s="376"/>
    </row>
    <row r="108" spans="1:16" x14ac:dyDescent="0.25">
      <c r="A108" s="298" t="s">
        <v>126</v>
      </c>
      <c r="B108" s="369">
        <v>204</v>
      </c>
      <c r="C108" s="299">
        <v>490</v>
      </c>
      <c r="D108" s="370">
        <v>490</v>
      </c>
      <c r="E108" s="300"/>
      <c r="F108" s="301"/>
      <c r="G108" s="302"/>
      <c r="H108" s="303" t="s">
        <v>28</v>
      </c>
      <c r="I108" s="402"/>
      <c r="J108" s="301"/>
      <c r="K108" s="346"/>
      <c r="L108" s="303"/>
      <c r="M108" s="346"/>
      <c r="N108" s="375"/>
      <c r="O108" s="402"/>
      <c r="P108" s="376"/>
    </row>
    <row r="109" spans="1:16" x14ac:dyDescent="0.25">
      <c r="A109" s="298" t="s">
        <v>257</v>
      </c>
      <c r="B109" s="369">
        <v>205</v>
      </c>
      <c r="C109" s="299" t="s">
        <v>28</v>
      </c>
      <c r="D109" s="370">
        <v>205</v>
      </c>
      <c r="E109" s="300"/>
      <c r="F109" s="301">
        <v>2.1430999999999999E-2</v>
      </c>
      <c r="G109" s="302"/>
      <c r="H109" s="303">
        <v>1.4799E-2</v>
      </c>
      <c r="I109" s="402"/>
      <c r="J109" s="301">
        <v>1.8610999999999999E-2</v>
      </c>
      <c r="K109" s="346"/>
      <c r="L109" s="303">
        <v>1.4798E-2</v>
      </c>
      <c r="M109" s="346"/>
      <c r="N109" s="375"/>
      <c r="O109" s="402"/>
      <c r="P109" s="376"/>
    </row>
    <row r="110" spans="1:16" x14ac:dyDescent="0.25">
      <c r="A110" s="298" t="s">
        <v>127</v>
      </c>
      <c r="B110" s="369">
        <v>209</v>
      </c>
      <c r="C110" s="299" t="s">
        <v>28</v>
      </c>
      <c r="D110" s="370">
        <v>209</v>
      </c>
      <c r="E110" s="300"/>
      <c r="F110" s="301">
        <v>3.3704999999999999E-2</v>
      </c>
      <c r="G110" s="302"/>
      <c r="H110" s="303">
        <v>2.3274E-2</v>
      </c>
      <c r="I110" s="402"/>
      <c r="J110" s="301">
        <v>1.0059999999999999E-2</v>
      </c>
      <c r="K110" s="346"/>
      <c r="L110" s="303">
        <v>7.9989999999999992E-3</v>
      </c>
      <c r="M110" s="346"/>
      <c r="N110" s="375"/>
      <c r="O110" s="402"/>
      <c r="P110" s="376"/>
    </row>
    <row r="111" spans="1:16" x14ac:dyDescent="0.25">
      <c r="A111" s="298" t="s">
        <v>128</v>
      </c>
      <c r="B111" s="369">
        <v>211</v>
      </c>
      <c r="C111" s="299" t="s">
        <v>28</v>
      </c>
      <c r="D111" s="370">
        <v>211</v>
      </c>
      <c r="E111" s="300"/>
      <c r="F111" s="301">
        <v>3.9290000000000002E-3</v>
      </c>
      <c r="G111" s="302"/>
      <c r="H111" s="303">
        <v>2.7130000000000001E-3</v>
      </c>
      <c r="I111" s="402"/>
      <c r="J111" s="301">
        <v>1.506E-3</v>
      </c>
      <c r="K111" s="346"/>
      <c r="L111" s="303">
        <v>1.1969999999999999E-3</v>
      </c>
      <c r="M111" s="346"/>
      <c r="N111" s="375"/>
      <c r="O111" s="402"/>
      <c r="P111" s="376"/>
    </row>
    <row r="112" spans="1:16" x14ac:dyDescent="0.25">
      <c r="A112" s="298" t="s">
        <v>129</v>
      </c>
      <c r="B112" s="369">
        <v>212</v>
      </c>
      <c r="C112" s="299" t="s">
        <v>28</v>
      </c>
      <c r="D112" s="370">
        <v>212</v>
      </c>
      <c r="E112" s="300"/>
      <c r="F112" s="301">
        <v>3.2720000000000002E-3</v>
      </c>
      <c r="G112" s="302"/>
      <c r="H112" s="303">
        <v>2.2590000000000002E-3</v>
      </c>
      <c r="I112" s="402"/>
      <c r="J112" s="301">
        <v>1.717E-3</v>
      </c>
      <c r="K112" s="346"/>
      <c r="L112" s="303">
        <v>1.3649999999999999E-3</v>
      </c>
      <c r="M112" s="346"/>
      <c r="N112" s="375"/>
      <c r="O112" s="402"/>
      <c r="P112" s="376"/>
    </row>
    <row r="113" spans="1:16" x14ac:dyDescent="0.25">
      <c r="A113" s="298" t="s">
        <v>130</v>
      </c>
      <c r="B113" s="369">
        <v>214</v>
      </c>
      <c r="C113" s="299" t="s">
        <v>28</v>
      </c>
      <c r="D113" s="370">
        <v>214</v>
      </c>
      <c r="E113" s="300"/>
      <c r="F113" s="301">
        <v>8.7880000000000007E-3</v>
      </c>
      <c r="G113" s="302"/>
      <c r="H113" s="303">
        <v>6.0679999999999996E-3</v>
      </c>
      <c r="I113" s="402"/>
      <c r="J113" s="301">
        <v>3.4169999999999999E-3</v>
      </c>
      <c r="K113" s="346"/>
      <c r="L113" s="303">
        <v>2.7169999999999998E-3</v>
      </c>
      <c r="M113" s="346"/>
      <c r="N113" s="375"/>
      <c r="O113" s="402"/>
      <c r="P113" s="376"/>
    </row>
    <row r="114" spans="1:16" x14ac:dyDescent="0.25">
      <c r="A114" s="298" t="s">
        <v>131</v>
      </c>
      <c r="B114" s="369">
        <v>227</v>
      </c>
      <c r="C114" s="299" t="s">
        <v>28</v>
      </c>
      <c r="D114" s="370">
        <v>227</v>
      </c>
      <c r="E114" s="300"/>
      <c r="F114" s="301">
        <v>2.4849999999999998E-3</v>
      </c>
      <c r="G114" s="302"/>
      <c r="H114" s="303">
        <v>1.7160000000000001E-3</v>
      </c>
      <c r="I114" s="402"/>
      <c r="J114" s="301">
        <v>1.408E-3</v>
      </c>
      <c r="K114" s="346"/>
      <c r="L114" s="303">
        <v>1.1199999999999999E-3</v>
      </c>
      <c r="M114" s="346"/>
      <c r="N114" s="375"/>
      <c r="O114" s="402"/>
      <c r="P114" s="376"/>
    </row>
    <row r="115" spans="1:16" x14ac:dyDescent="0.25">
      <c r="A115" s="298" t="s">
        <v>132</v>
      </c>
      <c r="B115" s="369">
        <v>232</v>
      </c>
      <c r="C115" s="299" t="s">
        <v>28</v>
      </c>
      <c r="D115" s="370">
        <v>232</v>
      </c>
      <c r="E115" s="300"/>
      <c r="F115" s="301">
        <v>1.5424E-2</v>
      </c>
      <c r="G115" s="302"/>
      <c r="H115" s="303">
        <v>1.0651000000000001E-2</v>
      </c>
      <c r="I115" s="402"/>
      <c r="J115" s="301">
        <v>4.6639999999999997E-3</v>
      </c>
      <c r="K115" s="346"/>
      <c r="L115" s="303">
        <v>3.7090000000000001E-3</v>
      </c>
      <c r="M115" s="346"/>
      <c r="N115" s="375"/>
      <c r="O115" s="402"/>
      <c r="P115" s="376"/>
    </row>
    <row r="116" spans="1:16" x14ac:dyDescent="0.25">
      <c r="A116" s="298" t="s">
        <v>133</v>
      </c>
      <c r="B116" s="369">
        <v>250</v>
      </c>
      <c r="C116" s="299" t="s">
        <v>28</v>
      </c>
      <c r="D116" s="370">
        <v>250</v>
      </c>
      <c r="E116" s="300"/>
      <c r="F116" s="301">
        <v>1.1285999999999999E-2</v>
      </c>
      <c r="G116" s="302"/>
      <c r="H116" s="303">
        <v>7.7929999999999996E-3</v>
      </c>
      <c r="I116" s="402"/>
      <c r="J116" s="301">
        <v>6.306E-3</v>
      </c>
      <c r="K116" s="346"/>
      <c r="L116" s="303">
        <v>5.0140000000000002E-3</v>
      </c>
      <c r="M116" s="346"/>
      <c r="N116" s="375"/>
      <c r="O116" s="402"/>
      <c r="P116" s="376"/>
    </row>
    <row r="117" spans="1:16" x14ac:dyDescent="0.25">
      <c r="A117" s="298" t="s">
        <v>134</v>
      </c>
      <c r="B117" s="369">
        <v>254</v>
      </c>
      <c r="C117" s="299" t="s">
        <v>28</v>
      </c>
      <c r="D117" s="370">
        <v>254</v>
      </c>
      <c r="E117" s="300"/>
      <c r="F117" s="301">
        <v>8.482E-3</v>
      </c>
      <c r="G117" s="302"/>
      <c r="H117" s="303">
        <v>5.8570000000000002E-3</v>
      </c>
      <c r="I117" s="402"/>
      <c r="J117" s="301">
        <v>2.379E-3</v>
      </c>
      <c r="K117" s="346"/>
      <c r="L117" s="303">
        <v>1.892E-3</v>
      </c>
      <c r="M117" s="346"/>
      <c r="N117" s="375"/>
      <c r="O117" s="402"/>
      <c r="P117" s="376"/>
    </row>
    <row r="118" spans="1:16" x14ac:dyDescent="0.25">
      <c r="A118" s="298" t="s">
        <v>135</v>
      </c>
      <c r="B118" s="369">
        <v>256</v>
      </c>
      <c r="C118" s="299" t="s">
        <v>28</v>
      </c>
      <c r="D118" s="370">
        <v>256</v>
      </c>
      <c r="E118" s="300"/>
      <c r="F118" s="301">
        <v>9.4739999999999998E-3</v>
      </c>
      <c r="G118" s="302"/>
      <c r="H118" s="303">
        <v>6.5420000000000001E-3</v>
      </c>
      <c r="I118" s="402"/>
      <c r="J118" s="301">
        <v>3.9259999999999998E-3</v>
      </c>
      <c r="K118" s="346"/>
      <c r="L118" s="303">
        <v>3.1220000000000002E-3</v>
      </c>
      <c r="M118" s="346"/>
      <c r="N118" s="375"/>
      <c r="O118" s="402"/>
      <c r="P118" s="376"/>
    </row>
    <row r="119" spans="1:16" x14ac:dyDescent="0.25">
      <c r="A119" s="298" t="s">
        <v>136</v>
      </c>
      <c r="B119" s="369">
        <v>262</v>
      </c>
      <c r="C119" s="299" t="s">
        <v>28</v>
      </c>
      <c r="D119" s="370">
        <v>262</v>
      </c>
      <c r="E119" s="300"/>
      <c r="F119" s="301">
        <v>3.2198999999999998E-2</v>
      </c>
      <c r="G119" s="302"/>
      <c r="H119" s="303">
        <v>2.2234E-2</v>
      </c>
      <c r="I119" s="402"/>
      <c r="J119" s="301">
        <v>1.5729E-2</v>
      </c>
      <c r="K119" s="346"/>
      <c r="L119" s="303">
        <v>1.2507000000000001E-2</v>
      </c>
      <c r="M119" s="346"/>
      <c r="N119" s="375"/>
      <c r="O119" s="402"/>
      <c r="P119" s="376"/>
    </row>
    <row r="120" spans="1:16" x14ac:dyDescent="0.25">
      <c r="A120" s="298" t="s">
        <v>31</v>
      </c>
      <c r="B120" s="369">
        <v>263</v>
      </c>
      <c r="C120" s="299" t="s">
        <v>28</v>
      </c>
      <c r="D120" s="370">
        <v>263</v>
      </c>
      <c r="E120" s="300"/>
      <c r="F120" s="301">
        <v>5.9420000000000002E-3</v>
      </c>
      <c r="G120" s="302"/>
      <c r="H120" s="303">
        <v>4.1029999999999999E-3</v>
      </c>
      <c r="I120" s="402"/>
      <c r="J120" s="301">
        <v>1.7600000000000001E-3</v>
      </c>
      <c r="K120" s="346"/>
      <c r="L120" s="303">
        <v>1.3990000000000001E-3</v>
      </c>
      <c r="M120" s="346"/>
      <c r="N120" s="375"/>
      <c r="O120" s="402"/>
      <c r="P120" s="376"/>
    </row>
    <row r="121" spans="1:16" x14ac:dyDescent="0.25">
      <c r="A121" s="298" t="s">
        <v>137</v>
      </c>
      <c r="B121" s="369">
        <v>269</v>
      </c>
      <c r="C121" s="299" t="s">
        <v>28</v>
      </c>
      <c r="D121" s="370">
        <v>269</v>
      </c>
      <c r="E121" s="300"/>
      <c r="F121" s="301">
        <v>2.5361999999999999E-2</v>
      </c>
      <c r="G121" s="302"/>
      <c r="H121" s="303">
        <v>1.7513000000000001E-2</v>
      </c>
      <c r="I121" s="402"/>
      <c r="J121" s="301">
        <v>1.6504000000000001E-2</v>
      </c>
      <c r="K121" s="346"/>
      <c r="L121" s="303">
        <v>1.3122999999999999E-2</v>
      </c>
      <c r="M121" s="346"/>
      <c r="N121" s="375"/>
      <c r="O121" s="402"/>
      <c r="P121" s="376"/>
    </row>
    <row r="122" spans="1:16" x14ac:dyDescent="0.25">
      <c r="A122" s="298" t="s">
        <v>138</v>
      </c>
      <c r="B122" s="369">
        <v>270</v>
      </c>
      <c r="C122" s="299" t="s">
        <v>28</v>
      </c>
      <c r="D122" s="370">
        <v>270</v>
      </c>
      <c r="E122" s="300"/>
      <c r="F122" s="301">
        <v>2.4199999999999998E-3</v>
      </c>
      <c r="G122" s="302"/>
      <c r="H122" s="303">
        <v>1.671E-3</v>
      </c>
      <c r="I122" s="402"/>
      <c r="J122" s="301">
        <v>1.274E-3</v>
      </c>
      <c r="K122" s="346"/>
      <c r="L122" s="303">
        <v>1.013E-3</v>
      </c>
      <c r="M122" s="346"/>
      <c r="N122" s="375"/>
      <c r="O122" s="402"/>
      <c r="P122" s="376"/>
    </row>
    <row r="123" spans="1:16" x14ac:dyDescent="0.25">
      <c r="A123" s="298" t="s">
        <v>330</v>
      </c>
      <c r="B123" s="369">
        <v>277</v>
      </c>
      <c r="C123" s="299" t="s">
        <v>28</v>
      </c>
      <c r="D123" s="370">
        <v>277</v>
      </c>
      <c r="E123" s="300"/>
      <c r="F123" s="301">
        <v>5.7899999999999998E-4</v>
      </c>
      <c r="G123" s="302"/>
      <c r="H123" s="303">
        <v>4.0000000000000002E-4</v>
      </c>
      <c r="I123" s="402"/>
      <c r="J123" s="301">
        <v>8.9300000000000002E-4</v>
      </c>
      <c r="K123" s="346"/>
      <c r="L123" s="303">
        <v>7.1000000000000002E-4</v>
      </c>
      <c r="M123" s="346"/>
      <c r="N123" s="375"/>
      <c r="O123" s="402"/>
      <c r="P123" s="376"/>
    </row>
    <row r="124" spans="1:16" x14ac:dyDescent="0.25">
      <c r="A124" s="298" t="s">
        <v>139</v>
      </c>
      <c r="B124" s="369">
        <v>280</v>
      </c>
      <c r="C124" s="299" t="s">
        <v>28</v>
      </c>
      <c r="D124" s="370">
        <v>280</v>
      </c>
      <c r="E124" s="300"/>
      <c r="F124" s="301">
        <v>5.3189999999999999E-3</v>
      </c>
      <c r="G124" s="302"/>
      <c r="H124" s="303">
        <v>3.673E-3</v>
      </c>
      <c r="I124" s="402"/>
      <c r="J124" s="301">
        <v>9.8499999999999998E-4</v>
      </c>
      <c r="K124" s="346"/>
      <c r="L124" s="303">
        <v>7.8299999999999995E-4</v>
      </c>
      <c r="M124" s="346"/>
      <c r="N124" s="375"/>
      <c r="O124" s="402"/>
      <c r="P124" s="376"/>
    </row>
    <row r="125" spans="1:16" x14ac:dyDescent="0.25">
      <c r="A125" s="298" t="s">
        <v>140</v>
      </c>
      <c r="B125" s="369">
        <v>290</v>
      </c>
      <c r="C125" s="299" t="s">
        <v>28</v>
      </c>
      <c r="D125" s="370">
        <v>290</v>
      </c>
      <c r="E125" s="300"/>
      <c r="F125" s="301">
        <v>4.9319999999999998E-3</v>
      </c>
      <c r="G125" s="302"/>
      <c r="H125" s="303">
        <v>3.4060000000000002E-3</v>
      </c>
      <c r="I125" s="402"/>
      <c r="J125" s="301">
        <v>7.6000000000000004E-4</v>
      </c>
      <c r="K125" s="346"/>
      <c r="L125" s="303">
        <v>6.0400000000000004E-4</v>
      </c>
      <c r="M125" s="346"/>
      <c r="N125" s="375"/>
      <c r="O125" s="402"/>
      <c r="P125" s="376"/>
    </row>
    <row r="126" spans="1:16" x14ac:dyDescent="0.25">
      <c r="A126" s="298" t="s">
        <v>141</v>
      </c>
      <c r="B126" s="369">
        <v>307</v>
      </c>
      <c r="C126" s="299" t="s">
        <v>28</v>
      </c>
      <c r="D126" s="370">
        <v>307</v>
      </c>
      <c r="E126" s="300"/>
      <c r="F126" s="301">
        <v>2.1661E-2</v>
      </c>
      <c r="G126" s="302"/>
      <c r="H126" s="303">
        <v>1.4957E-2</v>
      </c>
      <c r="I126" s="402"/>
      <c r="J126" s="301">
        <v>1.0439E-2</v>
      </c>
      <c r="K126" s="346"/>
      <c r="L126" s="303">
        <v>8.3000000000000001E-3</v>
      </c>
      <c r="M126" s="346"/>
      <c r="N126" s="375"/>
      <c r="O126" s="402"/>
      <c r="P126" s="376"/>
    </row>
    <row r="127" spans="1:16" x14ac:dyDescent="0.25">
      <c r="A127" s="298" t="s">
        <v>142</v>
      </c>
      <c r="B127" s="369">
        <v>310</v>
      </c>
      <c r="C127" s="299" t="s">
        <v>28</v>
      </c>
      <c r="D127" s="370">
        <v>310</v>
      </c>
      <c r="E127" s="300"/>
      <c r="F127" s="301">
        <v>4.2030000000000001E-3</v>
      </c>
      <c r="G127" s="302"/>
      <c r="H127" s="303">
        <v>2.9020000000000001E-3</v>
      </c>
      <c r="I127" s="402"/>
      <c r="J127" s="301">
        <v>5.0299999999999997E-4</v>
      </c>
      <c r="K127" s="346"/>
      <c r="L127" s="303">
        <v>4.0000000000000002E-4</v>
      </c>
      <c r="M127" s="346"/>
      <c r="N127" s="375"/>
      <c r="O127" s="402"/>
      <c r="P127" s="376"/>
    </row>
    <row r="128" spans="1:16" x14ac:dyDescent="0.25">
      <c r="A128" s="298" t="s">
        <v>1369</v>
      </c>
      <c r="B128" s="369">
        <v>313</v>
      </c>
      <c r="C128" s="299" t="s">
        <v>28</v>
      </c>
      <c r="D128" s="370">
        <v>313</v>
      </c>
      <c r="E128" s="300"/>
      <c r="F128" s="301">
        <v>1.044E-2</v>
      </c>
      <c r="G128" s="302"/>
      <c r="H128" s="303">
        <v>7.2090000000000001E-3</v>
      </c>
      <c r="I128" s="402"/>
      <c r="J128" s="301">
        <v>9.0659999999999994E-3</v>
      </c>
      <c r="K128" s="346"/>
      <c r="L128" s="303">
        <v>7.2090000000000001E-3</v>
      </c>
      <c r="M128" s="346"/>
      <c r="N128" s="375"/>
      <c r="O128" s="402"/>
      <c r="P128" s="376"/>
    </row>
    <row r="129" spans="1:16" x14ac:dyDescent="0.25">
      <c r="A129" s="298" t="s">
        <v>143</v>
      </c>
      <c r="B129" s="369">
        <v>319</v>
      </c>
      <c r="C129" s="299" t="s">
        <v>28</v>
      </c>
      <c r="D129" s="370">
        <v>319</v>
      </c>
      <c r="E129" s="300"/>
      <c r="F129" s="301">
        <v>9.7149999999999997E-3</v>
      </c>
      <c r="G129" s="302"/>
      <c r="H129" s="303">
        <v>6.7080000000000004E-3</v>
      </c>
      <c r="I129" s="402"/>
      <c r="J129" s="301">
        <v>2.3519999999999999E-3</v>
      </c>
      <c r="K129" s="346"/>
      <c r="L129" s="303">
        <v>1.8699999999999999E-3</v>
      </c>
      <c r="M129" s="346"/>
      <c r="N129" s="375"/>
      <c r="O129" s="402"/>
      <c r="P129" s="376"/>
    </row>
    <row r="130" spans="1:16" x14ac:dyDescent="0.25">
      <c r="A130" s="298" t="s">
        <v>144</v>
      </c>
      <c r="B130" s="369">
        <v>332</v>
      </c>
      <c r="C130" s="299" t="s">
        <v>28</v>
      </c>
      <c r="D130" s="370">
        <v>332</v>
      </c>
      <c r="E130" s="300"/>
      <c r="F130" s="301">
        <v>1.1218000000000001E-2</v>
      </c>
      <c r="G130" s="302"/>
      <c r="H130" s="303">
        <v>7.7460000000000003E-3</v>
      </c>
      <c r="I130" s="402"/>
      <c r="J130" s="301">
        <v>5.7300000000000005E-4</v>
      </c>
      <c r="K130" s="346"/>
      <c r="L130" s="303">
        <v>4.5600000000000003E-4</v>
      </c>
      <c r="M130" s="346"/>
      <c r="N130" s="375"/>
      <c r="O130" s="402"/>
      <c r="P130" s="376"/>
    </row>
    <row r="131" spans="1:16" x14ac:dyDescent="0.25">
      <c r="A131" s="298" t="s">
        <v>145</v>
      </c>
      <c r="B131" s="369">
        <v>344</v>
      </c>
      <c r="C131" s="299" t="s">
        <v>28</v>
      </c>
      <c r="D131" s="370">
        <v>29</v>
      </c>
      <c r="E131" s="300"/>
      <c r="F131" s="301">
        <v>1.7799999999999999E-3</v>
      </c>
      <c r="G131" s="302"/>
      <c r="H131" s="303">
        <v>1.2290000000000001E-3</v>
      </c>
      <c r="I131" s="402"/>
      <c r="J131" s="301">
        <v>2.1450000000000002E-3</v>
      </c>
      <c r="K131" s="346"/>
      <c r="L131" s="303">
        <v>1.7060000000000001E-3</v>
      </c>
      <c r="M131" s="346"/>
      <c r="N131" s="375"/>
      <c r="O131" s="402"/>
      <c r="P131" s="376"/>
    </row>
    <row r="132" spans="1:16" x14ac:dyDescent="0.25">
      <c r="A132" s="298" t="s">
        <v>146</v>
      </c>
      <c r="B132" s="369">
        <v>347</v>
      </c>
      <c r="C132" s="299" t="s">
        <v>28</v>
      </c>
      <c r="D132" s="370">
        <v>347</v>
      </c>
      <c r="E132" s="300"/>
      <c r="F132" s="301">
        <v>7.9199999999999995E-4</v>
      </c>
      <c r="G132" s="302"/>
      <c r="H132" s="303">
        <v>5.4699999999999996E-4</v>
      </c>
      <c r="I132" s="402"/>
      <c r="J132" s="301">
        <v>5.0299999999999997E-4</v>
      </c>
      <c r="K132" s="346"/>
      <c r="L132" s="303">
        <v>4.0000000000000002E-4</v>
      </c>
      <c r="M132" s="346"/>
      <c r="N132" s="375"/>
      <c r="O132" s="402"/>
      <c r="P132" s="376"/>
    </row>
    <row r="133" spans="1:16" x14ac:dyDescent="0.25">
      <c r="A133" s="298" t="s">
        <v>147</v>
      </c>
      <c r="B133" s="369">
        <v>353</v>
      </c>
      <c r="C133" s="299" t="s">
        <v>28</v>
      </c>
      <c r="D133" s="370">
        <v>353</v>
      </c>
      <c r="E133" s="300"/>
      <c r="F133" s="301">
        <v>5.1057999999999999E-2</v>
      </c>
      <c r="G133" s="302"/>
      <c r="H133" s="303">
        <v>3.5256999999999997E-2</v>
      </c>
      <c r="I133" s="402"/>
      <c r="J133" s="301">
        <v>2.7283000000000002E-2</v>
      </c>
      <c r="K133" s="346"/>
      <c r="L133" s="303">
        <v>2.1694000000000001E-2</v>
      </c>
      <c r="M133" s="346"/>
      <c r="N133" s="375">
        <v>2.1464E-2</v>
      </c>
      <c r="O133" s="402"/>
      <c r="P133" s="376">
        <v>1.8645999999999999E-2</v>
      </c>
    </row>
    <row r="134" spans="1:16" x14ac:dyDescent="0.25">
      <c r="A134" s="298" t="s">
        <v>148</v>
      </c>
      <c r="B134" s="369">
        <v>354</v>
      </c>
      <c r="C134" s="299" t="s">
        <v>28</v>
      </c>
      <c r="D134" s="370">
        <v>354</v>
      </c>
      <c r="E134" s="300"/>
      <c r="F134" s="301">
        <v>4.4050000000000001E-3</v>
      </c>
      <c r="G134" s="302"/>
      <c r="H134" s="303">
        <v>3.042E-3</v>
      </c>
      <c r="I134" s="402"/>
      <c r="J134" s="301">
        <v>2.3679999999999999E-3</v>
      </c>
      <c r="K134" s="346"/>
      <c r="L134" s="303">
        <v>1.8829999999999999E-3</v>
      </c>
      <c r="M134" s="346"/>
      <c r="N134" s="375"/>
      <c r="O134" s="402"/>
      <c r="P134" s="376"/>
    </row>
    <row r="135" spans="1:16" x14ac:dyDescent="0.25">
      <c r="A135" s="298" t="s">
        <v>34</v>
      </c>
      <c r="B135" s="369">
        <v>360</v>
      </c>
      <c r="C135" s="299" t="s">
        <v>28</v>
      </c>
      <c r="D135" s="370">
        <v>360</v>
      </c>
      <c r="E135" s="300"/>
      <c r="F135" s="301">
        <v>2.3317000000000001E-2</v>
      </c>
      <c r="G135" s="302"/>
      <c r="H135" s="303">
        <v>1.6101000000000001E-2</v>
      </c>
      <c r="I135" s="402"/>
      <c r="J135" s="301">
        <v>1.6750999999999999E-2</v>
      </c>
      <c r="K135" s="346"/>
      <c r="L135" s="303">
        <v>1.3318999999999999E-2</v>
      </c>
      <c r="M135" s="346"/>
      <c r="N135" s="375"/>
      <c r="O135" s="402"/>
      <c r="P135" s="376"/>
    </row>
    <row r="136" spans="1:16" x14ac:dyDescent="0.25">
      <c r="A136" s="298" t="s">
        <v>149</v>
      </c>
      <c r="B136" s="369">
        <v>361</v>
      </c>
      <c r="C136" s="299" t="s">
        <v>28</v>
      </c>
      <c r="D136" s="370">
        <v>360</v>
      </c>
      <c r="E136" s="300"/>
      <c r="F136" s="301">
        <v>2.9380000000000001E-3</v>
      </c>
      <c r="G136" s="302"/>
      <c r="H136" s="303">
        <v>2.029E-3</v>
      </c>
      <c r="I136" s="402"/>
      <c r="J136" s="301">
        <v>5.0299999999999997E-4</v>
      </c>
      <c r="K136" s="346"/>
      <c r="L136" s="303">
        <v>4.0000000000000002E-4</v>
      </c>
      <c r="M136" s="346"/>
      <c r="N136" s="375"/>
      <c r="O136" s="402"/>
      <c r="P136" s="376"/>
    </row>
    <row r="137" spans="1:16" x14ac:dyDescent="0.25">
      <c r="A137" s="298" t="s">
        <v>150</v>
      </c>
      <c r="B137" s="369">
        <v>422</v>
      </c>
      <c r="C137" s="299" t="s">
        <v>28</v>
      </c>
      <c r="D137" s="370">
        <v>422</v>
      </c>
      <c r="E137" s="300"/>
      <c r="F137" s="301">
        <v>5.6304E-2</v>
      </c>
      <c r="G137" s="302"/>
      <c r="H137" s="303">
        <v>3.8878999999999997E-2</v>
      </c>
      <c r="I137" s="402"/>
      <c r="J137" s="301">
        <v>3.6843000000000001E-2</v>
      </c>
      <c r="K137" s="346"/>
      <c r="L137" s="303">
        <v>2.9295000000000002E-2</v>
      </c>
      <c r="M137" s="346"/>
      <c r="N137" s="375">
        <v>3.6676E-2</v>
      </c>
      <c r="O137" s="402"/>
      <c r="P137" s="376">
        <v>3.1859999999999999E-2</v>
      </c>
    </row>
    <row r="138" spans="1:16" x14ac:dyDescent="0.25">
      <c r="A138" s="298" t="s">
        <v>151</v>
      </c>
      <c r="B138" s="369">
        <v>423</v>
      </c>
      <c r="C138" s="299" t="s">
        <v>28</v>
      </c>
      <c r="D138" s="370">
        <v>422</v>
      </c>
      <c r="E138" s="300"/>
      <c r="F138" s="301">
        <v>2.9450000000000001E-3</v>
      </c>
      <c r="G138" s="302"/>
      <c r="H138" s="303">
        <v>2.0339999999999998E-3</v>
      </c>
      <c r="I138" s="402"/>
      <c r="J138" s="301">
        <v>5.4489999999999999E-3</v>
      </c>
      <c r="K138" s="346"/>
      <c r="L138" s="303">
        <v>4.333E-3</v>
      </c>
      <c r="M138" s="346"/>
      <c r="N138" s="375">
        <v>4.7980000000000002E-3</v>
      </c>
      <c r="O138" s="402"/>
      <c r="P138" s="376">
        <v>4.1679999999999998E-3</v>
      </c>
    </row>
    <row r="139" spans="1:16" x14ac:dyDescent="0.25">
      <c r="A139" s="298" t="s">
        <v>152</v>
      </c>
      <c r="B139" s="369">
        <v>424</v>
      </c>
      <c r="C139" s="299" t="s">
        <v>28</v>
      </c>
      <c r="D139" s="370">
        <v>424</v>
      </c>
      <c r="E139" s="300"/>
      <c r="F139" s="301">
        <v>0.103812</v>
      </c>
      <c r="G139" s="302"/>
      <c r="H139" s="303">
        <v>7.1683999999999998E-2</v>
      </c>
      <c r="I139" s="402"/>
      <c r="J139" s="301">
        <v>5.6098000000000002E-2</v>
      </c>
      <c r="K139" s="346"/>
      <c r="L139" s="303">
        <v>4.4606E-2</v>
      </c>
      <c r="M139" s="346"/>
      <c r="N139" s="375">
        <v>5.6577000000000002E-2</v>
      </c>
      <c r="O139" s="402"/>
      <c r="P139" s="376">
        <v>4.9147999999999997E-2</v>
      </c>
    </row>
    <row r="140" spans="1:16" x14ac:dyDescent="0.25">
      <c r="A140" s="298" t="s">
        <v>153</v>
      </c>
      <c r="B140" s="369">
        <v>490</v>
      </c>
      <c r="C140" s="299" t="s">
        <v>28</v>
      </c>
      <c r="D140" s="370">
        <v>490</v>
      </c>
      <c r="E140" s="300"/>
      <c r="F140" s="301">
        <v>5.787318</v>
      </c>
      <c r="G140" s="302"/>
      <c r="H140" s="303">
        <v>3.996264</v>
      </c>
      <c r="I140" s="402"/>
      <c r="J140" s="301">
        <v>2.7376680000000002</v>
      </c>
      <c r="K140" s="346"/>
      <c r="L140" s="303">
        <v>2.1768290000000001</v>
      </c>
      <c r="M140" s="346"/>
      <c r="N140" s="375">
        <v>0.178316</v>
      </c>
      <c r="O140" s="402"/>
      <c r="P140" s="376">
        <v>0.15490200000000001</v>
      </c>
    </row>
    <row r="141" spans="1:16" x14ac:dyDescent="0.25">
      <c r="A141" s="298" t="s">
        <v>154</v>
      </c>
      <c r="B141" s="369">
        <v>500</v>
      </c>
      <c r="C141" s="299" t="s">
        <v>28</v>
      </c>
      <c r="D141" s="370">
        <v>500</v>
      </c>
      <c r="E141" s="300"/>
      <c r="F141" s="301">
        <v>5.1848190000000001</v>
      </c>
      <c r="G141" s="302"/>
      <c r="H141" s="303">
        <v>3.580225</v>
      </c>
      <c r="I141" s="402"/>
      <c r="J141" s="301">
        <v>4.4600920000000004</v>
      </c>
      <c r="K141" s="346"/>
      <c r="L141" s="303">
        <v>3.5463979999999999</v>
      </c>
      <c r="M141" s="346"/>
      <c r="N141" s="375">
        <v>4.4586139999999999</v>
      </c>
      <c r="O141" s="402"/>
      <c r="P141" s="376">
        <v>3.8731640000000001</v>
      </c>
    </row>
    <row r="142" spans="1:16" x14ac:dyDescent="0.25">
      <c r="A142" s="298" t="s">
        <v>155</v>
      </c>
      <c r="B142" s="369">
        <v>568</v>
      </c>
      <c r="C142" s="299" t="s">
        <v>28</v>
      </c>
      <c r="D142" s="370">
        <v>568</v>
      </c>
      <c r="E142" s="300"/>
      <c r="F142" s="301">
        <v>0.1399</v>
      </c>
      <c r="G142" s="302"/>
      <c r="H142" s="303">
        <v>9.6603999999999995E-2</v>
      </c>
      <c r="I142" s="402"/>
      <c r="J142" s="301">
        <v>0.12492399999999999</v>
      </c>
      <c r="K142" s="346"/>
      <c r="L142" s="303">
        <v>9.9332000000000004E-2</v>
      </c>
      <c r="M142" s="346"/>
      <c r="N142" s="375">
        <v>0.12489</v>
      </c>
      <c r="O142" s="402"/>
      <c r="P142" s="376">
        <v>0.108491</v>
      </c>
    </row>
    <row r="143" spans="1:16" x14ac:dyDescent="0.25">
      <c r="A143" s="298" t="s">
        <v>268</v>
      </c>
      <c r="B143" s="369">
        <v>704</v>
      </c>
      <c r="C143" s="299" t="s">
        <v>28</v>
      </c>
      <c r="D143" s="370">
        <v>704</v>
      </c>
      <c r="E143" s="300"/>
      <c r="F143" s="301">
        <v>4.8599999999999997E-3</v>
      </c>
      <c r="G143" s="302"/>
      <c r="H143" s="303">
        <v>3.356E-3</v>
      </c>
      <c r="I143" s="402"/>
      <c r="J143" s="301">
        <v>2.31E-3</v>
      </c>
      <c r="K143" s="346"/>
      <c r="L143" s="303">
        <v>1.8370000000000001E-3</v>
      </c>
      <c r="M143" s="346"/>
      <c r="N143" s="375"/>
      <c r="O143" s="402"/>
      <c r="P143" s="376"/>
    </row>
    <row r="144" spans="1:16" x14ac:dyDescent="0.25">
      <c r="A144" s="298" t="s">
        <v>157</v>
      </c>
      <c r="B144" s="369">
        <v>707</v>
      </c>
      <c r="C144" s="299" t="s">
        <v>28</v>
      </c>
      <c r="D144" s="370">
        <v>707</v>
      </c>
      <c r="E144" s="300"/>
      <c r="F144" s="301">
        <v>1.5089999999999999E-3</v>
      </c>
      <c r="G144" s="302"/>
      <c r="H144" s="303">
        <v>1.042E-3</v>
      </c>
      <c r="I144" s="402"/>
      <c r="J144" s="301">
        <v>5.0299999999999997E-4</v>
      </c>
      <c r="K144" s="346"/>
      <c r="L144" s="303">
        <v>4.0000000000000002E-4</v>
      </c>
      <c r="M144" s="346"/>
      <c r="N144" s="375"/>
      <c r="O144" s="402"/>
      <c r="P144" s="376"/>
    </row>
    <row r="145" spans="1:16" x14ac:dyDescent="0.25">
      <c r="A145" s="298" t="s">
        <v>1298</v>
      </c>
      <c r="B145" s="369">
        <v>708</v>
      </c>
      <c r="C145" s="299" t="s">
        <v>28</v>
      </c>
      <c r="D145" s="370">
        <v>708</v>
      </c>
      <c r="E145" s="300"/>
      <c r="F145" s="301">
        <v>5.7899999999999998E-4</v>
      </c>
      <c r="G145" s="302"/>
      <c r="H145" s="303">
        <v>4.0000000000000002E-4</v>
      </c>
      <c r="I145" s="402"/>
      <c r="J145" s="301">
        <v>5.0299999999999997E-4</v>
      </c>
      <c r="K145" s="346"/>
      <c r="L145" s="303">
        <v>4.0000000000000002E-4</v>
      </c>
      <c r="M145" s="346"/>
      <c r="N145" s="375"/>
      <c r="O145" s="402"/>
      <c r="P145" s="376"/>
    </row>
    <row r="146" spans="1:16" x14ac:dyDescent="0.25">
      <c r="A146" s="298" t="s">
        <v>1300</v>
      </c>
      <c r="B146" s="369">
        <v>709</v>
      </c>
      <c r="C146" s="299" t="s">
        <v>28</v>
      </c>
      <c r="D146" s="370">
        <v>885</v>
      </c>
      <c r="E146" s="300"/>
      <c r="F146" s="301">
        <v>7.6559999999999996E-3</v>
      </c>
      <c r="G146" s="302"/>
      <c r="H146" s="303">
        <v>5.287E-3</v>
      </c>
      <c r="I146" s="402"/>
      <c r="J146" s="301">
        <v>3.1110000000000001E-3</v>
      </c>
      <c r="K146" s="346"/>
      <c r="L146" s="303">
        <v>2.4740000000000001E-3</v>
      </c>
      <c r="M146" s="346"/>
      <c r="N146" s="375"/>
      <c r="O146" s="402"/>
      <c r="P146" s="376"/>
    </row>
    <row r="147" spans="1:16" x14ac:dyDescent="0.25">
      <c r="A147" s="298" t="s">
        <v>158</v>
      </c>
      <c r="B147" s="369">
        <v>713</v>
      </c>
      <c r="C147" s="299" t="s">
        <v>28</v>
      </c>
      <c r="D147" s="370">
        <v>713</v>
      </c>
      <c r="E147" s="300"/>
      <c r="F147" s="301">
        <v>1.0263E-2</v>
      </c>
      <c r="G147" s="302"/>
      <c r="H147" s="303">
        <v>7.0870000000000004E-3</v>
      </c>
      <c r="I147" s="402"/>
      <c r="J147" s="301">
        <v>1.9780000000000002E-3</v>
      </c>
      <c r="K147" s="346"/>
      <c r="L147" s="303">
        <v>1.573E-3</v>
      </c>
      <c r="M147" s="346"/>
      <c r="N147" s="375"/>
      <c r="O147" s="402"/>
      <c r="P147" s="376"/>
    </row>
    <row r="148" spans="1:16" x14ac:dyDescent="0.25">
      <c r="A148" s="298" t="s">
        <v>159</v>
      </c>
      <c r="B148" s="369">
        <v>714</v>
      </c>
      <c r="C148" s="299" t="s">
        <v>28</v>
      </c>
      <c r="D148" s="370">
        <v>714</v>
      </c>
      <c r="E148" s="300"/>
      <c r="F148" s="301">
        <v>6.411E-3</v>
      </c>
      <c r="G148" s="302"/>
      <c r="H148" s="303">
        <v>4.4270000000000004E-3</v>
      </c>
      <c r="I148" s="402"/>
      <c r="J148" s="301">
        <v>2.036E-3</v>
      </c>
      <c r="K148" s="346"/>
      <c r="L148" s="303">
        <v>1.619E-3</v>
      </c>
      <c r="M148" s="346"/>
      <c r="N148" s="375"/>
      <c r="O148" s="402"/>
      <c r="P148" s="376"/>
    </row>
    <row r="149" spans="1:16" x14ac:dyDescent="0.25">
      <c r="A149" s="298" t="s">
        <v>342</v>
      </c>
      <c r="B149" s="369">
        <v>716</v>
      </c>
      <c r="C149" s="299" t="s">
        <v>28</v>
      </c>
      <c r="D149" s="370">
        <v>716</v>
      </c>
      <c r="E149" s="300"/>
      <c r="F149" s="301">
        <v>5.7899999999999998E-4</v>
      </c>
      <c r="G149" s="302"/>
      <c r="H149" s="303">
        <v>4.0000000000000002E-4</v>
      </c>
      <c r="I149" s="402"/>
      <c r="J149" s="301">
        <v>5.0500000000000002E-4</v>
      </c>
      <c r="K149" s="346"/>
      <c r="L149" s="303">
        <v>4.0200000000000001E-4</v>
      </c>
      <c r="M149" s="346"/>
      <c r="N149" s="375"/>
      <c r="O149" s="402"/>
      <c r="P149" s="376"/>
    </row>
    <row r="150" spans="1:16" x14ac:dyDescent="0.25">
      <c r="A150" s="298" t="s">
        <v>160</v>
      </c>
      <c r="B150" s="369">
        <v>721</v>
      </c>
      <c r="C150" s="299" t="s">
        <v>28</v>
      </c>
      <c r="D150" s="370">
        <v>827</v>
      </c>
      <c r="E150" s="300"/>
      <c r="F150" s="301">
        <v>2.9708999999999999E-2</v>
      </c>
      <c r="G150" s="302"/>
      <c r="H150" s="303">
        <v>2.0514999999999999E-2</v>
      </c>
      <c r="I150" s="402"/>
      <c r="J150" s="301">
        <v>9.665E-3</v>
      </c>
      <c r="K150" s="346"/>
      <c r="L150" s="303">
        <v>7.685E-3</v>
      </c>
      <c r="M150" s="346"/>
      <c r="N150" s="375"/>
      <c r="O150" s="402"/>
      <c r="P150" s="376"/>
    </row>
    <row r="151" spans="1:16" x14ac:dyDescent="0.25">
      <c r="A151" s="298" t="s">
        <v>161</v>
      </c>
      <c r="B151" s="369">
        <v>722</v>
      </c>
      <c r="C151" s="299" t="s">
        <v>28</v>
      </c>
      <c r="D151" s="370">
        <v>23</v>
      </c>
      <c r="E151" s="300"/>
      <c r="F151" s="301">
        <v>2.7260000000000001E-3</v>
      </c>
      <c r="G151" s="302"/>
      <c r="H151" s="303">
        <v>1.882E-3</v>
      </c>
      <c r="I151" s="402"/>
      <c r="J151" s="301">
        <v>1.8270000000000001E-3</v>
      </c>
      <c r="K151" s="346"/>
      <c r="L151" s="303">
        <v>1.4530000000000001E-3</v>
      </c>
      <c r="M151" s="346"/>
      <c r="N151" s="375"/>
      <c r="O151" s="402"/>
      <c r="P151" s="376"/>
    </row>
    <row r="152" spans="1:16" x14ac:dyDescent="0.25">
      <c r="A152" s="298" t="s">
        <v>1380</v>
      </c>
      <c r="B152" s="369">
        <v>723</v>
      </c>
      <c r="C152" s="299" t="s">
        <v>28</v>
      </c>
      <c r="D152" s="370">
        <v>31</v>
      </c>
      <c r="E152" s="300"/>
      <c r="F152" s="301">
        <v>7.0753999999999997E-2</v>
      </c>
      <c r="G152" s="302"/>
      <c r="H152" s="303">
        <v>4.8856999999999998E-2</v>
      </c>
      <c r="I152" s="402"/>
      <c r="J152" s="301">
        <v>2.1433000000000001E-2</v>
      </c>
      <c r="K152" s="346"/>
      <c r="L152" s="303">
        <v>1.7042000000000002E-2</v>
      </c>
      <c r="M152" s="346"/>
      <c r="N152" s="375"/>
      <c r="O152" s="402"/>
      <c r="P152" s="376"/>
    </row>
    <row r="153" spans="1:16" x14ac:dyDescent="0.25">
      <c r="A153" s="298" t="s">
        <v>162</v>
      </c>
      <c r="B153" s="369">
        <v>725</v>
      </c>
      <c r="C153" s="299" t="s">
        <v>28</v>
      </c>
      <c r="D153" s="370">
        <v>725</v>
      </c>
      <c r="E153" s="300"/>
      <c r="F153" s="301">
        <v>1.6463999999999999E-2</v>
      </c>
      <c r="G153" s="302"/>
      <c r="H153" s="303">
        <v>1.1369000000000001E-2</v>
      </c>
      <c r="I153" s="402"/>
      <c r="J153" s="301">
        <v>4.849E-3</v>
      </c>
      <c r="K153" s="346"/>
      <c r="L153" s="303">
        <v>3.8560000000000001E-3</v>
      </c>
      <c r="M153" s="346"/>
      <c r="N153" s="375"/>
      <c r="O153" s="402"/>
      <c r="P153" s="376"/>
    </row>
    <row r="154" spans="1:16" x14ac:dyDescent="0.25">
      <c r="A154" s="298" t="s">
        <v>163</v>
      </c>
      <c r="B154" s="369">
        <v>727</v>
      </c>
      <c r="C154" s="299" t="s">
        <v>28</v>
      </c>
      <c r="D154" s="370">
        <v>727</v>
      </c>
      <c r="E154" s="300"/>
      <c r="F154" s="301">
        <v>1.0355E-2</v>
      </c>
      <c r="G154" s="302"/>
      <c r="H154" s="303">
        <v>7.1500000000000001E-3</v>
      </c>
      <c r="I154" s="402"/>
      <c r="J154" s="301">
        <v>6.3870000000000003E-3</v>
      </c>
      <c r="K154" s="346"/>
      <c r="L154" s="303">
        <v>5.0790000000000002E-3</v>
      </c>
      <c r="M154" s="346"/>
      <c r="N154" s="375"/>
      <c r="O154" s="402"/>
      <c r="P154" s="376"/>
    </row>
    <row r="155" spans="1:16" x14ac:dyDescent="0.25">
      <c r="A155" s="298" t="s">
        <v>165</v>
      </c>
      <c r="B155" s="369">
        <v>731</v>
      </c>
      <c r="C155" s="299" t="s">
        <v>28</v>
      </c>
      <c r="D155" s="370">
        <v>731</v>
      </c>
      <c r="E155" s="300"/>
      <c r="F155" s="301">
        <v>1.5070000000000001E-3</v>
      </c>
      <c r="G155" s="302"/>
      <c r="H155" s="303">
        <v>1.041E-3</v>
      </c>
      <c r="I155" s="402"/>
      <c r="J155" s="301">
        <v>5.0299999999999997E-4</v>
      </c>
      <c r="K155" s="346"/>
      <c r="L155" s="303">
        <v>4.0000000000000002E-4</v>
      </c>
      <c r="M155" s="346"/>
      <c r="N155" s="375"/>
      <c r="O155" s="402"/>
      <c r="P155" s="376"/>
    </row>
    <row r="156" spans="1:16" x14ac:dyDescent="0.25">
      <c r="A156" s="298" t="s">
        <v>166</v>
      </c>
      <c r="B156" s="369">
        <v>736</v>
      </c>
      <c r="C156" s="299" t="s">
        <v>28</v>
      </c>
      <c r="D156" s="370">
        <v>736</v>
      </c>
      <c r="E156" s="300"/>
      <c r="F156" s="301">
        <v>2.2899999999999999E-3</v>
      </c>
      <c r="G156" s="302"/>
      <c r="H156" s="303">
        <v>1.5809999999999999E-3</v>
      </c>
      <c r="I156" s="402"/>
      <c r="J156" s="301">
        <v>2.9680000000000002E-3</v>
      </c>
      <c r="K156" s="346"/>
      <c r="L156" s="303">
        <v>2.3600000000000001E-3</v>
      </c>
      <c r="M156" s="346"/>
      <c r="N156" s="375"/>
      <c r="O156" s="402"/>
      <c r="P156" s="376"/>
    </row>
    <row r="157" spans="1:16" x14ac:dyDescent="0.25">
      <c r="A157" s="298" t="s">
        <v>167</v>
      </c>
      <c r="B157" s="369">
        <v>737</v>
      </c>
      <c r="C157" s="299" t="s">
        <v>28</v>
      </c>
      <c r="D157" s="370">
        <v>188</v>
      </c>
      <c r="E157" s="300"/>
      <c r="F157" s="301">
        <v>6.7199999999999996E-4</v>
      </c>
      <c r="G157" s="302"/>
      <c r="H157" s="303">
        <v>4.64E-4</v>
      </c>
      <c r="I157" s="402"/>
      <c r="J157" s="301">
        <v>5.0299999999999997E-4</v>
      </c>
      <c r="K157" s="346"/>
      <c r="L157" s="303">
        <v>4.0000000000000002E-4</v>
      </c>
      <c r="M157" s="346"/>
      <c r="N157" s="375"/>
      <c r="O157" s="402"/>
      <c r="P157" s="376"/>
    </row>
    <row r="158" spans="1:16" x14ac:dyDescent="0.25">
      <c r="A158" s="298" t="s">
        <v>168</v>
      </c>
      <c r="B158" s="369">
        <v>738</v>
      </c>
      <c r="C158" s="299" t="s">
        <v>28</v>
      </c>
      <c r="D158" s="370">
        <v>738</v>
      </c>
      <c r="E158" s="300"/>
      <c r="F158" s="301">
        <v>5.1471999999999997E-2</v>
      </c>
      <c r="G158" s="302"/>
      <c r="H158" s="303">
        <v>3.5541999999999997E-2</v>
      </c>
      <c r="I158" s="402"/>
      <c r="J158" s="301">
        <v>1.3082E-2</v>
      </c>
      <c r="K158" s="346"/>
      <c r="L158" s="303">
        <v>1.0402E-2</v>
      </c>
      <c r="M158" s="346"/>
      <c r="N158" s="375"/>
      <c r="O158" s="402"/>
      <c r="P158" s="376"/>
    </row>
    <row r="159" spans="1:16" x14ac:dyDescent="0.25">
      <c r="A159" s="298" t="s">
        <v>169</v>
      </c>
      <c r="B159" s="369">
        <v>740</v>
      </c>
      <c r="C159" s="299" t="s">
        <v>28</v>
      </c>
      <c r="D159" s="370">
        <v>740</v>
      </c>
      <c r="E159" s="300"/>
      <c r="F159" s="301">
        <v>2.0774000000000001E-2</v>
      </c>
      <c r="G159" s="302"/>
      <c r="H159" s="303">
        <v>1.4345E-2</v>
      </c>
      <c r="I159" s="402"/>
      <c r="J159" s="301">
        <v>1.0548999999999999E-2</v>
      </c>
      <c r="K159" s="346"/>
      <c r="L159" s="303">
        <v>8.3879999999999996E-3</v>
      </c>
      <c r="M159" s="346"/>
      <c r="N159" s="375"/>
      <c r="O159" s="402"/>
      <c r="P159" s="376"/>
    </row>
    <row r="160" spans="1:16" x14ac:dyDescent="0.25">
      <c r="A160" s="298" t="s">
        <v>170</v>
      </c>
      <c r="B160" s="369">
        <v>741</v>
      </c>
      <c r="C160" s="299" t="s">
        <v>28</v>
      </c>
      <c r="D160" s="370">
        <v>741</v>
      </c>
      <c r="E160" s="300"/>
      <c r="F160" s="301">
        <v>3.1130999999999999E-2</v>
      </c>
      <c r="G160" s="302"/>
      <c r="H160" s="303">
        <v>2.1496999999999999E-2</v>
      </c>
      <c r="I160" s="402"/>
      <c r="J160" s="301">
        <v>5.9810000000000002E-3</v>
      </c>
      <c r="K160" s="346"/>
      <c r="L160" s="303">
        <v>4.7559999999999998E-3</v>
      </c>
      <c r="M160" s="346"/>
      <c r="N160" s="375"/>
      <c r="O160" s="402"/>
      <c r="P160" s="376"/>
    </row>
    <row r="161" spans="1:16" x14ac:dyDescent="0.25">
      <c r="A161" s="298" t="s">
        <v>171</v>
      </c>
      <c r="B161" s="369">
        <v>742</v>
      </c>
      <c r="C161" s="299" t="s">
        <v>28</v>
      </c>
      <c r="D161" s="370">
        <v>48</v>
      </c>
      <c r="E161" s="300"/>
      <c r="F161" s="301">
        <v>1.6326E-2</v>
      </c>
      <c r="G161" s="302"/>
      <c r="H161" s="303">
        <v>1.1273E-2</v>
      </c>
      <c r="I161" s="402"/>
      <c r="J161" s="301">
        <v>6.4489999999999999E-3</v>
      </c>
      <c r="K161" s="346"/>
      <c r="L161" s="303">
        <v>5.1279999999999997E-3</v>
      </c>
      <c r="M161" s="346"/>
      <c r="N161" s="375"/>
      <c r="O161" s="402"/>
      <c r="P161" s="376"/>
    </row>
    <row r="162" spans="1:16" x14ac:dyDescent="0.25">
      <c r="A162" s="298" t="s">
        <v>172</v>
      </c>
      <c r="B162" s="369">
        <v>744</v>
      </c>
      <c r="C162" s="299" t="s">
        <v>28</v>
      </c>
      <c r="D162" s="370">
        <v>22</v>
      </c>
      <c r="E162" s="300"/>
      <c r="F162" s="301">
        <v>1.1230000000000001E-3</v>
      </c>
      <c r="G162" s="302"/>
      <c r="H162" s="303">
        <v>7.7499999999999997E-4</v>
      </c>
      <c r="I162" s="402"/>
      <c r="J162" s="301">
        <v>5.6599999999999999E-4</v>
      </c>
      <c r="K162" s="346"/>
      <c r="L162" s="303">
        <v>4.4999999999999999E-4</v>
      </c>
      <c r="M162" s="346"/>
      <c r="N162" s="375"/>
      <c r="O162" s="402"/>
      <c r="P162" s="376"/>
    </row>
    <row r="163" spans="1:16" x14ac:dyDescent="0.25">
      <c r="A163" s="298" t="s">
        <v>1373</v>
      </c>
      <c r="B163" s="369">
        <v>748</v>
      </c>
      <c r="C163" s="299" t="s">
        <v>28</v>
      </c>
      <c r="D163" s="370">
        <v>748</v>
      </c>
      <c r="E163" s="300"/>
      <c r="F163" s="301">
        <v>5.7899999999999998E-4</v>
      </c>
      <c r="G163" s="302"/>
      <c r="H163" s="303">
        <v>4.0000000000000002E-4</v>
      </c>
      <c r="I163" s="402"/>
      <c r="J163" s="301">
        <v>5.0299999999999997E-4</v>
      </c>
      <c r="K163" s="346"/>
      <c r="L163" s="303">
        <v>4.0000000000000002E-4</v>
      </c>
      <c r="M163" s="346"/>
      <c r="N163" s="375"/>
      <c r="O163" s="402"/>
      <c r="P163" s="376"/>
    </row>
    <row r="164" spans="1:16" x14ac:dyDescent="0.25">
      <c r="A164" s="298" t="s">
        <v>269</v>
      </c>
      <c r="B164" s="369">
        <v>755</v>
      </c>
      <c r="C164" s="299" t="s">
        <v>28</v>
      </c>
      <c r="D164" s="370">
        <v>755</v>
      </c>
      <c r="E164" s="300"/>
      <c r="F164" s="301">
        <v>8.7819999999999999E-3</v>
      </c>
      <c r="G164" s="302"/>
      <c r="H164" s="303">
        <v>6.0639999999999999E-3</v>
      </c>
      <c r="I164" s="402"/>
      <c r="J164" s="301">
        <v>4.9319999999999998E-3</v>
      </c>
      <c r="K164" s="346"/>
      <c r="L164" s="303">
        <v>3.9220000000000001E-3</v>
      </c>
      <c r="M164" s="346"/>
      <c r="N164" s="375"/>
      <c r="O164" s="402"/>
      <c r="P164" s="376"/>
    </row>
    <row r="165" spans="1:16" x14ac:dyDescent="0.25">
      <c r="A165" s="298" t="s">
        <v>173</v>
      </c>
      <c r="B165" s="369">
        <v>764</v>
      </c>
      <c r="C165" s="299" t="s">
        <v>28</v>
      </c>
      <c r="D165" s="370">
        <v>29</v>
      </c>
      <c r="E165" s="300"/>
      <c r="F165" s="301">
        <v>8.4668999999999994E-2</v>
      </c>
      <c r="G165" s="302"/>
      <c r="H165" s="303">
        <v>5.8465999999999997E-2</v>
      </c>
      <c r="I165" s="402"/>
      <c r="J165" s="301">
        <v>2.2918999999999998E-2</v>
      </c>
      <c r="K165" s="346"/>
      <c r="L165" s="303">
        <v>1.8224000000000001E-2</v>
      </c>
      <c r="M165" s="346"/>
      <c r="N165" s="375"/>
      <c r="O165" s="402"/>
      <c r="P165" s="376"/>
    </row>
    <row r="166" spans="1:16" x14ac:dyDescent="0.25">
      <c r="A166" s="298" t="s">
        <v>174</v>
      </c>
      <c r="B166" s="369">
        <v>765</v>
      </c>
      <c r="C166" s="299" t="s">
        <v>28</v>
      </c>
      <c r="D166" s="370">
        <v>765</v>
      </c>
      <c r="E166" s="300"/>
      <c r="F166" s="301">
        <v>2.035E-2</v>
      </c>
      <c r="G166" s="302"/>
      <c r="H166" s="303">
        <v>1.4052E-2</v>
      </c>
      <c r="I166" s="402"/>
      <c r="J166" s="301">
        <v>4.2389999999999997E-3</v>
      </c>
      <c r="K166" s="346"/>
      <c r="L166" s="303">
        <v>3.3709999999999999E-3</v>
      </c>
      <c r="M166" s="346"/>
      <c r="N166" s="375"/>
      <c r="O166" s="402"/>
      <c r="P166" s="376"/>
    </row>
    <row r="167" spans="1:16" x14ac:dyDescent="0.25">
      <c r="A167" s="298" t="s">
        <v>175</v>
      </c>
      <c r="B167" s="369">
        <v>766</v>
      </c>
      <c r="C167" s="299" t="s">
        <v>28</v>
      </c>
      <c r="D167" s="370">
        <v>766</v>
      </c>
      <c r="E167" s="300"/>
      <c r="F167" s="301">
        <v>8.0188999999999996E-2</v>
      </c>
      <c r="G167" s="302"/>
      <c r="H167" s="303">
        <v>5.5371999999999998E-2</v>
      </c>
      <c r="I167" s="402"/>
      <c r="J167" s="301">
        <v>4.1348000000000003E-2</v>
      </c>
      <c r="K167" s="346"/>
      <c r="L167" s="303">
        <v>3.2877000000000003E-2</v>
      </c>
      <c r="M167" s="346"/>
      <c r="N167" s="375"/>
      <c r="O167" s="402"/>
      <c r="P167" s="376"/>
    </row>
    <row r="168" spans="1:16" x14ac:dyDescent="0.25">
      <c r="A168" s="298" t="s">
        <v>176</v>
      </c>
      <c r="B168" s="369">
        <v>772</v>
      </c>
      <c r="C168" s="299" t="s">
        <v>28</v>
      </c>
      <c r="D168" s="370">
        <v>772</v>
      </c>
      <c r="E168" s="300"/>
      <c r="F168" s="301">
        <v>4.4202999999999999E-2</v>
      </c>
      <c r="G168" s="302"/>
      <c r="H168" s="303">
        <v>3.0523000000000002E-2</v>
      </c>
      <c r="I168" s="402"/>
      <c r="J168" s="301">
        <v>1.1169999999999999E-2</v>
      </c>
      <c r="K168" s="346"/>
      <c r="L168" s="303">
        <v>8.8819999999999993E-3</v>
      </c>
      <c r="M168" s="346"/>
      <c r="N168" s="375"/>
      <c r="O168" s="402"/>
      <c r="P168" s="376"/>
    </row>
    <row r="169" spans="1:16" x14ac:dyDescent="0.25">
      <c r="A169" s="298" t="s">
        <v>177</v>
      </c>
      <c r="B169" s="369">
        <v>773</v>
      </c>
      <c r="C169" s="299">
        <v>490</v>
      </c>
      <c r="D169" s="370">
        <v>490</v>
      </c>
      <c r="E169" s="300"/>
      <c r="F169" s="301"/>
      <c r="G169" s="302"/>
      <c r="H169" s="303" t="s">
        <v>28</v>
      </c>
      <c r="I169" s="402"/>
      <c r="J169" s="301"/>
      <c r="K169" s="346"/>
      <c r="L169" s="303"/>
      <c r="M169" s="346"/>
      <c r="N169" s="375"/>
      <c r="O169" s="402"/>
      <c r="P169" s="376"/>
    </row>
    <row r="170" spans="1:16" x14ac:dyDescent="0.25">
      <c r="A170" s="298" t="s">
        <v>178</v>
      </c>
      <c r="B170" s="369">
        <v>777</v>
      </c>
      <c r="C170" s="299" t="s">
        <v>28</v>
      </c>
      <c r="D170" s="370">
        <v>777</v>
      </c>
      <c r="E170" s="300"/>
      <c r="F170" s="301">
        <v>7.8930000000000007E-3</v>
      </c>
      <c r="G170" s="302"/>
      <c r="H170" s="303">
        <v>5.45E-3</v>
      </c>
      <c r="I170" s="402"/>
      <c r="J170" s="301">
        <v>3.4129999999999998E-3</v>
      </c>
      <c r="K170" s="346"/>
      <c r="L170" s="303">
        <v>2.7139999999999998E-3</v>
      </c>
      <c r="M170" s="346"/>
      <c r="N170" s="375"/>
      <c r="O170" s="402"/>
      <c r="P170" s="376"/>
    </row>
    <row r="171" spans="1:16" x14ac:dyDescent="0.25">
      <c r="A171" s="298" t="s">
        <v>179</v>
      </c>
      <c r="B171" s="369">
        <v>787</v>
      </c>
      <c r="C171" s="299" t="s">
        <v>28</v>
      </c>
      <c r="D171" s="370">
        <v>787</v>
      </c>
      <c r="E171" s="300"/>
      <c r="F171" s="301">
        <v>1.601E-2</v>
      </c>
      <c r="G171" s="302"/>
      <c r="H171" s="303">
        <v>1.1055000000000001E-2</v>
      </c>
      <c r="I171" s="402"/>
      <c r="J171" s="301">
        <v>3.617E-3</v>
      </c>
      <c r="K171" s="346"/>
      <c r="L171" s="303">
        <v>2.8760000000000001E-3</v>
      </c>
      <c r="M171" s="346"/>
      <c r="N171" s="375"/>
      <c r="O171" s="402"/>
      <c r="P171" s="376"/>
    </row>
    <row r="172" spans="1:16" x14ac:dyDescent="0.25">
      <c r="A172" s="298" t="s">
        <v>180</v>
      </c>
      <c r="B172" s="369">
        <v>791</v>
      </c>
      <c r="C172" s="299" t="s">
        <v>28</v>
      </c>
      <c r="D172" s="370">
        <v>53</v>
      </c>
      <c r="E172" s="300"/>
      <c r="F172" s="301">
        <v>0.247866</v>
      </c>
      <c r="G172" s="302"/>
      <c r="H172" s="303">
        <v>0.171157</v>
      </c>
      <c r="I172" s="402"/>
      <c r="J172" s="301">
        <v>5.8930000000000003E-2</v>
      </c>
      <c r="K172" s="346"/>
      <c r="L172" s="303">
        <v>4.6857999999999997E-2</v>
      </c>
      <c r="M172" s="346"/>
      <c r="N172" s="375"/>
      <c r="O172" s="402"/>
      <c r="P172" s="376"/>
    </row>
    <row r="173" spans="1:16" x14ac:dyDescent="0.25">
      <c r="A173" s="298" t="s">
        <v>181</v>
      </c>
      <c r="B173" s="369">
        <v>792</v>
      </c>
      <c r="C173" s="299" t="s">
        <v>28</v>
      </c>
      <c r="D173" s="370">
        <v>73</v>
      </c>
      <c r="E173" s="300"/>
      <c r="F173" s="301">
        <v>3.3548000000000001E-2</v>
      </c>
      <c r="G173" s="302"/>
      <c r="H173" s="303">
        <v>2.3165999999999999E-2</v>
      </c>
      <c r="I173" s="402"/>
      <c r="J173" s="301">
        <v>1.4714E-2</v>
      </c>
      <c r="K173" s="346"/>
      <c r="L173" s="303">
        <v>1.17E-2</v>
      </c>
      <c r="M173" s="346"/>
      <c r="N173" s="375"/>
      <c r="O173" s="402"/>
      <c r="P173" s="376"/>
    </row>
    <row r="174" spans="1:16" x14ac:dyDescent="0.25">
      <c r="A174" s="298" t="s">
        <v>182</v>
      </c>
      <c r="B174" s="369">
        <v>793</v>
      </c>
      <c r="C174" s="299" t="s">
        <v>28</v>
      </c>
      <c r="D174" s="370">
        <v>793</v>
      </c>
      <c r="E174" s="300"/>
      <c r="F174" s="301">
        <v>0.225267</v>
      </c>
      <c r="G174" s="302"/>
      <c r="H174" s="303">
        <v>0.155552</v>
      </c>
      <c r="I174" s="402"/>
      <c r="J174" s="301">
        <v>9.1350000000000001E-2</v>
      </c>
      <c r="K174" s="346"/>
      <c r="L174" s="303">
        <v>7.2636000000000006E-2</v>
      </c>
      <c r="M174" s="346"/>
      <c r="N174" s="375"/>
      <c r="O174" s="402"/>
      <c r="P174" s="376"/>
    </row>
    <row r="175" spans="1:16" x14ac:dyDescent="0.25">
      <c r="A175" s="298" t="s">
        <v>183</v>
      </c>
      <c r="B175" s="369">
        <v>796</v>
      </c>
      <c r="C175" s="299" t="s">
        <v>28</v>
      </c>
      <c r="D175" s="370">
        <v>73</v>
      </c>
      <c r="E175" s="300"/>
      <c r="F175" s="301">
        <v>1.913E-3</v>
      </c>
      <c r="G175" s="302"/>
      <c r="H175" s="303">
        <v>1.3209999999999999E-3</v>
      </c>
      <c r="I175" s="402"/>
      <c r="J175" s="301">
        <v>5.0299999999999997E-4</v>
      </c>
      <c r="K175" s="346"/>
      <c r="L175" s="303">
        <v>4.0000000000000002E-4</v>
      </c>
      <c r="M175" s="346"/>
      <c r="N175" s="375"/>
      <c r="O175" s="402"/>
      <c r="P175" s="376"/>
    </row>
    <row r="176" spans="1:16" x14ac:dyDescent="0.25">
      <c r="A176" s="298" t="s">
        <v>184</v>
      </c>
      <c r="B176" s="369">
        <v>797</v>
      </c>
      <c r="C176" s="299" t="s">
        <v>28</v>
      </c>
      <c r="D176" s="370">
        <v>797</v>
      </c>
      <c r="E176" s="300"/>
      <c r="F176" s="301">
        <v>3.5478000000000003E-2</v>
      </c>
      <c r="G176" s="302"/>
      <c r="H176" s="303">
        <v>2.4497999999999999E-2</v>
      </c>
      <c r="I176" s="402"/>
      <c r="J176" s="301">
        <v>1.8324E-2</v>
      </c>
      <c r="K176" s="346"/>
      <c r="L176" s="303">
        <v>1.457E-2</v>
      </c>
      <c r="M176" s="346"/>
      <c r="N176" s="375"/>
      <c r="O176" s="402"/>
      <c r="P176" s="376"/>
    </row>
    <row r="177" spans="1:16" x14ac:dyDescent="0.25">
      <c r="A177" s="298" t="s">
        <v>185</v>
      </c>
      <c r="B177" s="369">
        <v>799</v>
      </c>
      <c r="C177" s="299" t="s">
        <v>28</v>
      </c>
      <c r="D177" s="370">
        <v>799</v>
      </c>
      <c r="E177" s="300"/>
      <c r="F177" s="301">
        <v>2.0282000000000001E-2</v>
      </c>
      <c r="G177" s="302"/>
      <c r="H177" s="303">
        <v>1.4005E-2</v>
      </c>
      <c r="I177" s="402"/>
      <c r="J177" s="301">
        <v>1.0946000000000001E-2</v>
      </c>
      <c r="K177" s="346"/>
      <c r="L177" s="303">
        <v>8.7039999999999999E-3</v>
      </c>
      <c r="M177" s="346"/>
      <c r="N177" s="375"/>
      <c r="O177" s="402"/>
      <c r="P177" s="376"/>
    </row>
    <row r="178" spans="1:16" x14ac:dyDescent="0.25">
      <c r="A178" s="298" t="s">
        <v>186</v>
      </c>
      <c r="B178" s="369">
        <v>801</v>
      </c>
      <c r="C178" s="299" t="s">
        <v>28</v>
      </c>
      <c r="D178" s="370">
        <v>801</v>
      </c>
      <c r="E178" s="300"/>
      <c r="F178" s="301">
        <v>5.3468679999999997</v>
      </c>
      <c r="G178" s="302"/>
      <c r="H178" s="303">
        <v>3.6921240000000002</v>
      </c>
      <c r="I178" s="402"/>
      <c r="J178" s="301">
        <v>1.8655999999999999</v>
      </c>
      <c r="K178" s="346"/>
      <c r="L178" s="303">
        <v>1.4834130000000001</v>
      </c>
      <c r="M178" s="346"/>
      <c r="N178" s="375"/>
      <c r="O178" s="402"/>
      <c r="P178" s="376"/>
    </row>
    <row r="179" spans="1:16" x14ac:dyDescent="0.25">
      <c r="A179" s="298" t="s">
        <v>333</v>
      </c>
      <c r="B179" s="369">
        <v>802</v>
      </c>
      <c r="C179" s="299" t="s">
        <v>28</v>
      </c>
      <c r="D179" s="370">
        <v>801</v>
      </c>
      <c r="E179" s="300"/>
      <c r="F179" s="301">
        <v>8.4076999999999999E-2</v>
      </c>
      <c r="G179" s="302"/>
      <c r="H179" s="303">
        <v>5.8056999999999997E-2</v>
      </c>
      <c r="I179" s="402"/>
      <c r="J179" s="301">
        <v>3.7248999999999997E-2</v>
      </c>
      <c r="K179" s="346"/>
      <c r="L179" s="303">
        <v>2.9617999999999998E-2</v>
      </c>
      <c r="M179" s="346"/>
      <c r="N179" s="375"/>
      <c r="O179" s="402"/>
      <c r="P179" s="376"/>
    </row>
    <row r="180" spans="1:16" x14ac:dyDescent="0.25">
      <c r="A180" s="298" t="s">
        <v>35</v>
      </c>
      <c r="B180" s="369">
        <v>805</v>
      </c>
      <c r="C180" s="299" t="s">
        <v>28</v>
      </c>
      <c r="D180" s="370">
        <v>805</v>
      </c>
      <c r="E180" s="300"/>
      <c r="F180" s="301">
        <v>2.8636000000000002E-2</v>
      </c>
      <c r="G180" s="302"/>
      <c r="H180" s="303">
        <v>1.9774E-2</v>
      </c>
      <c r="I180" s="402"/>
      <c r="J180" s="301">
        <v>2.0438000000000001E-2</v>
      </c>
      <c r="K180" s="346"/>
      <c r="L180" s="303">
        <v>1.6251000000000002E-2</v>
      </c>
      <c r="M180" s="346"/>
      <c r="N180" s="375"/>
      <c r="O180" s="402"/>
      <c r="P180" s="376"/>
    </row>
    <row r="181" spans="1:16" x14ac:dyDescent="0.25">
      <c r="A181" s="298" t="s">
        <v>187</v>
      </c>
      <c r="B181" s="369">
        <v>807</v>
      </c>
      <c r="C181" s="299">
        <v>490</v>
      </c>
      <c r="D181" s="370">
        <v>490</v>
      </c>
      <c r="E181" s="300"/>
      <c r="F181" s="301"/>
      <c r="G181" s="302"/>
      <c r="H181" s="303" t="s">
        <v>28</v>
      </c>
      <c r="I181" s="402"/>
      <c r="J181" s="301"/>
      <c r="K181" s="346"/>
      <c r="L181" s="303"/>
      <c r="M181" s="346"/>
      <c r="N181" s="375"/>
      <c r="O181" s="402"/>
      <c r="P181" s="376"/>
    </row>
    <row r="182" spans="1:16" x14ac:dyDescent="0.25">
      <c r="A182" s="298" t="s">
        <v>188</v>
      </c>
      <c r="B182" s="369">
        <v>810</v>
      </c>
      <c r="C182" s="299" t="s">
        <v>28</v>
      </c>
      <c r="D182" s="370">
        <v>810</v>
      </c>
      <c r="E182" s="300"/>
      <c r="F182" s="301">
        <v>1.2126E-2</v>
      </c>
      <c r="G182" s="302"/>
      <c r="H182" s="303">
        <v>8.3730000000000002E-3</v>
      </c>
      <c r="I182" s="402"/>
      <c r="J182" s="301">
        <v>3.9630000000000004E-3</v>
      </c>
      <c r="K182" s="346"/>
      <c r="L182" s="303">
        <v>3.1510000000000002E-3</v>
      </c>
      <c r="M182" s="346"/>
      <c r="N182" s="375"/>
      <c r="O182" s="402"/>
      <c r="P182" s="376"/>
    </row>
    <row r="183" spans="1:16" x14ac:dyDescent="0.25">
      <c r="A183" s="298" t="s">
        <v>189</v>
      </c>
      <c r="B183" s="369">
        <v>811</v>
      </c>
      <c r="C183" s="299" t="s">
        <v>28</v>
      </c>
      <c r="D183" s="370">
        <v>811</v>
      </c>
      <c r="E183" s="300"/>
      <c r="F183" s="301">
        <v>7.9254000000000005E-2</v>
      </c>
      <c r="G183" s="302"/>
      <c r="H183" s="303">
        <v>5.4726999999999998E-2</v>
      </c>
      <c r="I183" s="402"/>
      <c r="J183" s="301">
        <v>3.9125E-2</v>
      </c>
      <c r="K183" s="346"/>
      <c r="L183" s="303">
        <v>3.1109999999999999E-2</v>
      </c>
      <c r="M183" s="346"/>
      <c r="N183" s="375"/>
      <c r="O183" s="402"/>
      <c r="P183" s="376"/>
    </row>
    <row r="184" spans="1:16" x14ac:dyDescent="0.25">
      <c r="A184" s="298" t="s">
        <v>190</v>
      </c>
      <c r="B184" s="369">
        <v>812</v>
      </c>
      <c r="C184" s="299" t="s">
        <v>28</v>
      </c>
      <c r="D184" s="370">
        <v>812</v>
      </c>
      <c r="E184" s="300"/>
      <c r="F184" s="301">
        <v>0.100873</v>
      </c>
      <c r="G184" s="302"/>
      <c r="H184" s="303">
        <v>6.9654999999999995E-2</v>
      </c>
      <c r="I184" s="402"/>
      <c r="J184" s="301">
        <v>4.0422E-2</v>
      </c>
      <c r="K184" s="346"/>
      <c r="L184" s="303">
        <v>3.2141000000000003E-2</v>
      </c>
      <c r="M184" s="346"/>
      <c r="N184" s="375"/>
      <c r="O184" s="402"/>
      <c r="P184" s="376"/>
    </row>
    <row r="185" spans="1:16" x14ac:dyDescent="0.25">
      <c r="A185" s="298" t="s">
        <v>191</v>
      </c>
      <c r="B185" s="369">
        <v>813</v>
      </c>
      <c r="C185" s="299" t="s">
        <v>28</v>
      </c>
      <c r="D185" s="370">
        <v>813</v>
      </c>
      <c r="E185" s="300"/>
      <c r="F185" s="301">
        <v>7.2302000000000005E-2</v>
      </c>
      <c r="G185" s="302"/>
      <c r="H185" s="303">
        <v>4.9925999999999998E-2</v>
      </c>
      <c r="I185" s="402"/>
      <c r="J185" s="301">
        <v>2.8745E-2</v>
      </c>
      <c r="K185" s="346"/>
      <c r="L185" s="303">
        <v>2.2856000000000001E-2</v>
      </c>
      <c r="M185" s="346"/>
      <c r="N185" s="375"/>
      <c r="O185" s="402"/>
      <c r="P185" s="376"/>
    </row>
    <row r="186" spans="1:16" x14ac:dyDescent="0.25">
      <c r="A186" s="298" t="s">
        <v>192</v>
      </c>
      <c r="B186" s="369">
        <v>816</v>
      </c>
      <c r="C186" s="299" t="s">
        <v>28</v>
      </c>
      <c r="D186" s="370">
        <v>816</v>
      </c>
      <c r="E186" s="300"/>
      <c r="F186" s="301">
        <v>4.0906999999999999E-2</v>
      </c>
      <c r="G186" s="302"/>
      <c r="H186" s="303">
        <v>2.8247000000000001E-2</v>
      </c>
      <c r="I186" s="402"/>
      <c r="J186" s="301">
        <v>1.1422E-2</v>
      </c>
      <c r="K186" s="346"/>
      <c r="L186" s="303">
        <v>9.0819999999999998E-3</v>
      </c>
      <c r="M186" s="346"/>
      <c r="N186" s="375"/>
      <c r="O186" s="402"/>
      <c r="P186" s="376"/>
    </row>
    <row r="187" spans="1:16" x14ac:dyDescent="0.25">
      <c r="A187" s="298" t="s">
        <v>193</v>
      </c>
      <c r="B187" s="369">
        <v>817</v>
      </c>
      <c r="C187" s="299" t="s">
        <v>28</v>
      </c>
      <c r="D187" s="370">
        <v>49</v>
      </c>
      <c r="E187" s="300"/>
      <c r="F187" s="301">
        <v>0.10077899999999999</v>
      </c>
      <c r="G187" s="302"/>
      <c r="H187" s="303">
        <v>6.9589999999999999E-2</v>
      </c>
      <c r="I187" s="402"/>
      <c r="J187" s="301">
        <v>6.2130999999999999E-2</v>
      </c>
      <c r="K187" s="346"/>
      <c r="L187" s="303">
        <v>4.9403000000000002E-2</v>
      </c>
      <c r="M187" s="346"/>
      <c r="N187" s="375"/>
      <c r="O187" s="402"/>
      <c r="P187" s="376"/>
    </row>
    <row r="188" spans="1:16" x14ac:dyDescent="0.25">
      <c r="A188" s="298" t="s">
        <v>194</v>
      </c>
      <c r="B188" s="369">
        <v>818</v>
      </c>
      <c r="C188" s="299" t="s">
        <v>28</v>
      </c>
      <c r="D188" s="370">
        <v>23</v>
      </c>
      <c r="E188" s="300"/>
      <c r="F188" s="301">
        <v>3.8830000000000002E-3</v>
      </c>
      <c r="G188" s="302"/>
      <c r="H188" s="303">
        <v>2.6809999999999998E-3</v>
      </c>
      <c r="I188" s="402"/>
      <c r="J188" s="301">
        <v>5.0299999999999997E-4</v>
      </c>
      <c r="K188" s="346"/>
      <c r="L188" s="303">
        <v>4.0000000000000002E-4</v>
      </c>
      <c r="M188" s="346"/>
      <c r="N188" s="375"/>
      <c r="O188" s="402"/>
      <c r="P188" s="376"/>
    </row>
    <row r="189" spans="1:16" x14ac:dyDescent="0.25">
      <c r="A189" s="298" t="s">
        <v>195</v>
      </c>
      <c r="B189" s="369">
        <v>819</v>
      </c>
      <c r="C189" s="299" t="s">
        <v>28</v>
      </c>
      <c r="D189" s="370">
        <v>819</v>
      </c>
      <c r="E189" s="300"/>
      <c r="F189" s="301">
        <v>0.11602999999999999</v>
      </c>
      <c r="G189" s="302"/>
      <c r="H189" s="303">
        <v>8.0120999999999998E-2</v>
      </c>
      <c r="I189" s="402"/>
      <c r="J189" s="301">
        <v>2.7283999999999999E-2</v>
      </c>
      <c r="K189" s="346"/>
      <c r="L189" s="303">
        <v>2.1694999999999999E-2</v>
      </c>
      <c r="M189" s="346"/>
      <c r="N189" s="375"/>
      <c r="O189" s="402"/>
      <c r="P189" s="376"/>
    </row>
    <row r="190" spans="1:16" x14ac:dyDescent="0.25">
      <c r="A190" s="298" t="s">
        <v>196</v>
      </c>
      <c r="B190" s="369">
        <v>820</v>
      </c>
      <c r="C190" s="299" t="s">
        <v>28</v>
      </c>
      <c r="D190" s="370">
        <v>820</v>
      </c>
      <c r="E190" s="300"/>
      <c r="F190" s="301">
        <v>0.74585699999999999</v>
      </c>
      <c r="G190" s="302"/>
      <c r="H190" s="303">
        <v>0.51502999999999999</v>
      </c>
      <c r="I190" s="402"/>
      <c r="J190" s="301">
        <v>0.28643000000000002</v>
      </c>
      <c r="K190" s="346"/>
      <c r="L190" s="303">
        <v>0.22775200000000001</v>
      </c>
      <c r="M190" s="346"/>
      <c r="N190" s="375"/>
      <c r="O190" s="402"/>
      <c r="P190" s="376"/>
    </row>
    <row r="191" spans="1:16" x14ac:dyDescent="0.25">
      <c r="A191" s="298" t="s">
        <v>197</v>
      </c>
      <c r="B191" s="369">
        <v>823</v>
      </c>
      <c r="C191" s="299" t="s">
        <v>28</v>
      </c>
      <c r="D191" s="370">
        <v>823</v>
      </c>
      <c r="E191" s="300"/>
      <c r="F191" s="301">
        <v>0.88398100000000002</v>
      </c>
      <c r="G191" s="302"/>
      <c r="H191" s="303">
        <v>0.61040700000000003</v>
      </c>
      <c r="I191" s="402"/>
      <c r="J191" s="301">
        <v>0.56099100000000002</v>
      </c>
      <c r="K191" s="346"/>
      <c r="L191" s="303">
        <v>0.44606600000000002</v>
      </c>
      <c r="M191" s="346"/>
      <c r="N191" s="375"/>
      <c r="O191" s="402"/>
      <c r="P191" s="376"/>
    </row>
    <row r="192" spans="1:16" x14ac:dyDescent="0.25">
      <c r="A192" s="298" t="s">
        <v>328</v>
      </c>
      <c r="B192" s="369">
        <v>826</v>
      </c>
      <c r="C192" s="299" t="s">
        <v>28</v>
      </c>
      <c r="D192" s="370">
        <v>138</v>
      </c>
      <c r="E192" s="300"/>
      <c r="F192" s="301">
        <v>9.6610000000000001E-2</v>
      </c>
      <c r="G192" s="302"/>
      <c r="H192" s="303">
        <v>6.6711000000000006E-2</v>
      </c>
      <c r="I192" s="402"/>
      <c r="J192" s="301">
        <v>3.3217999999999998E-2</v>
      </c>
      <c r="K192" s="346"/>
      <c r="L192" s="303">
        <v>2.6412999999999999E-2</v>
      </c>
      <c r="M192" s="346"/>
      <c r="N192" s="375"/>
      <c r="O192" s="402"/>
      <c r="P192" s="376"/>
    </row>
    <row r="193" spans="1:16" x14ac:dyDescent="0.25">
      <c r="A193" s="298" t="s">
        <v>198</v>
      </c>
      <c r="B193" s="369">
        <v>827</v>
      </c>
      <c r="C193" s="299" t="s">
        <v>28</v>
      </c>
      <c r="D193" s="370">
        <v>827</v>
      </c>
      <c r="E193" s="300"/>
      <c r="F193" s="301">
        <v>2.4217240000000002</v>
      </c>
      <c r="G193" s="302"/>
      <c r="H193" s="303">
        <v>1.6722509999999999</v>
      </c>
      <c r="I193" s="402"/>
      <c r="J193" s="301">
        <v>0.93149400000000004</v>
      </c>
      <c r="K193" s="346"/>
      <c r="L193" s="303">
        <v>0.74066799999999999</v>
      </c>
      <c r="M193" s="346"/>
      <c r="N193" s="375"/>
      <c r="O193" s="402"/>
      <c r="P193" s="376"/>
    </row>
    <row r="194" spans="1:16" x14ac:dyDescent="0.25">
      <c r="A194" s="298" t="s">
        <v>199</v>
      </c>
      <c r="B194" s="369">
        <v>832</v>
      </c>
      <c r="C194" s="299" t="s">
        <v>28</v>
      </c>
      <c r="D194" s="370">
        <v>832</v>
      </c>
      <c r="E194" s="300"/>
      <c r="F194" s="301">
        <v>2.9212999999999999E-2</v>
      </c>
      <c r="G194" s="302"/>
      <c r="H194" s="303">
        <v>2.0171999999999999E-2</v>
      </c>
      <c r="I194" s="402"/>
      <c r="J194" s="301">
        <v>1.4583E-2</v>
      </c>
      <c r="K194" s="346"/>
      <c r="L194" s="303">
        <v>1.1596E-2</v>
      </c>
      <c r="M194" s="346"/>
      <c r="N194" s="375"/>
      <c r="O194" s="402"/>
      <c r="P194" s="376"/>
    </row>
    <row r="195" spans="1:16" x14ac:dyDescent="0.25">
      <c r="A195" s="298" t="s">
        <v>200</v>
      </c>
      <c r="B195" s="369">
        <v>833</v>
      </c>
      <c r="C195" s="299" t="s">
        <v>28</v>
      </c>
      <c r="D195" s="370">
        <v>43</v>
      </c>
      <c r="E195" s="300"/>
      <c r="F195" s="301">
        <v>2.0150000000000001E-2</v>
      </c>
      <c r="G195" s="302"/>
      <c r="H195" s="303">
        <v>1.3913999999999999E-2</v>
      </c>
      <c r="I195" s="402"/>
      <c r="J195" s="301">
        <v>2.624E-3</v>
      </c>
      <c r="K195" s="346"/>
      <c r="L195" s="303">
        <v>2.0860000000000002E-3</v>
      </c>
      <c r="M195" s="346"/>
      <c r="N195" s="375"/>
      <c r="O195" s="402"/>
      <c r="P195" s="376"/>
    </row>
    <row r="196" spans="1:16" x14ac:dyDescent="0.25">
      <c r="A196" s="298" t="s">
        <v>201</v>
      </c>
      <c r="B196" s="369">
        <v>834</v>
      </c>
      <c r="C196" s="299" t="s">
        <v>28</v>
      </c>
      <c r="D196" s="370">
        <v>53</v>
      </c>
      <c r="E196" s="300"/>
      <c r="F196" s="301">
        <v>0.33802500000000002</v>
      </c>
      <c r="G196" s="302"/>
      <c r="H196" s="303">
        <v>0.23341300000000001</v>
      </c>
      <c r="I196" s="402"/>
      <c r="J196" s="301">
        <v>7.6651999999999998E-2</v>
      </c>
      <c r="K196" s="346"/>
      <c r="L196" s="303">
        <v>6.0949000000000003E-2</v>
      </c>
      <c r="M196" s="346"/>
      <c r="N196" s="375"/>
      <c r="O196" s="402"/>
      <c r="P196" s="376"/>
    </row>
    <row r="197" spans="1:16" x14ac:dyDescent="0.25">
      <c r="A197" s="298" t="s">
        <v>202</v>
      </c>
      <c r="B197" s="369">
        <v>835</v>
      </c>
      <c r="C197" s="299" t="s">
        <v>28</v>
      </c>
      <c r="D197" s="370">
        <v>61</v>
      </c>
      <c r="E197" s="300"/>
      <c r="F197" s="301">
        <v>9.3600000000000003E-3</v>
      </c>
      <c r="G197" s="302"/>
      <c r="H197" s="303">
        <v>6.463E-3</v>
      </c>
      <c r="I197" s="402"/>
      <c r="J197" s="301">
        <v>1.805E-3</v>
      </c>
      <c r="K197" s="346"/>
      <c r="L197" s="303">
        <v>1.4350000000000001E-3</v>
      </c>
      <c r="M197" s="346"/>
      <c r="N197" s="375"/>
      <c r="O197" s="402"/>
      <c r="P197" s="376"/>
    </row>
    <row r="198" spans="1:16" x14ac:dyDescent="0.25">
      <c r="A198" s="298" t="s">
        <v>203</v>
      </c>
      <c r="B198" s="369">
        <v>836</v>
      </c>
      <c r="C198" s="299" t="s">
        <v>28</v>
      </c>
      <c r="D198" s="370">
        <v>836</v>
      </c>
      <c r="E198" s="300"/>
      <c r="F198" s="301">
        <v>0.14377499999999999</v>
      </c>
      <c r="G198" s="302"/>
      <c r="H198" s="303">
        <v>9.9279999999999993E-2</v>
      </c>
      <c r="I198" s="402"/>
      <c r="J198" s="301">
        <v>6.3604999999999995E-2</v>
      </c>
      <c r="K198" s="346"/>
      <c r="L198" s="303">
        <v>5.0575000000000002E-2</v>
      </c>
      <c r="M198" s="346"/>
      <c r="N198" s="375"/>
      <c r="O198" s="402"/>
      <c r="P198" s="376"/>
    </row>
    <row r="199" spans="1:16" x14ac:dyDescent="0.25">
      <c r="A199" s="298" t="s">
        <v>204</v>
      </c>
      <c r="B199" s="369">
        <v>838</v>
      </c>
      <c r="C199" s="299">
        <v>490</v>
      </c>
      <c r="D199" s="370">
        <v>490</v>
      </c>
      <c r="E199" s="300"/>
      <c r="F199" s="301"/>
      <c r="G199" s="302"/>
      <c r="H199" s="303" t="s">
        <v>28</v>
      </c>
      <c r="I199" s="402"/>
      <c r="J199" s="301"/>
      <c r="K199" s="346"/>
      <c r="L199" s="303"/>
      <c r="M199" s="346"/>
      <c r="N199" s="375"/>
      <c r="O199" s="402"/>
      <c r="P199" s="376"/>
    </row>
    <row r="200" spans="1:16" x14ac:dyDescent="0.25">
      <c r="A200" s="298" t="s">
        <v>205</v>
      </c>
      <c r="B200" s="369">
        <v>839</v>
      </c>
      <c r="C200" s="299" t="s">
        <v>28</v>
      </c>
      <c r="D200" s="370">
        <v>839</v>
      </c>
      <c r="E200" s="300"/>
      <c r="F200" s="301">
        <v>0.30873099999999998</v>
      </c>
      <c r="G200" s="302"/>
      <c r="H200" s="303">
        <v>0.21318500000000001</v>
      </c>
      <c r="I200" s="402"/>
      <c r="J200" s="301">
        <v>0.15356700000000001</v>
      </c>
      <c r="K200" s="346"/>
      <c r="L200" s="303">
        <v>0.12210699999999999</v>
      </c>
      <c r="M200" s="346"/>
      <c r="N200" s="375"/>
      <c r="O200" s="402"/>
      <c r="P200" s="376"/>
    </row>
    <row r="201" spans="1:16" x14ac:dyDescent="0.25">
      <c r="A201" s="298" t="s">
        <v>206</v>
      </c>
      <c r="B201" s="369">
        <v>840</v>
      </c>
      <c r="C201" s="299" t="s">
        <v>28</v>
      </c>
      <c r="D201" s="370">
        <v>840</v>
      </c>
      <c r="E201" s="300"/>
      <c r="F201" s="301">
        <v>0.26875900000000003</v>
      </c>
      <c r="G201" s="302"/>
      <c r="H201" s="303">
        <v>0.185584</v>
      </c>
      <c r="I201" s="402"/>
      <c r="J201" s="301">
        <v>0.100219</v>
      </c>
      <c r="K201" s="346"/>
      <c r="L201" s="303">
        <v>7.9687999999999995E-2</v>
      </c>
      <c r="M201" s="346"/>
      <c r="N201" s="375"/>
      <c r="O201" s="402"/>
      <c r="P201" s="376"/>
    </row>
    <row r="202" spans="1:16" x14ac:dyDescent="0.25">
      <c r="A202" s="298" t="s">
        <v>207</v>
      </c>
      <c r="B202" s="369">
        <v>841</v>
      </c>
      <c r="C202" s="299" t="s">
        <v>28</v>
      </c>
      <c r="D202" s="370">
        <v>841</v>
      </c>
      <c r="E202" s="300"/>
      <c r="F202" s="301">
        <v>0.142793</v>
      </c>
      <c r="G202" s="302"/>
      <c r="H202" s="303">
        <v>9.8601999999999995E-2</v>
      </c>
      <c r="I202" s="402"/>
      <c r="J202" s="301">
        <v>6.9453000000000001E-2</v>
      </c>
      <c r="K202" s="346"/>
      <c r="L202" s="303">
        <v>5.5225000000000003E-2</v>
      </c>
      <c r="M202" s="346"/>
      <c r="N202" s="375"/>
      <c r="O202" s="402"/>
      <c r="P202" s="376"/>
    </row>
    <row r="203" spans="1:16" x14ac:dyDescent="0.25">
      <c r="A203" s="298" t="s">
        <v>208</v>
      </c>
      <c r="B203" s="369">
        <v>843</v>
      </c>
      <c r="C203" s="299" t="s">
        <v>28</v>
      </c>
      <c r="D203" s="370">
        <v>843</v>
      </c>
      <c r="E203" s="300"/>
      <c r="F203" s="301">
        <v>2.5555999999999999E-2</v>
      </c>
      <c r="G203" s="302"/>
      <c r="H203" s="303">
        <v>1.7646999999999999E-2</v>
      </c>
      <c r="I203" s="402"/>
      <c r="J203" s="301">
        <v>8.201E-3</v>
      </c>
      <c r="K203" s="346"/>
      <c r="L203" s="303">
        <v>6.5209999999999999E-3</v>
      </c>
      <c r="M203" s="346"/>
      <c r="N203" s="375"/>
      <c r="O203" s="402"/>
      <c r="P203" s="376"/>
    </row>
    <row r="204" spans="1:16" x14ac:dyDescent="0.25">
      <c r="A204" s="298" t="s">
        <v>209</v>
      </c>
      <c r="B204" s="369">
        <v>846</v>
      </c>
      <c r="C204" s="299" t="s">
        <v>28</v>
      </c>
      <c r="D204" s="370">
        <v>846</v>
      </c>
      <c r="E204" s="300"/>
      <c r="F204" s="301">
        <v>5.0061000000000001E-2</v>
      </c>
      <c r="G204" s="302"/>
      <c r="H204" s="303">
        <v>3.4568000000000002E-2</v>
      </c>
      <c r="I204" s="402"/>
      <c r="J204" s="301">
        <v>3.4462E-2</v>
      </c>
      <c r="K204" s="346"/>
      <c r="L204" s="303">
        <v>2.7401999999999999E-2</v>
      </c>
      <c r="M204" s="346"/>
      <c r="N204" s="375"/>
      <c r="O204" s="402"/>
      <c r="P204" s="376"/>
    </row>
    <row r="205" spans="1:16" x14ac:dyDescent="0.25">
      <c r="A205" s="298" t="s">
        <v>210</v>
      </c>
      <c r="B205" s="369">
        <v>849</v>
      </c>
      <c r="C205" s="299">
        <v>490</v>
      </c>
      <c r="D205" s="370">
        <v>490</v>
      </c>
      <c r="E205" s="300"/>
      <c r="F205" s="301"/>
      <c r="G205" s="302"/>
      <c r="H205" s="303" t="s">
        <v>28</v>
      </c>
      <c r="I205" s="402"/>
      <c r="J205" s="301"/>
      <c r="K205" s="346"/>
      <c r="L205" s="303"/>
      <c r="M205" s="346"/>
      <c r="N205" s="375"/>
      <c r="O205" s="402"/>
      <c r="P205" s="376"/>
    </row>
    <row r="206" spans="1:16" x14ac:dyDescent="0.25">
      <c r="A206" s="298" t="s">
        <v>211</v>
      </c>
      <c r="B206" s="369">
        <v>850</v>
      </c>
      <c r="C206" s="299" t="s">
        <v>28</v>
      </c>
      <c r="D206" s="370">
        <v>88</v>
      </c>
      <c r="E206" s="300"/>
      <c r="F206" s="301">
        <v>0.18895400000000001</v>
      </c>
      <c r="G206" s="302"/>
      <c r="H206" s="303">
        <v>0.13047700000000001</v>
      </c>
      <c r="I206" s="402"/>
      <c r="J206" s="301">
        <v>7.0135000000000003E-2</v>
      </c>
      <c r="K206" s="346"/>
      <c r="L206" s="303">
        <v>5.5766999999999997E-2</v>
      </c>
      <c r="M206" s="346"/>
      <c r="N206" s="375"/>
      <c r="O206" s="402"/>
      <c r="P206" s="376"/>
    </row>
    <row r="207" spans="1:16" x14ac:dyDescent="0.25">
      <c r="A207" s="298" t="s">
        <v>212</v>
      </c>
      <c r="B207" s="369">
        <v>851</v>
      </c>
      <c r="C207" s="299" t="s">
        <v>28</v>
      </c>
      <c r="D207" s="370">
        <v>48</v>
      </c>
      <c r="E207" s="300"/>
      <c r="F207" s="301">
        <v>1.4369E-2</v>
      </c>
      <c r="G207" s="302"/>
      <c r="H207" s="303">
        <v>9.9220000000000003E-3</v>
      </c>
      <c r="I207" s="402"/>
      <c r="J207" s="301">
        <v>4.2269999999999999E-3</v>
      </c>
      <c r="K207" s="346"/>
      <c r="L207" s="303">
        <v>3.3609999999999998E-3</v>
      </c>
      <c r="M207" s="346"/>
      <c r="N207" s="375"/>
      <c r="O207" s="402"/>
      <c r="P207" s="376"/>
    </row>
    <row r="208" spans="1:16" x14ac:dyDescent="0.25">
      <c r="A208" s="298" t="s">
        <v>213</v>
      </c>
      <c r="B208" s="369">
        <v>852</v>
      </c>
      <c r="C208" s="299" t="s">
        <v>28</v>
      </c>
      <c r="D208" s="370">
        <v>23</v>
      </c>
      <c r="E208" s="300"/>
      <c r="F208" s="301">
        <v>1.9111E-2</v>
      </c>
      <c r="G208" s="302"/>
      <c r="H208" s="303">
        <v>1.3197E-2</v>
      </c>
      <c r="I208" s="402"/>
      <c r="J208" s="301">
        <v>3.607E-3</v>
      </c>
      <c r="K208" s="346"/>
      <c r="L208" s="303">
        <v>2.8679999999999999E-3</v>
      </c>
      <c r="M208" s="346"/>
      <c r="N208" s="375"/>
      <c r="O208" s="402"/>
      <c r="P208" s="376"/>
    </row>
    <row r="209" spans="1:16" x14ac:dyDescent="0.25">
      <c r="A209" s="298" t="s">
        <v>214</v>
      </c>
      <c r="B209" s="369">
        <v>853</v>
      </c>
      <c r="C209" s="299" t="s">
        <v>28</v>
      </c>
      <c r="D209" s="370">
        <v>853</v>
      </c>
      <c r="E209" s="300"/>
      <c r="F209" s="301">
        <v>2.1776E-2</v>
      </c>
      <c r="G209" s="302"/>
      <c r="H209" s="303">
        <v>1.5037E-2</v>
      </c>
      <c r="I209" s="402"/>
      <c r="J209" s="301">
        <v>3.1470000000000001E-3</v>
      </c>
      <c r="K209" s="346"/>
      <c r="L209" s="303">
        <v>2.5019999999999999E-3</v>
      </c>
      <c r="M209" s="346"/>
      <c r="N209" s="375"/>
      <c r="O209" s="402"/>
      <c r="P209" s="376"/>
    </row>
    <row r="210" spans="1:16" x14ac:dyDescent="0.25">
      <c r="A210" s="298" t="s">
        <v>215</v>
      </c>
      <c r="B210" s="369">
        <v>855</v>
      </c>
      <c r="C210" s="299" t="s">
        <v>28</v>
      </c>
      <c r="D210" s="370">
        <v>855</v>
      </c>
      <c r="E210" s="300"/>
      <c r="F210" s="301">
        <v>7.8661999999999996E-2</v>
      </c>
      <c r="G210" s="302"/>
      <c r="H210" s="303">
        <v>5.4317999999999998E-2</v>
      </c>
      <c r="I210" s="402"/>
      <c r="J210" s="301">
        <v>2.7115E-2</v>
      </c>
      <c r="K210" s="346"/>
      <c r="L210" s="303">
        <v>2.1559999999999999E-2</v>
      </c>
      <c r="M210" s="346"/>
      <c r="N210" s="375"/>
      <c r="O210" s="402"/>
      <c r="P210" s="376"/>
    </row>
    <row r="211" spans="1:16" x14ac:dyDescent="0.25">
      <c r="A211" s="298" t="s">
        <v>216</v>
      </c>
      <c r="B211" s="369">
        <v>856</v>
      </c>
      <c r="C211" s="299" t="s">
        <v>28</v>
      </c>
      <c r="D211" s="370">
        <v>856</v>
      </c>
      <c r="E211" s="300"/>
      <c r="F211" s="301">
        <v>2.0045E-2</v>
      </c>
      <c r="G211" s="302"/>
      <c r="H211" s="303">
        <v>1.3840999999999999E-2</v>
      </c>
      <c r="I211" s="402"/>
      <c r="J211" s="301">
        <v>9.0880000000000006E-3</v>
      </c>
      <c r="K211" s="346"/>
      <c r="L211" s="303">
        <v>7.2259999999999998E-3</v>
      </c>
      <c r="M211" s="346"/>
      <c r="N211" s="375"/>
      <c r="O211" s="402"/>
      <c r="P211" s="376"/>
    </row>
    <row r="212" spans="1:16" x14ac:dyDescent="0.25">
      <c r="A212" s="298" t="s">
        <v>217</v>
      </c>
      <c r="B212" s="369">
        <v>858</v>
      </c>
      <c r="C212" s="299" t="s">
        <v>28</v>
      </c>
      <c r="D212" s="370">
        <v>858</v>
      </c>
      <c r="E212" s="300"/>
      <c r="F212" s="301">
        <v>6.7070000000000003E-3</v>
      </c>
      <c r="G212" s="302"/>
      <c r="H212" s="303">
        <v>4.6309999999999997E-3</v>
      </c>
      <c r="I212" s="402"/>
      <c r="J212" s="301">
        <v>3.6540000000000001E-3</v>
      </c>
      <c r="K212" s="346"/>
      <c r="L212" s="303">
        <v>2.905E-3</v>
      </c>
      <c r="M212" s="346"/>
      <c r="N212" s="375"/>
      <c r="O212" s="402"/>
      <c r="P212" s="376"/>
    </row>
    <row r="213" spans="1:16" x14ac:dyDescent="0.25">
      <c r="A213" s="298" t="s">
        <v>218</v>
      </c>
      <c r="B213" s="369">
        <v>862</v>
      </c>
      <c r="C213" s="299" t="s">
        <v>28</v>
      </c>
      <c r="D213" s="370">
        <v>862</v>
      </c>
      <c r="E213" s="300"/>
      <c r="F213" s="301">
        <v>1.8933999999999999E-2</v>
      </c>
      <c r="G213" s="302"/>
      <c r="H213" s="303">
        <v>1.3074000000000001E-2</v>
      </c>
      <c r="I213" s="402"/>
      <c r="J213" s="301">
        <v>4.2319999999999997E-3</v>
      </c>
      <c r="K213" s="346"/>
      <c r="L213" s="303">
        <v>3.3649999999999999E-3</v>
      </c>
      <c r="M213" s="346"/>
      <c r="N213" s="375"/>
      <c r="O213" s="402"/>
      <c r="P213" s="376"/>
    </row>
    <row r="214" spans="1:16" x14ac:dyDescent="0.25">
      <c r="A214" s="298" t="s">
        <v>219</v>
      </c>
      <c r="B214" s="369">
        <v>865</v>
      </c>
      <c r="C214" s="299" t="s">
        <v>28</v>
      </c>
      <c r="D214" s="370">
        <v>72</v>
      </c>
      <c r="E214" s="300"/>
      <c r="F214" s="301">
        <v>4.1070000000000004E-3</v>
      </c>
      <c r="G214" s="302"/>
      <c r="H214" s="303">
        <v>2.836E-3</v>
      </c>
      <c r="I214" s="402"/>
      <c r="J214" s="301">
        <v>2.0539999999999998E-3</v>
      </c>
      <c r="K214" s="346"/>
      <c r="L214" s="303">
        <v>1.6329999999999999E-3</v>
      </c>
      <c r="M214" s="346"/>
      <c r="N214" s="375"/>
      <c r="O214" s="402"/>
      <c r="P214" s="376"/>
    </row>
    <row r="215" spans="1:16" x14ac:dyDescent="0.25">
      <c r="A215" s="298" t="s">
        <v>220</v>
      </c>
      <c r="B215" s="369">
        <v>868</v>
      </c>
      <c r="C215" s="299" t="s">
        <v>28</v>
      </c>
      <c r="D215" s="370">
        <v>69</v>
      </c>
      <c r="E215" s="300"/>
      <c r="F215" s="301">
        <v>1.9870000000000001E-3</v>
      </c>
      <c r="G215" s="302"/>
      <c r="H215" s="303">
        <v>1.372E-3</v>
      </c>
      <c r="I215" s="402"/>
      <c r="J215" s="301">
        <v>8.4099999999999995E-4</v>
      </c>
      <c r="K215" s="346"/>
      <c r="L215" s="303">
        <v>6.69E-4</v>
      </c>
      <c r="M215" s="346"/>
      <c r="N215" s="375"/>
      <c r="O215" s="402"/>
      <c r="P215" s="376"/>
    </row>
    <row r="216" spans="1:16" x14ac:dyDescent="0.25">
      <c r="A216" s="298" t="s">
        <v>221</v>
      </c>
      <c r="B216" s="369">
        <v>870</v>
      </c>
      <c r="C216" s="299" t="s">
        <v>28</v>
      </c>
      <c r="D216" s="370">
        <v>38</v>
      </c>
      <c r="E216" s="300"/>
      <c r="F216" s="301">
        <v>9.5410999999999996E-2</v>
      </c>
      <c r="G216" s="302"/>
      <c r="H216" s="303">
        <v>6.5882999999999997E-2</v>
      </c>
      <c r="I216" s="402"/>
      <c r="J216" s="301">
        <v>3.0362E-2</v>
      </c>
      <c r="K216" s="346"/>
      <c r="L216" s="303">
        <v>2.4142E-2</v>
      </c>
      <c r="M216" s="346"/>
      <c r="N216" s="375"/>
      <c r="O216" s="402"/>
      <c r="P216" s="376"/>
    </row>
    <row r="217" spans="1:16" x14ac:dyDescent="0.25">
      <c r="A217" s="298" t="s">
        <v>222</v>
      </c>
      <c r="B217" s="369">
        <v>871</v>
      </c>
      <c r="C217" s="299" t="s">
        <v>28</v>
      </c>
      <c r="D217" s="370">
        <v>34</v>
      </c>
      <c r="E217" s="300"/>
      <c r="F217" s="301">
        <v>0.15589500000000001</v>
      </c>
      <c r="G217" s="302"/>
      <c r="H217" s="303">
        <v>0.10764899999999999</v>
      </c>
      <c r="I217" s="402"/>
      <c r="J217" s="301">
        <v>3.524E-2</v>
      </c>
      <c r="K217" s="346"/>
      <c r="L217" s="303">
        <v>2.8021000000000001E-2</v>
      </c>
      <c r="M217" s="346"/>
      <c r="N217" s="375"/>
      <c r="O217" s="402"/>
      <c r="P217" s="376"/>
    </row>
    <row r="218" spans="1:16" x14ac:dyDescent="0.25">
      <c r="A218" s="298" t="s">
        <v>332</v>
      </c>
      <c r="B218" s="369">
        <v>872</v>
      </c>
      <c r="C218" s="299" t="s">
        <v>28</v>
      </c>
      <c r="D218" s="370">
        <v>34</v>
      </c>
      <c r="E218" s="300"/>
      <c r="F218" s="301">
        <v>3.104E-3</v>
      </c>
      <c r="G218" s="302"/>
      <c r="H218" s="303">
        <v>2.1429999999999999E-3</v>
      </c>
      <c r="I218" s="402"/>
      <c r="J218" s="301">
        <v>5.0299999999999997E-4</v>
      </c>
      <c r="K218" s="346"/>
      <c r="L218" s="303">
        <v>4.0000000000000002E-4</v>
      </c>
      <c r="M218" s="346"/>
      <c r="N218" s="375"/>
      <c r="O218" s="402"/>
      <c r="P218" s="376"/>
    </row>
    <row r="219" spans="1:16" x14ac:dyDescent="0.25">
      <c r="A219" s="298" t="s">
        <v>223</v>
      </c>
      <c r="B219" s="369">
        <v>873</v>
      </c>
      <c r="C219" s="299" t="s">
        <v>28</v>
      </c>
      <c r="D219" s="370">
        <v>873</v>
      </c>
      <c r="E219" s="300"/>
      <c r="F219" s="301">
        <v>0.11300399999999999</v>
      </c>
      <c r="G219" s="302"/>
      <c r="H219" s="303">
        <v>7.8032000000000004E-2</v>
      </c>
      <c r="I219" s="402"/>
      <c r="J219" s="301">
        <v>3.4018E-2</v>
      </c>
      <c r="K219" s="346"/>
      <c r="L219" s="303">
        <v>2.7049E-2</v>
      </c>
      <c r="M219" s="346"/>
      <c r="N219" s="375"/>
      <c r="O219" s="402"/>
      <c r="P219" s="376"/>
    </row>
    <row r="220" spans="1:16" x14ac:dyDescent="0.25">
      <c r="A220" s="298" t="s">
        <v>224</v>
      </c>
      <c r="B220" s="369">
        <v>876</v>
      </c>
      <c r="C220" s="299" t="s">
        <v>28</v>
      </c>
      <c r="D220" s="370">
        <v>876</v>
      </c>
      <c r="E220" s="300"/>
      <c r="F220" s="301">
        <v>9.8399E-2</v>
      </c>
      <c r="G220" s="302"/>
      <c r="H220" s="303">
        <v>6.7946999999999994E-2</v>
      </c>
      <c r="I220" s="402"/>
      <c r="J220" s="301">
        <v>3.9479E-2</v>
      </c>
      <c r="K220" s="346"/>
      <c r="L220" s="303">
        <v>3.1391000000000002E-2</v>
      </c>
      <c r="M220" s="346"/>
      <c r="N220" s="375"/>
      <c r="O220" s="402"/>
      <c r="P220" s="376"/>
    </row>
    <row r="221" spans="1:16" x14ac:dyDescent="0.25">
      <c r="A221" s="298" t="s">
        <v>225</v>
      </c>
      <c r="B221" s="369">
        <v>879</v>
      </c>
      <c r="C221" s="299" t="s">
        <v>28</v>
      </c>
      <c r="D221" s="370">
        <v>37</v>
      </c>
      <c r="E221" s="300"/>
      <c r="F221" s="301">
        <v>5.7348999999999997E-2</v>
      </c>
      <c r="G221" s="302"/>
      <c r="H221" s="303">
        <v>3.9600999999999997E-2</v>
      </c>
      <c r="I221" s="402"/>
      <c r="J221" s="301">
        <v>3.0263999999999999E-2</v>
      </c>
      <c r="K221" s="346"/>
      <c r="L221" s="303">
        <v>2.4063999999999999E-2</v>
      </c>
      <c r="M221" s="346"/>
      <c r="N221" s="375"/>
      <c r="O221" s="402"/>
      <c r="P221" s="376"/>
    </row>
    <row r="222" spans="1:16" x14ac:dyDescent="0.25">
      <c r="A222" s="298" t="s">
        <v>226</v>
      </c>
      <c r="B222" s="369">
        <v>881</v>
      </c>
      <c r="C222" s="299" t="s">
        <v>28</v>
      </c>
      <c r="D222" s="370">
        <v>881</v>
      </c>
      <c r="E222" s="300"/>
      <c r="F222" s="301">
        <v>0.51680099999999995</v>
      </c>
      <c r="G222" s="302"/>
      <c r="H222" s="303">
        <v>0.35686200000000001</v>
      </c>
      <c r="I222" s="402"/>
      <c r="J222" s="301">
        <v>0.24401200000000001</v>
      </c>
      <c r="K222" s="346"/>
      <c r="L222" s="303">
        <v>0.194024</v>
      </c>
      <c r="M222" s="346"/>
      <c r="N222" s="375"/>
      <c r="O222" s="402"/>
      <c r="P222" s="376"/>
    </row>
    <row r="223" spans="1:16" x14ac:dyDescent="0.25">
      <c r="A223" s="298" t="s">
        <v>227</v>
      </c>
      <c r="B223" s="369">
        <v>882</v>
      </c>
      <c r="C223" s="299">
        <v>490</v>
      </c>
      <c r="D223" s="370">
        <v>490</v>
      </c>
      <c r="E223" s="300"/>
      <c r="F223" s="301"/>
      <c r="G223" s="302"/>
      <c r="H223" s="303" t="s">
        <v>28</v>
      </c>
      <c r="I223" s="402"/>
      <c r="J223" s="301"/>
      <c r="K223" s="346"/>
      <c r="L223" s="303"/>
      <c r="M223" s="346"/>
      <c r="N223" s="375"/>
      <c r="O223" s="402"/>
      <c r="P223" s="376"/>
    </row>
    <row r="224" spans="1:16" x14ac:dyDescent="0.25">
      <c r="A224" s="298" t="s">
        <v>228</v>
      </c>
      <c r="B224" s="369">
        <v>883</v>
      </c>
      <c r="C224" s="299" t="s">
        <v>28</v>
      </c>
      <c r="D224" s="370">
        <v>883</v>
      </c>
      <c r="E224" s="300"/>
      <c r="F224" s="301">
        <v>0.22533600000000001</v>
      </c>
      <c r="G224" s="302"/>
      <c r="H224" s="303">
        <v>0.15559899999999999</v>
      </c>
      <c r="I224" s="402"/>
      <c r="J224" s="301">
        <v>7.2605000000000003E-2</v>
      </c>
      <c r="K224" s="346"/>
      <c r="L224" s="303">
        <v>5.7730999999999998E-2</v>
      </c>
      <c r="M224" s="346"/>
      <c r="N224" s="375"/>
      <c r="O224" s="402"/>
      <c r="P224" s="376"/>
    </row>
    <row r="225" spans="1:16" x14ac:dyDescent="0.25">
      <c r="A225" s="298" t="s">
        <v>229</v>
      </c>
      <c r="B225" s="369">
        <v>885</v>
      </c>
      <c r="C225" s="299" t="s">
        <v>28</v>
      </c>
      <c r="D225" s="370">
        <v>885</v>
      </c>
      <c r="E225" s="300"/>
      <c r="F225" s="301">
        <v>0.332625</v>
      </c>
      <c r="G225" s="302"/>
      <c r="H225" s="303">
        <v>0.229684</v>
      </c>
      <c r="I225" s="402"/>
      <c r="J225" s="301">
        <v>0.13514200000000001</v>
      </c>
      <c r="K225" s="346"/>
      <c r="L225" s="303">
        <v>0.107457</v>
      </c>
      <c r="M225" s="346"/>
      <c r="N225" s="375"/>
      <c r="O225" s="402"/>
      <c r="P225" s="376"/>
    </row>
    <row r="226" spans="1:16" x14ac:dyDescent="0.25">
      <c r="A226" s="298" t="s">
        <v>230</v>
      </c>
      <c r="B226" s="369">
        <v>886</v>
      </c>
      <c r="C226" s="299" t="s">
        <v>28</v>
      </c>
      <c r="D226" s="370">
        <v>886</v>
      </c>
      <c r="E226" s="300"/>
      <c r="F226" s="301">
        <v>0.25720300000000001</v>
      </c>
      <c r="G226" s="302"/>
      <c r="H226" s="303">
        <v>0.17760400000000001</v>
      </c>
      <c r="I226" s="402"/>
      <c r="J226" s="301">
        <v>0.105517</v>
      </c>
      <c r="K226" s="346"/>
      <c r="L226" s="303">
        <v>8.3901000000000003E-2</v>
      </c>
      <c r="M226" s="346"/>
      <c r="N226" s="375"/>
      <c r="O226" s="402"/>
      <c r="P226" s="376"/>
    </row>
    <row r="227" spans="1:16" x14ac:dyDescent="0.25">
      <c r="A227" s="298" t="s">
        <v>231</v>
      </c>
      <c r="B227" s="369">
        <v>888</v>
      </c>
      <c r="C227" s="299" t="s">
        <v>28</v>
      </c>
      <c r="D227" s="370">
        <v>888</v>
      </c>
      <c r="E227" s="300"/>
      <c r="F227" s="301">
        <v>1.4893999999999999E-2</v>
      </c>
      <c r="G227" s="302"/>
      <c r="H227" s="303">
        <v>1.0285000000000001E-2</v>
      </c>
      <c r="I227" s="402"/>
      <c r="J227" s="301">
        <v>3.1050000000000001E-3</v>
      </c>
      <c r="K227" s="346"/>
      <c r="L227" s="303">
        <v>2.4689999999999998E-3</v>
      </c>
      <c r="M227" s="346"/>
      <c r="N227" s="375"/>
      <c r="O227" s="402"/>
      <c r="P227" s="376"/>
    </row>
    <row r="228" spans="1:16" x14ac:dyDescent="0.25">
      <c r="A228" s="298" t="s">
        <v>232</v>
      </c>
      <c r="B228" s="369">
        <v>889</v>
      </c>
      <c r="C228" s="299" t="s">
        <v>28</v>
      </c>
      <c r="D228" s="370">
        <v>889</v>
      </c>
      <c r="E228" s="300"/>
      <c r="F228" s="301">
        <v>0.31423499999999999</v>
      </c>
      <c r="G228" s="302"/>
      <c r="H228" s="303">
        <v>0.21698600000000001</v>
      </c>
      <c r="I228" s="402"/>
      <c r="J228" s="301">
        <v>6.0689E-2</v>
      </c>
      <c r="K228" s="346"/>
      <c r="L228" s="303">
        <v>4.8256E-2</v>
      </c>
      <c r="M228" s="346"/>
      <c r="N228" s="375"/>
      <c r="O228" s="402"/>
      <c r="P228" s="376"/>
    </row>
    <row r="229" spans="1:16" x14ac:dyDescent="0.25">
      <c r="A229" s="298" t="s">
        <v>233</v>
      </c>
      <c r="B229" s="369">
        <v>894</v>
      </c>
      <c r="C229" s="299" t="s">
        <v>28</v>
      </c>
      <c r="D229" s="370">
        <v>894</v>
      </c>
      <c r="E229" s="300"/>
      <c r="F229" s="301">
        <v>3.2256E-2</v>
      </c>
      <c r="G229" s="302"/>
      <c r="H229" s="303">
        <v>2.2273000000000001E-2</v>
      </c>
      <c r="I229" s="402"/>
      <c r="J229" s="301">
        <v>2.0094999999999998E-2</v>
      </c>
      <c r="K229" s="346"/>
      <c r="L229" s="303">
        <v>1.5977999999999999E-2</v>
      </c>
      <c r="M229" s="346"/>
      <c r="N229" s="375"/>
      <c r="O229" s="402"/>
      <c r="P229" s="376"/>
    </row>
    <row r="230" spans="1:16" x14ac:dyDescent="0.25">
      <c r="A230" s="298" t="s">
        <v>234</v>
      </c>
      <c r="B230" s="369">
        <v>895</v>
      </c>
      <c r="C230" s="299" t="s">
        <v>28</v>
      </c>
      <c r="D230" s="370">
        <v>69</v>
      </c>
      <c r="E230" s="300"/>
      <c r="F230" s="301">
        <v>6.7095000000000002E-2</v>
      </c>
      <c r="G230" s="302"/>
      <c r="H230" s="303">
        <v>4.6330000000000003E-2</v>
      </c>
      <c r="I230" s="402"/>
      <c r="J230" s="301">
        <v>9.4809999999999998E-3</v>
      </c>
      <c r="K230" s="346"/>
      <c r="L230" s="303">
        <v>7.5389999999999997E-3</v>
      </c>
      <c r="M230" s="346"/>
      <c r="N230" s="375"/>
      <c r="O230" s="402"/>
      <c r="P230" s="376"/>
    </row>
    <row r="231" spans="1:16" x14ac:dyDescent="0.25">
      <c r="A231" s="298" t="s">
        <v>235</v>
      </c>
      <c r="B231" s="369">
        <v>896</v>
      </c>
      <c r="C231" s="299" t="s">
        <v>28</v>
      </c>
      <c r="D231" s="370">
        <v>896</v>
      </c>
      <c r="E231" s="300"/>
      <c r="F231" s="301">
        <v>6.3011999999999999E-2</v>
      </c>
      <c r="G231" s="302"/>
      <c r="H231" s="303">
        <v>4.3511000000000001E-2</v>
      </c>
      <c r="I231" s="402"/>
      <c r="J231" s="301">
        <v>2.6585999999999999E-2</v>
      </c>
      <c r="K231" s="346"/>
      <c r="L231" s="303">
        <v>2.1139999999999999E-2</v>
      </c>
      <c r="M231" s="346"/>
      <c r="N231" s="375"/>
      <c r="O231" s="402"/>
      <c r="P231" s="376"/>
    </row>
    <row r="232" spans="1:16" x14ac:dyDescent="0.25">
      <c r="A232" s="298" t="s">
        <v>236</v>
      </c>
      <c r="B232" s="369">
        <v>899</v>
      </c>
      <c r="C232" s="299" t="s">
        <v>28</v>
      </c>
      <c r="D232" s="370">
        <v>31</v>
      </c>
      <c r="E232" s="300"/>
      <c r="F232" s="301">
        <v>2.0105999999999999E-2</v>
      </c>
      <c r="G232" s="302"/>
      <c r="H232" s="303">
        <v>1.3884000000000001E-2</v>
      </c>
      <c r="I232" s="402"/>
      <c r="J232" s="301">
        <v>7.731E-3</v>
      </c>
      <c r="K232" s="346"/>
      <c r="L232" s="303">
        <v>6.1469999999999997E-3</v>
      </c>
      <c r="M232" s="346"/>
      <c r="N232" s="375"/>
      <c r="O232" s="402"/>
      <c r="P232" s="376"/>
    </row>
    <row r="233" spans="1:16" x14ac:dyDescent="0.25">
      <c r="A233" s="298" t="s">
        <v>237</v>
      </c>
      <c r="B233" s="369">
        <v>955</v>
      </c>
      <c r="C233" s="299" t="s">
        <v>28</v>
      </c>
      <c r="D233" s="370">
        <v>955</v>
      </c>
      <c r="E233" s="300"/>
      <c r="F233" s="301">
        <v>1.9449000000000001E-2</v>
      </c>
      <c r="G233" s="302"/>
      <c r="H233" s="303">
        <v>1.3429999999999999E-2</v>
      </c>
      <c r="I233" s="402"/>
      <c r="J233" s="301">
        <v>1.7217E-2</v>
      </c>
      <c r="K233" s="346"/>
      <c r="L233" s="303">
        <v>1.3690000000000001E-2</v>
      </c>
      <c r="M233" s="346"/>
      <c r="N233" s="375" t="s">
        <v>28</v>
      </c>
      <c r="O233" s="402"/>
      <c r="P233" s="376" t="s">
        <v>28</v>
      </c>
    </row>
    <row r="234" spans="1:16" x14ac:dyDescent="0.25">
      <c r="A234" s="329"/>
      <c r="B234" s="304"/>
      <c r="C234" s="304"/>
      <c r="D234" s="403"/>
      <c r="E234" s="329"/>
      <c r="H234" s="314" t="s">
        <v>28</v>
      </c>
      <c r="L234" s="314" t="s">
        <v>28</v>
      </c>
      <c r="M234" s="346"/>
      <c r="N234" s="305" t="s">
        <v>28</v>
      </c>
      <c r="O234" s="305"/>
      <c r="P234" s="305" t="s">
        <v>28</v>
      </c>
    </row>
    <row r="235" spans="1:16" x14ac:dyDescent="0.25">
      <c r="A235" s="329"/>
      <c r="B235" s="304"/>
      <c r="C235" s="304"/>
      <c r="D235" s="403"/>
      <c r="E235" s="329"/>
      <c r="F235" s="329"/>
      <c r="G235" s="329"/>
      <c r="H235" s="329" t="s">
        <v>28</v>
      </c>
      <c r="I235" s="329"/>
      <c r="J235" s="329"/>
      <c r="K235" s="329"/>
      <c r="L235" s="329" t="s">
        <v>28</v>
      </c>
      <c r="M235" s="329"/>
      <c r="N235" s="404" t="s">
        <v>28</v>
      </c>
      <c r="O235" s="404"/>
      <c r="P235" s="404" t="s">
        <v>28</v>
      </c>
    </row>
    <row r="236" spans="1:16" x14ac:dyDescent="0.25">
      <c r="A236" s="329"/>
      <c r="B236" s="304"/>
      <c r="C236" s="304"/>
      <c r="D236" s="403"/>
      <c r="E236" s="329"/>
      <c r="F236" s="329"/>
      <c r="G236" s="329"/>
      <c r="H236" s="329" t="s">
        <v>28</v>
      </c>
      <c r="I236" s="329"/>
      <c r="J236" s="329"/>
      <c r="K236" s="329"/>
      <c r="L236" s="329" t="s">
        <v>28</v>
      </c>
      <c r="M236" s="329"/>
      <c r="N236" s="404"/>
      <c r="O236" s="404"/>
      <c r="P236" s="404"/>
    </row>
    <row r="237" spans="1:16" x14ac:dyDescent="0.25">
      <c r="A237" s="329"/>
      <c r="B237" s="304"/>
      <c r="C237" s="304"/>
      <c r="D237" s="403"/>
      <c r="E237" s="329"/>
      <c r="F237" s="329"/>
      <c r="G237" s="329"/>
      <c r="H237" s="329" t="s">
        <v>28</v>
      </c>
      <c r="I237" s="329"/>
      <c r="J237" s="329"/>
      <c r="K237" s="329"/>
      <c r="L237" s="329" t="s">
        <v>28</v>
      </c>
      <c r="M237" s="329"/>
      <c r="N237" s="404"/>
      <c r="O237" s="404"/>
      <c r="P237" s="404"/>
    </row>
    <row r="238" spans="1:16" x14ac:dyDescent="0.25">
      <c r="A238" s="329"/>
      <c r="B238" s="304"/>
      <c r="C238" s="304"/>
      <c r="D238" s="403"/>
      <c r="E238" s="329"/>
      <c r="F238" s="329"/>
      <c r="G238" s="329"/>
      <c r="H238" s="329"/>
      <c r="I238" s="329"/>
      <c r="J238" s="329"/>
      <c r="K238" s="329"/>
      <c r="L238" s="329" t="s">
        <v>28</v>
      </c>
      <c r="M238" s="329"/>
      <c r="N238" s="404"/>
      <c r="O238" s="404"/>
      <c r="P238" s="404"/>
    </row>
    <row r="239" spans="1:16" x14ac:dyDescent="0.25">
      <c r="A239" s="329"/>
      <c r="B239" s="304"/>
      <c r="C239" s="304"/>
      <c r="D239" s="403"/>
      <c r="E239" s="329"/>
      <c r="F239" s="329"/>
      <c r="G239" s="329"/>
      <c r="H239" s="329"/>
      <c r="I239" s="329"/>
      <c r="J239" s="329"/>
      <c r="K239" s="329"/>
      <c r="L239" s="329" t="s">
        <v>28</v>
      </c>
      <c r="M239" s="329"/>
      <c r="N239" s="404"/>
      <c r="O239" s="404"/>
      <c r="P239" s="404"/>
    </row>
    <row r="240" spans="1:16" x14ac:dyDescent="0.25">
      <c r="F240" s="329"/>
      <c r="G240" s="329"/>
      <c r="H240" s="329"/>
      <c r="I240" s="329"/>
      <c r="J240" s="329"/>
      <c r="K240" s="329"/>
      <c r="L240" s="329" t="s">
        <v>28</v>
      </c>
      <c r="M240" s="329"/>
      <c r="N240" s="404"/>
      <c r="O240" s="404"/>
      <c r="P240" s="404"/>
    </row>
    <row r="241" spans="6:16" x14ac:dyDescent="0.25">
      <c r="F241" s="306"/>
      <c r="G241" s="306"/>
      <c r="H241" s="306"/>
      <c r="I241" s="306"/>
      <c r="J241" s="306"/>
      <c r="K241" s="306"/>
      <c r="L241" s="306" t="s">
        <v>28</v>
      </c>
      <c r="M241" s="306"/>
      <c r="N241" s="307"/>
      <c r="O241" s="307"/>
      <c r="P241" s="307"/>
    </row>
    <row r="242" spans="6:16" x14ac:dyDescent="0.25">
      <c r="F242" s="306"/>
      <c r="G242" s="306"/>
      <c r="H242" s="306"/>
      <c r="I242" s="306"/>
      <c r="J242" s="306"/>
      <c r="K242" s="306"/>
      <c r="L242" s="306" t="s">
        <v>28</v>
      </c>
      <c r="M242" s="306"/>
      <c r="N242" s="307"/>
      <c r="O242" s="307"/>
      <c r="P242" s="307"/>
    </row>
    <row r="243" spans="6:16" x14ac:dyDescent="0.25">
      <c r="F243" s="306"/>
      <c r="G243" s="306"/>
      <c r="H243" s="306"/>
      <c r="I243" s="306"/>
      <c r="J243" s="306"/>
      <c r="K243" s="306"/>
      <c r="L243" s="306" t="s">
        <v>28</v>
      </c>
      <c r="M243" s="306"/>
      <c r="N243" s="307"/>
      <c r="O243" s="307"/>
      <c r="P243" s="307"/>
    </row>
    <row r="244" spans="6:16" x14ac:dyDescent="0.25">
      <c r="F244" s="306"/>
      <c r="G244" s="306"/>
      <c r="H244" s="306"/>
      <c r="I244" s="306"/>
      <c r="J244" s="306"/>
      <c r="K244" s="306"/>
      <c r="L244" s="306" t="s">
        <v>28</v>
      </c>
      <c r="M244" s="306"/>
      <c r="N244" s="307"/>
      <c r="O244" s="307"/>
      <c r="P244" s="307"/>
    </row>
    <row r="245" spans="6:16" x14ac:dyDescent="0.25">
      <c r="F245" s="306"/>
      <c r="G245" s="306"/>
      <c r="H245" s="306"/>
      <c r="I245" s="306"/>
      <c r="J245" s="306"/>
      <c r="K245" s="306"/>
      <c r="L245" s="306" t="s">
        <v>28</v>
      </c>
      <c r="M245" s="306"/>
      <c r="N245" s="307"/>
      <c r="O245" s="307"/>
      <c r="P245" s="307"/>
    </row>
    <row r="246" spans="6:16" x14ac:dyDescent="0.25">
      <c r="F246" s="306"/>
      <c r="G246" s="306"/>
      <c r="H246" s="306"/>
      <c r="I246" s="306"/>
      <c r="J246" s="306"/>
      <c r="K246" s="306"/>
      <c r="L246" s="306" t="s">
        <v>28</v>
      </c>
      <c r="M246" s="306"/>
      <c r="N246" s="307"/>
      <c r="O246" s="307"/>
      <c r="P246" s="307"/>
    </row>
    <row r="247" spans="6:16" x14ac:dyDescent="0.25">
      <c r="F247" s="306"/>
      <c r="G247" s="306"/>
      <c r="H247" s="306"/>
      <c r="I247" s="306"/>
      <c r="J247" s="306"/>
      <c r="K247" s="306"/>
      <c r="L247" s="306" t="s">
        <v>28</v>
      </c>
      <c r="M247" s="306"/>
      <c r="N247" s="307"/>
      <c r="O247" s="307"/>
      <c r="P247" s="307"/>
    </row>
    <row r="248" spans="6:16" x14ac:dyDescent="0.25">
      <c r="F248" s="306"/>
      <c r="G248" s="306"/>
      <c r="H248" s="306"/>
      <c r="I248" s="306"/>
      <c r="J248" s="306"/>
      <c r="K248" s="306"/>
      <c r="L248" s="306" t="s">
        <v>28</v>
      </c>
      <c r="M248" s="306"/>
      <c r="N248" s="307"/>
      <c r="O248" s="307"/>
      <c r="P248" s="307"/>
    </row>
    <row r="249" spans="6:16" x14ac:dyDescent="0.25">
      <c r="F249" s="306"/>
      <c r="G249" s="306"/>
      <c r="H249" s="306"/>
      <c r="I249" s="306"/>
      <c r="J249" s="306"/>
      <c r="K249" s="306"/>
      <c r="L249" s="306" t="s">
        <v>28</v>
      </c>
      <c r="M249" s="306"/>
      <c r="N249" s="307"/>
      <c r="O249" s="307"/>
      <c r="P249" s="307"/>
    </row>
    <row r="250" spans="6:16" x14ac:dyDescent="0.25">
      <c r="F250" s="306"/>
      <c r="G250" s="306"/>
      <c r="H250" s="306"/>
      <c r="I250" s="306"/>
      <c r="J250" s="306"/>
      <c r="K250" s="306"/>
      <c r="L250" s="306" t="s">
        <v>28</v>
      </c>
      <c r="M250" s="306"/>
      <c r="N250" s="307"/>
      <c r="O250" s="307"/>
      <c r="P250" s="307"/>
    </row>
    <row r="251" spans="6:16" x14ac:dyDescent="0.25">
      <c r="F251" s="306"/>
      <c r="G251" s="306"/>
      <c r="H251" s="306"/>
      <c r="I251" s="306"/>
      <c r="J251" s="306"/>
      <c r="K251" s="306"/>
      <c r="L251" s="306" t="s">
        <v>28</v>
      </c>
      <c r="M251" s="306"/>
      <c r="N251" s="307"/>
      <c r="O251" s="307"/>
      <c r="P251" s="307"/>
    </row>
    <row r="252" spans="6:16" x14ac:dyDescent="0.25">
      <c r="F252" s="306"/>
      <c r="G252" s="306"/>
      <c r="H252" s="306"/>
      <c r="I252" s="306"/>
      <c r="J252" s="306"/>
      <c r="K252" s="306"/>
      <c r="L252" s="306" t="s">
        <v>28</v>
      </c>
      <c r="M252" s="306"/>
      <c r="N252" s="307"/>
      <c r="O252" s="307"/>
      <c r="P252" s="307"/>
    </row>
    <row r="253" spans="6:16" x14ac:dyDescent="0.25">
      <c r="F253" s="306"/>
      <c r="G253" s="306"/>
      <c r="H253" s="306"/>
      <c r="I253" s="306"/>
      <c r="J253" s="306"/>
      <c r="K253" s="306"/>
      <c r="L253" s="306" t="s">
        <v>28</v>
      </c>
      <c r="M253" s="306"/>
      <c r="N253" s="307"/>
      <c r="O253" s="307"/>
      <c r="P253" s="307"/>
    </row>
    <row r="254" spans="6:16" x14ac:dyDescent="0.25">
      <c r="F254" s="306"/>
      <c r="G254" s="306"/>
      <c r="H254" s="306"/>
      <c r="I254" s="306"/>
      <c r="J254" s="306"/>
      <c r="K254" s="306"/>
      <c r="L254" s="306" t="s">
        <v>28</v>
      </c>
      <c r="M254" s="306"/>
      <c r="N254" s="307"/>
      <c r="O254" s="307"/>
      <c r="P254" s="307"/>
    </row>
    <row r="255" spans="6:16" x14ac:dyDescent="0.25">
      <c r="F255" s="306"/>
      <c r="G255" s="306"/>
      <c r="H255" s="306"/>
      <c r="I255" s="306"/>
      <c r="J255" s="306"/>
      <c r="K255" s="306"/>
      <c r="L255" s="306" t="s">
        <v>28</v>
      </c>
      <c r="M255" s="306"/>
      <c r="N255" s="307"/>
      <c r="O255" s="307"/>
      <c r="P255" s="307"/>
    </row>
    <row r="256" spans="6:16" x14ac:dyDescent="0.25">
      <c r="F256" s="306"/>
      <c r="G256" s="306"/>
      <c r="H256" s="306"/>
      <c r="I256" s="306"/>
      <c r="J256" s="306"/>
      <c r="K256" s="306"/>
      <c r="L256" s="306" t="s">
        <v>28</v>
      </c>
      <c r="M256" s="306"/>
      <c r="N256" s="307"/>
      <c r="O256" s="307"/>
      <c r="P256" s="307"/>
    </row>
    <row r="257" spans="6:16" x14ac:dyDescent="0.25">
      <c r="F257" s="306"/>
      <c r="G257" s="306"/>
      <c r="H257" s="306"/>
      <c r="I257" s="306"/>
      <c r="J257" s="306"/>
      <c r="K257" s="306"/>
      <c r="L257" s="306" t="s">
        <v>28</v>
      </c>
      <c r="M257" s="306"/>
      <c r="N257" s="307"/>
      <c r="O257" s="307"/>
      <c r="P257" s="307"/>
    </row>
    <row r="258" spans="6:16" x14ac:dyDescent="0.25">
      <c r="F258" s="306"/>
      <c r="G258" s="306"/>
      <c r="H258" s="306"/>
      <c r="I258" s="306"/>
      <c r="J258" s="306"/>
      <c r="K258" s="306"/>
      <c r="L258" s="306" t="s">
        <v>28</v>
      </c>
      <c r="M258" s="306"/>
      <c r="N258" s="307"/>
      <c r="O258" s="307"/>
      <c r="P258" s="307"/>
    </row>
    <row r="259" spans="6:16" x14ac:dyDescent="0.25">
      <c r="F259" s="306"/>
      <c r="G259" s="306"/>
      <c r="H259" s="306"/>
      <c r="I259" s="306"/>
      <c r="J259" s="306"/>
      <c r="K259" s="306"/>
      <c r="L259" s="306" t="s">
        <v>28</v>
      </c>
      <c r="M259" s="306"/>
      <c r="N259" s="307"/>
      <c r="O259" s="307"/>
      <c r="P259" s="307"/>
    </row>
    <row r="260" spans="6:16" x14ac:dyDescent="0.25">
      <c r="F260" s="306"/>
      <c r="G260" s="306"/>
      <c r="H260" s="306"/>
      <c r="I260" s="306"/>
      <c r="J260" s="306"/>
      <c r="K260" s="306"/>
      <c r="L260" s="306" t="s">
        <v>28</v>
      </c>
      <c r="M260" s="306"/>
      <c r="N260" s="307"/>
      <c r="O260" s="307"/>
      <c r="P260" s="307"/>
    </row>
    <row r="261" spans="6:16" x14ac:dyDescent="0.25">
      <c r="F261" s="306"/>
      <c r="G261" s="306"/>
      <c r="H261" s="306"/>
      <c r="I261" s="306"/>
      <c r="J261" s="306"/>
      <c r="K261" s="306"/>
      <c r="L261" s="306" t="s">
        <v>28</v>
      </c>
      <c r="M261" s="306"/>
      <c r="N261" s="307"/>
      <c r="O261" s="307"/>
      <c r="P261" s="307"/>
    </row>
    <row r="262" spans="6:16" x14ac:dyDescent="0.25">
      <c r="F262" s="306"/>
      <c r="G262" s="306"/>
      <c r="H262" s="306"/>
      <c r="I262" s="306"/>
      <c r="J262" s="306"/>
      <c r="K262" s="306"/>
      <c r="L262" s="306" t="s">
        <v>28</v>
      </c>
      <c r="M262" s="306"/>
      <c r="N262" s="307"/>
      <c r="O262" s="307"/>
      <c r="P262" s="307"/>
    </row>
    <row r="263" spans="6:16" x14ac:dyDescent="0.25">
      <c r="F263" s="306"/>
      <c r="G263" s="306"/>
      <c r="H263" s="306"/>
      <c r="I263" s="306"/>
      <c r="J263" s="306"/>
      <c r="K263" s="306"/>
      <c r="L263" s="306" t="s">
        <v>28</v>
      </c>
      <c r="M263" s="306"/>
      <c r="N263" s="307"/>
      <c r="O263" s="307"/>
      <c r="P263" s="307"/>
    </row>
    <row r="264" spans="6:16" x14ac:dyDescent="0.25">
      <c r="F264" s="306"/>
      <c r="G264" s="306"/>
      <c r="H264" s="306"/>
      <c r="I264" s="306"/>
      <c r="J264" s="306"/>
      <c r="K264" s="306"/>
      <c r="L264" s="306" t="s">
        <v>28</v>
      </c>
      <c r="M264" s="306"/>
      <c r="N264" s="307"/>
      <c r="O264" s="307"/>
      <c r="P264" s="307"/>
    </row>
    <row r="265" spans="6:16" x14ac:dyDescent="0.25">
      <c r="F265" s="306"/>
      <c r="G265" s="306"/>
      <c r="H265" s="306"/>
      <c r="I265" s="306"/>
      <c r="J265" s="306"/>
      <c r="K265" s="306"/>
      <c r="L265" s="306" t="s">
        <v>28</v>
      </c>
      <c r="M265" s="306"/>
      <c r="N265" s="307"/>
      <c r="O265" s="307"/>
      <c r="P265" s="307"/>
    </row>
    <row r="266" spans="6:16" x14ac:dyDescent="0.25">
      <c r="F266" s="306"/>
      <c r="G266" s="306"/>
      <c r="H266" s="306"/>
      <c r="I266" s="306"/>
      <c r="J266" s="306"/>
      <c r="K266" s="306"/>
      <c r="L266" s="306" t="s">
        <v>28</v>
      </c>
      <c r="M266" s="306"/>
      <c r="N266" s="307"/>
      <c r="O266" s="307"/>
      <c r="P266" s="307"/>
    </row>
    <row r="267" spans="6:16" x14ac:dyDescent="0.25">
      <c r="F267" s="306"/>
      <c r="G267" s="306"/>
      <c r="H267" s="306"/>
      <c r="I267" s="306"/>
      <c r="J267" s="306"/>
      <c r="K267" s="306"/>
      <c r="L267" s="306" t="s">
        <v>28</v>
      </c>
      <c r="M267" s="306"/>
      <c r="N267" s="307"/>
      <c r="O267" s="307"/>
      <c r="P267" s="307"/>
    </row>
    <row r="268" spans="6:16" x14ac:dyDescent="0.25">
      <c r="F268" s="306"/>
      <c r="G268" s="306"/>
      <c r="H268" s="306"/>
      <c r="I268" s="306"/>
      <c r="J268" s="306"/>
      <c r="K268" s="306"/>
      <c r="L268" s="306" t="s">
        <v>28</v>
      </c>
      <c r="M268" s="306"/>
      <c r="N268" s="307"/>
      <c r="O268" s="307"/>
      <c r="P268" s="307"/>
    </row>
    <row r="269" spans="6:16" x14ac:dyDescent="0.25">
      <c r="F269" s="306"/>
      <c r="G269" s="306"/>
      <c r="H269" s="306"/>
      <c r="I269" s="306"/>
      <c r="J269" s="306"/>
      <c r="K269" s="306"/>
      <c r="L269" s="306" t="s">
        <v>28</v>
      </c>
      <c r="M269" s="306"/>
      <c r="N269" s="307"/>
      <c r="O269" s="307"/>
      <c r="P269" s="307"/>
    </row>
    <row r="270" spans="6:16" x14ac:dyDescent="0.25">
      <c r="F270" s="306"/>
      <c r="G270" s="306"/>
      <c r="H270" s="306"/>
      <c r="I270" s="306"/>
      <c r="J270" s="306"/>
      <c r="K270" s="306"/>
      <c r="L270" s="306" t="s">
        <v>28</v>
      </c>
      <c r="M270" s="306"/>
      <c r="N270" s="307"/>
      <c r="O270" s="307"/>
      <c r="P270" s="307"/>
    </row>
    <row r="271" spans="6:16" x14ac:dyDescent="0.25">
      <c r="F271" s="306"/>
      <c r="G271" s="306"/>
      <c r="H271" s="306"/>
      <c r="I271" s="306"/>
      <c r="J271" s="306"/>
      <c r="K271" s="306"/>
      <c r="L271" s="306" t="s">
        <v>28</v>
      </c>
      <c r="M271" s="306"/>
      <c r="N271" s="307"/>
      <c r="O271" s="307"/>
      <c r="P271" s="307"/>
    </row>
    <row r="272" spans="6:16" x14ac:dyDescent="0.25">
      <c r="F272" s="306"/>
      <c r="G272" s="306"/>
      <c r="H272" s="306"/>
      <c r="I272" s="306"/>
      <c r="J272" s="306"/>
      <c r="K272" s="306"/>
      <c r="L272" s="306" t="s">
        <v>28</v>
      </c>
      <c r="M272" s="306"/>
      <c r="N272" s="307"/>
      <c r="O272" s="307"/>
      <c r="P272" s="307"/>
    </row>
    <row r="273" spans="6:16" x14ac:dyDescent="0.25">
      <c r="F273" s="306"/>
      <c r="G273" s="306"/>
      <c r="H273" s="306"/>
      <c r="I273" s="306"/>
      <c r="J273" s="306"/>
      <c r="K273" s="306"/>
      <c r="L273" s="306" t="s">
        <v>28</v>
      </c>
      <c r="M273" s="306"/>
      <c r="N273" s="307"/>
      <c r="O273" s="307"/>
      <c r="P273" s="307"/>
    </row>
    <row r="274" spans="6:16" x14ac:dyDescent="0.25">
      <c r="F274" s="306"/>
      <c r="G274" s="306"/>
      <c r="H274" s="306"/>
      <c r="I274" s="306"/>
      <c r="J274" s="306"/>
      <c r="K274" s="306"/>
      <c r="L274" s="306" t="s">
        <v>28</v>
      </c>
      <c r="M274" s="306"/>
      <c r="N274" s="307"/>
      <c r="O274" s="307"/>
      <c r="P274" s="307"/>
    </row>
    <row r="275" spans="6:16" x14ac:dyDescent="0.25">
      <c r="F275" s="306"/>
      <c r="G275" s="306"/>
      <c r="H275" s="306"/>
      <c r="I275" s="306"/>
      <c r="J275" s="306"/>
      <c r="K275" s="306"/>
      <c r="L275" s="306" t="s">
        <v>28</v>
      </c>
      <c r="M275" s="306"/>
      <c r="N275" s="307"/>
      <c r="O275" s="307"/>
      <c r="P275" s="307"/>
    </row>
    <row r="276" spans="6:16" x14ac:dyDescent="0.25">
      <c r="F276" s="306"/>
      <c r="G276" s="306"/>
      <c r="H276" s="306"/>
      <c r="I276" s="306"/>
      <c r="J276" s="306"/>
      <c r="K276" s="306"/>
      <c r="L276" s="306" t="s">
        <v>28</v>
      </c>
      <c r="M276" s="306"/>
      <c r="N276" s="307"/>
      <c r="O276" s="307"/>
      <c r="P276" s="307"/>
    </row>
    <row r="277" spans="6:16" x14ac:dyDescent="0.25">
      <c r="F277" s="306"/>
      <c r="G277" s="306"/>
      <c r="H277" s="306"/>
      <c r="I277" s="306"/>
      <c r="J277" s="306"/>
      <c r="K277" s="306"/>
      <c r="L277" s="306" t="s">
        <v>28</v>
      </c>
      <c r="M277" s="306"/>
      <c r="N277" s="307"/>
      <c r="O277" s="307"/>
      <c r="P277" s="307"/>
    </row>
    <row r="278" spans="6:16" x14ac:dyDescent="0.25">
      <c r="F278" s="306"/>
      <c r="G278" s="306"/>
      <c r="H278" s="306"/>
      <c r="I278" s="306"/>
      <c r="J278" s="306"/>
      <c r="K278" s="306"/>
      <c r="L278" s="306" t="s">
        <v>28</v>
      </c>
      <c r="M278" s="306"/>
      <c r="N278" s="307"/>
      <c r="O278" s="307"/>
      <c r="P278" s="307"/>
    </row>
    <row r="279" spans="6:16" x14ac:dyDescent="0.25">
      <c r="F279" s="306"/>
      <c r="G279" s="306"/>
      <c r="H279" s="306"/>
      <c r="I279" s="306"/>
      <c r="J279" s="306"/>
      <c r="K279" s="306"/>
      <c r="L279" s="306" t="s">
        <v>28</v>
      </c>
      <c r="M279" s="306"/>
      <c r="N279" s="307"/>
      <c r="O279" s="307"/>
      <c r="P279" s="307"/>
    </row>
    <row r="280" spans="6:16" x14ac:dyDescent="0.25">
      <c r="F280" s="306"/>
      <c r="G280" s="306"/>
      <c r="H280" s="306"/>
      <c r="I280" s="306"/>
      <c r="J280" s="306"/>
      <c r="K280" s="306"/>
      <c r="L280" s="306" t="s">
        <v>28</v>
      </c>
      <c r="M280" s="306"/>
      <c r="N280" s="307"/>
      <c r="O280" s="307"/>
      <c r="P280" s="307"/>
    </row>
    <row r="281" spans="6:16" x14ac:dyDescent="0.25">
      <c r="F281" s="306"/>
      <c r="G281" s="306"/>
      <c r="H281" s="306"/>
      <c r="I281" s="306"/>
      <c r="J281" s="306"/>
      <c r="K281" s="306"/>
      <c r="L281" s="306" t="s">
        <v>28</v>
      </c>
      <c r="M281" s="306"/>
      <c r="N281" s="307"/>
      <c r="O281" s="307"/>
      <c r="P281" s="307"/>
    </row>
    <row r="282" spans="6:16" x14ac:dyDescent="0.25">
      <c r="F282" s="306"/>
      <c r="G282" s="306"/>
      <c r="H282" s="306"/>
      <c r="I282" s="306"/>
      <c r="J282" s="306"/>
      <c r="K282" s="306"/>
      <c r="L282" s="306" t="s">
        <v>28</v>
      </c>
      <c r="M282" s="306"/>
      <c r="N282" s="307"/>
      <c r="O282" s="307"/>
      <c r="P282" s="307"/>
    </row>
    <row r="283" spans="6:16" x14ac:dyDescent="0.25">
      <c r="F283" s="306"/>
      <c r="G283" s="306"/>
      <c r="H283" s="306"/>
      <c r="I283" s="306"/>
      <c r="J283" s="306"/>
      <c r="K283" s="306"/>
      <c r="L283" s="306" t="s">
        <v>28</v>
      </c>
      <c r="M283" s="306"/>
      <c r="N283" s="307"/>
      <c r="O283" s="307"/>
      <c r="P283" s="307"/>
    </row>
    <row r="284" spans="6:16" x14ac:dyDescent="0.25">
      <c r="F284" s="306"/>
      <c r="G284" s="306"/>
      <c r="H284" s="306"/>
      <c r="I284" s="306"/>
      <c r="J284" s="306"/>
      <c r="K284" s="306"/>
      <c r="L284" s="306" t="s">
        <v>28</v>
      </c>
      <c r="M284" s="306"/>
      <c r="N284" s="307"/>
      <c r="O284" s="307"/>
      <c r="P284" s="307"/>
    </row>
    <row r="285" spans="6:16" x14ac:dyDescent="0.25">
      <c r="F285" s="306"/>
      <c r="G285" s="306"/>
      <c r="H285" s="306"/>
      <c r="I285" s="306"/>
      <c r="J285" s="306"/>
      <c r="K285" s="306"/>
      <c r="L285" s="306" t="s">
        <v>28</v>
      </c>
      <c r="M285" s="306"/>
      <c r="N285" s="307"/>
      <c r="O285" s="307"/>
      <c r="P285" s="307"/>
    </row>
    <row r="286" spans="6:16" x14ac:dyDescent="0.25">
      <c r="F286" s="306"/>
      <c r="G286" s="306"/>
      <c r="H286" s="306"/>
      <c r="I286" s="306"/>
      <c r="J286" s="306"/>
      <c r="K286" s="306"/>
      <c r="L286" s="306" t="s">
        <v>28</v>
      </c>
      <c r="M286" s="306"/>
      <c r="N286" s="307"/>
      <c r="O286" s="307"/>
      <c r="P286" s="307"/>
    </row>
    <row r="287" spans="6:16" x14ac:dyDescent="0.25">
      <c r="F287" s="306"/>
      <c r="G287" s="306"/>
      <c r="H287" s="306"/>
      <c r="I287" s="306"/>
      <c r="J287" s="306"/>
      <c r="K287" s="306"/>
      <c r="L287" s="306" t="s">
        <v>28</v>
      </c>
      <c r="M287" s="306"/>
      <c r="N287" s="307"/>
      <c r="O287" s="307"/>
      <c r="P287" s="307"/>
    </row>
    <row r="288" spans="6:16" x14ac:dyDescent="0.25">
      <c r="F288" s="306"/>
      <c r="G288" s="306"/>
      <c r="H288" s="306"/>
      <c r="I288" s="306"/>
      <c r="J288" s="306"/>
      <c r="K288" s="306"/>
      <c r="L288" s="306" t="s">
        <v>28</v>
      </c>
      <c r="M288" s="306"/>
      <c r="N288" s="307"/>
      <c r="O288" s="307"/>
      <c r="P288" s="307"/>
    </row>
    <row r="289" spans="6:16" x14ac:dyDescent="0.25">
      <c r="F289" s="306"/>
      <c r="G289" s="306"/>
      <c r="H289" s="306"/>
      <c r="I289" s="306"/>
      <c r="J289" s="306"/>
      <c r="K289" s="306"/>
      <c r="L289" s="306" t="s">
        <v>28</v>
      </c>
      <c r="M289" s="306"/>
      <c r="N289" s="307"/>
      <c r="O289" s="307"/>
      <c r="P289" s="307"/>
    </row>
    <row r="290" spans="6:16" x14ac:dyDescent="0.25">
      <c r="F290" s="306"/>
      <c r="G290" s="306"/>
      <c r="H290" s="306"/>
      <c r="I290" s="306"/>
      <c r="J290" s="306"/>
      <c r="K290" s="306"/>
      <c r="L290" s="306" t="s">
        <v>28</v>
      </c>
      <c r="M290" s="306"/>
      <c r="N290" s="307"/>
      <c r="O290" s="307"/>
      <c r="P290" s="307"/>
    </row>
    <row r="291" spans="6:16" x14ac:dyDescent="0.25">
      <c r="F291" s="306"/>
      <c r="G291" s="306"/>
      <c r="H291" s="306"/>
      <c r="I291" s="306"/>
      <c r="J291" s="306"/>
      <c r="K291" s="306"/>
      <c r="L291" s="306" t="s">
        <v>28</v>
      </c>
      <c r="M291" s="306"/>
      <c r="N291" s="307"/>
      <c r="O291" s="307"/>
      <c r="P291" s="307"/>
    </row>
    <row r="292" spans="6:16" x14ac:dyDescent="0.25">
      <c r="F292" s="306"/>
      <c r="G292" s="306"/>
      <c r="H292" s="306"/>
      <c r="I292" s="306"/>
      <c r="J292" s="306"/>
      <c r="K292" s="306"/>
      <c r="L292" s="306" t="s">
        <v>28</v>
      </c>
      <c r="M292" s="306"/>
      <c r="N292" s="307"/>
      <c r="O292" s="307"/>
      <c r="P292" s="307"/>
    </row>
    <row r="293" spans="6:16" x14ac:dyDescent="0.25">
      <c r="F293" s="306"/>
      <c r="G293" s="306"/>
      <c r="H293" s="306"/>
      <c r="I293" s="306"/>
      <c r="J293" s="306"/>
      <c r="K293" s="306"/>
      <c r="L293" s="306" t="s">
        <v>28</v>
      </c>
      <c r="M293" s="306"/>
      <c r="N293" s="307"/>
      <c r="O293" s="307"/>
      <c r="P293" s="307"/>
    </row>
    <row r="294" spans="6:16" x14ac:dyDescent="0.25">
      <c r="F294" s="306"/>
      <c r="G294" s="306"/>
      <c r="H294" s="306"/>
      <c r="I294" s="306"/>
      <c r="J294" s="306"/>
      <c r="K294" s="306"/>
      <c r="L294" s="306" t="s">
        <v>28</v>
      </c>
      <c r="M294" s="306"/>
      <c r="N294" s="307"/>
      <c r="O294" s="307"/>
      <c r="P294" s="307"/>
    </row>
    <row r="295" spans="6:16" x14ac:dyDescent="0.25">
      <c r="F295" s="306"/>
      <c r="G295" s="306"/>
      <c r="H295" s="306"/>
      <c r="I295" s="306"/>
      <c r="J295" s="306"/>
      <c r="K295" s="306"/>
      <c r="L295" s="306" t="s">
        <v>28</v>
      </c>
      <c r="M295" s="306"/>
      <c r="N295" s="307"/>
      <c r="O295" s="307"/>
      <c r="P295" s="307"/>
    </row>
    <row r="296" spans="6:16" x14ac:dyDescent="0.25">
      <c r="F296" s="306"/>
      <c r="G296" s="306"/>
      <c r="H296" s="306"/>
      <c r="I296" s="306"/>
      <c r="J296" s="306"/>
      <c r="K296" s="306"/>
      <c r="L296" s="306" t="s">
        <v>28</v>
      </c>
      <c r="M296" s="306"/>
      <c r="N296" s="307"/>
      <c r="O296" s="307"/>
      <c r="P296" s="307"/>
    </row>
    <row r="297" spans="6:16" x14ac:dyDescent="0.25">
      <c r="F297" s="306"/>
      <c r="G297" s="306"/>
      <c r="H297" s="306"/>
      <c r="I297" s="306"/>
      <c r="J297" s="306"/>
      <c r="K297" s="306"/>
      <c r="L297" s="306" t="s">
        <v>28</v>
      </c>
      <c r="M297" s="306"/>
      <c r="N297" s="307"/>
      <c r="O297" s="307"/>
      <c r="P297" s="307"/>
    </row>
    <row r="298" spans="6:16" x14ac:dyDescent="0.25">
      <c r="F298" s="306"/>
      <c r="G298" s="306"/>
      <c r="H298" s="306"/>
      <c r="I298" s="306"/>
      <c r="J298" s="306"/>
      <c r="K298" s="306"/>
      <c r="L298" s="306" t="s">
        <v>28</v>
      </c>
      <c r="M298" s="306"/>
      <c r="N298" s="307"/>
      <c r="O298" s="307"/>
      <c r="P298" s="307"/>
    </row>
    <row r="299" spans="6:16" x14ac:dyDescent="0.25">
      <c r="F299" s="306"/>
      <c r="G299" s="306"/>
      <c r="H299" s="306"/>
      <c r="I299" s="306"/>
      <c r="J299" s="306"/>
      <c r="K299" s="306"/>
      <c r="L299" s="306" t="s">
        <v>28</v>
      </c>
      <c r="M299" s="306"/>
      <c r="N299" s="307"/>
      <c r="O299" s="307"/>
      <c r="P299" s="307"/>
    </row>
    <row r="300" spans="6:16" x14ac:dyDescent="0.25">
      <c r="F300" s="306"/>
      <c r="G300" s="306"/>
      <c r="H300" s="306"/>
      <c r="I300" s="306"/>
      <c r="J300" s="306"/>
      <c r="K300" s="306"/>
      <c r="L300" s="306" t="s">
        <v>28</v>
      </c>
      <c r="M300" s="306"/>
      <c r="N300" s="307"/>
      <c r="O300" s="307"/>
      <c r="P300" s="307"/>
    </row>
    <row r="301" spans="6:16" x14ac:dyDescent="0.25">
      <c r="F301" s="306"/>
      <c r="G301" s="306"/>
      <c r="H301" s="306"/>
      <c r="I301" s="306"/>
      <c r="J301" s="306"/>
      <c r="K301" s="306"/>
      <c r="L301" s="306" t="s">
        <v>28</v>
      </c>
      <c r="M301" s="306"/>
      <c r="N301" s="307"/>
      <c r="O301" s="307"/>
      <c r="P301" s="307"/>
    </row>
    <row r="302" spans="6:16" x14ac:dyDescent="0.25">
      <c r="F302" s="306"/>
      <c r="G302" s="306"/>
      <c r="H302" s="306"/>
      <c r="I302" s="306"/>
      <c r="J302" s="306"/>
      <c r="K302" s="306"/>
      <c r="L302" s="306" t="s">
        <v>28</v>
      </c>
      <c r="M302" s="306"/>
      <c r="N302" s="307"/>
      <c r="O302" s="307"/>
      <c r="P302" s="307"/>
    </row>
    <row r="303" spans="6:16" x14ac:dyDescent="0.25">
      <c r="F303" s="306"/>
      <c r="G303" s="306"/>
      <c r="H303" s="306"/>
      <c r="I303" s="306"/>
      <c r="J303" s="306"/>
      <c r="K303" s="306"/>
      <c r="L303" s="306" t="s">
        <v>28</v>
      </c>
      <c r="M303" s="306"/>
      <c r="N303" s="307"/>
      <c r="O303" s="307"/>
      <c r="P303" s="307"/>
    </row>
    <row r="304" spans="6:16" x14ac:dyDescent="0.25">
      <c r="F304" s="306"/>
      <c r="G304" s="306"/>
      <c r="H304" s="306"/>
      <c r="I304" s="306"/>
      <c r="J304" s="306"/>
      <c r="K304" s="306"/>
      <c r="L304" s="306" t="s">
        <v>28</v>
      </c>
      <c r="M304" s="306"/>
      <c r="N304" s="307"/>
      <c r="O304" s="307"/>
      <c r="P304" s="307"/>
    </row>
    <row r="305" spans="6:16" x14ac:dyDescent="0.25">
      <c r="F305" s="306"/>
      <c r="G305" s="306"/>
      <c r="H305" s="306"/>
      <c r="I305" s="306"/>
      <c r="J305" s="306"/>
      <c r="K305" s="306"/>
      <c r="L305" s="306" t="s">
        <v>28</v>
      </c>
      <c r="M305" s="306"/>
      <c r="N305" s="307"/>
      <c r="O305" s="307"/>
      <c r="P305" s="307"/>
    </row>
    <row r="306" spans="6:16" x14ac:dyDescent="0.25">
      <c r="F306" s="306"/>
      <c r="G306" s="306"/>
      <c r="H306" s="306"/>
      <c r="I306" s="306"/>
      <c r="J306" s="306"/>
      <c r="K306" s="306"/>
      <c r="L306" s="306" t="s">
        <v>28</v>
      </c>
      <c r="M306" s="306"/>
      <c r="N306" s="307"/>
      <c r="O306" s="307"/>
      <c r="P306" s="307"/>
    </row>
    <row r="307" spans="6:16" x14ac:dyDescent="0.25">
      <c r="F307" s="306"/>
      <c r="G307" s="306"/>
      <c r="H307" s="306"/>
      <c r="I307" s="306"/>
      <c r="J307" s="306"/>
      <c r="K307" s="306"/>
      <c r="L307" s="306"/>
      <c r="M307" s="306"/>
      <c r="N307" s="307"/>
      <c r="O307" s="307"/>
      <c r="P307" s="307"/>
    </row>
    <row r="308" spans="6:16" x14ac:dyDescent="0.25">
      <c r="F308" s="306"/>
      <c r="G308" s="306"/>
      <c r="H308" s="306"/>
      <c r="I308" s="306"/>
      <c r="J308" s="306"/>
      <c r="K308" s="306"/>
      <c r="L308" s="306"/>
      <c r="M308" s="306"/>
      <c r="N308" s="307"/>
      <c r="O308" s="307"/>
      <c r="P308" s="307"/>
    </row>
    <row r="309" spans="6:16" x14ac:dyDescent="0.25">
      <c r="F309" s="306"/>
      <c r="G309" s="306"/>
      <c r="H309" s="306"/>
      <c r="I309" s="306"/>
      <c r="J309" s="306"/>
      <c r="K309" s="306"/>
      <c r="L309" s="306"/>
      <c r="M309" s="306"/>
      <c r="N309" s="307"/>
      <c r="O309" s="307"/>
      <c r="P309" s="307"/>
    </row>
    <row r="310" spans="6:16" x14ac:dyDescent="0.25">
      <c r="F310" s="306"/>
      <c r="G310" s="306"/>
      <c r="H310" s="306"/>
      <c r="I310" s="306"/>
      <c r="J310" s="306"/>
      <c r="K310" s="306"/>
      <c r="L310" s="306"/>
      <c r="M310" s="306"/>
      <c r="N310" s="307"/>
      <c r="O310" s="307"/>
      <c r="P310" s="307"/>
    </row>
    <row r="311" spans="6:16" x14ac:dyDescent="0.25">
      <c r="F311" s="306"/>
      <c r="G311" s="306"/>
      <c r="H311" s="306"/>
      <c r="I311" s="306"/>
      <c r="J311" s="306"/>
      <c r="K311" s="306"/>
      <c r="L311" s="306"/>
      <c r="M311" s="306"/>
      <c r="N311" s="307"/>
      <c r="O311" s="307"/>
      <c r="P311" s="307"/>
    </row>
    <row r="312" spans="6:16" x14ac:dyDescent="0.25">
      <c r="F312" s="306"/>
      <c r="G312" s="306"/>
      <c r="H312" s="306"/>
      <c r="I312" s="306"/>
      <c r="J312" s="306"/>
      <c r="K312" s="306"/>
      <c r="L312" s="306"/>
      <c r="M312" s="306"/>
      <c r="N312" s="307"/>
      <c r="O312" s="307"/>
      <c r="P312" s="307"/>
    </row>
    <row r="313" spans="6:16" x14ac:dyDescent="0.25">
      <c r="F313" s="306"/>
      <c r="G313" s="306"/>
      <c r="H313" s="306"/>
      <c r="I313" s="306"/>
      <c r="J313" s="306"/>
      <c r="K313" s="306"/>
      <c r="L313" s="306"/>
      <c r="M313" s="306"/>
      <c r="N313" s="307"/>
      <c r="O313" s="307"/>
      <c r="P313" s="307"/>
    </row>
    <row r="314" spans="6:16" x14ac:dyDescent="0.25">
      <c r="F314" s="306"/>
      <c r="G314" s="306"/>
      <c r="H314" s="306"/>
      <c r="I314" s="306"/>
      <c r="J314" s="306"/>
      <c r="K314" s="306"/>
      <c r="L314" s="306"/>
      <c r="M314" s="306"/>
      <c r="N314" s="307"/>
      <c r="O314" s="307"/>
      <c r="P314" s="307"/>
    </row>
    <row r="315" spans="6:16" x14ac:dyDescent="0.25">
      <c r="F315" s="306"/>
      <c r="G315" s="306"/>
      <c r="H315" s="306"/>
      <c r="I315" s="306"/>
      <c r="J315" s="306"/>
      <c r="K315" s="306"/>
      <c r="L315" s="306"/>
      <c r="M315" s="306"/>
      <c r="N315" s="307"/>
      <c r="O315" s="307"/>
      <c r="P315" s="307"/>
    </row>
    <row r="316" spans="6:16" x14ac:dyDescent="0.25">
      <c r="F316" s="306"/>
      <c r="G316" s="306"/>
      <c r="H316" s="306"/>
      <c r="I316" s="306"/>
      <c r="J316" s="306"/>
      <c r="K316" s="306"/>
      <c r="L316" s="306"/>
      <c r="M316" s="306"/>
      <c r="N316" s="307"/>
      <c r="O316" s="307"/>
      <c r="P316" s="307"/>
    </row>
    <row r="317" spans="6:16" x14ac:dyDescent="0.25">
      <c r="F317" s="306"/>
      <c r="G317" s="306"/>
      <c r="H317" s="306"/>
      <c r="I317" s="306"/>
      <c r="J317" s="306"/>
      <c r="K317" s="306"/>
      <c r="L317" s="306"/>
      <c r="M317" s="306"/>
      <c r="N317" s="307"/>
      <c r="O317" s="307"/>
      <c r="P317" s="307"/>
    </row>
    <row r="318" spans="6:16" x14ac:dyDescent="0.25">
      <c r="F318" s="306"/>
      <c r="G318" s="306"/>
      <c r="H318" s="306"/>
      <c r="I318" s="306"/>
      <c r="J318" s="306"/>
      <c r="K318" s="306"/>
      <c r="L318" s="306"/>
      <c r="M318" s="306"/>
      <c r="N318" s="307"/>
      <c r="O318" s="307"/>
      <c r="P318" s="307"/>
    </row>
    <row r="319" spans="6:16" x14ac:dyDescent="0.25">
      <c r="F319" s="306"/>
      <c r="G319" s="306"/>
      <c r="H319" s="306"/>
      <c r="I319" s="306"/>
      <c r="J319" s="306"/>
      <c r="K319" s="306"/>
      <c r="L319" s="306"/>
      <c r="M319" s="306"/>
      <c r="N319" s="307"/>
      <c r="O319" s="307"/>
      <c r="P319" s="307"/>
    </row>
    <row r="320" spans="6:16" x14ac:dyDescent="0.25">
      <c r="F320" s="306"/>
      <c r="G320" s="306"/>
      <c r="H320" s="306"/>
      <c r="I320" s="306"/>
      <c r="J320" s="306"/>
      <c r="K320" s="306"/>
      <c r="L320" s="306"/>
      <c r="M320" s="306"/>
      <c r="N320" s="307"/>
      <c r="O320" s="307"/>
      <c r="P320" s="307"/>
    </row>
    <row r="321" spans="6:16" x14ac:dyDescent="0.25">
      <c r="F321" s="306"/>
      <c r="G321" s="306"/>
      <c r="H321" s="306"/>
      <c r="I321" s="306"/>
      <c r="J321" s="306"/>
      <c r="K321" s="306"/>
      <c r="L321" s="306"/>
      <c r="M321" s="306"/>
      <c r="N321" s="307"/>
      <c r="O321" s="307"/>
      <c r="P321" s="307"/>
    </row>
    <row r="322" spans="6:16" x14ac:dyDescent="0.25">
      <c r="F322" s="306"/>
      <c r="G322" s="306"/>
      <c r="H322" s="306"/>
      <c r="I322" s="306"/>
      <c r="J322" s="306"/>
      <c r="K322" s="306"/>
      <c r="L322" s="306"/>
      <c r="M322" s="306"/>
      <c r="N322" s="307"/>
      <c r="O322" s="307"/>
      <c r="P322" s="307"/>
    </row>
    <row r="323" spans="6:16" x14ac:dyDescent="0.25">
      <c r="F323" s="306"/>
      <c r="G323" s="306"/>
      <c r="H323" s="306"/>
      <c r="I323" s="306"/>
      <c r="J323" s="306"/>
      <c r="K323" s="306"/>
      <c r="L323" s="306"/>
      <c r="M323" s="306"/>
      <c r="N323" s="307"/>
      <c r="O323" s="307"/>
      <c r="P323" s="307"/>
    </row>
    <row r="324" spans="6:16" x14ac:dyDescent="0.25">
      <c r="F324" s="306"/>
      <c r="G324" s="306"/>
      <c r="H324" s="306"/>
      <c r="I324" s="306"/>
      <c r="J324" s="306"/>
      <c r="K324" s="306"/>
      <c r="L324" s="306"/>
      <c r="M324" s="306"/>
      <c r="N324" s="307"/>
      <c r="O324" s="307"/>
      <c r="P324" s="307"/>
    </row>
    <row r="325" spans="6:16" x14ac:dyDescent="0.25">
      <c r="F325" s="306"/>
      <c r="G325" s="306"/>
      <c r="H325" s="306"/>
      <c r="I325" s="306"/>
      <c r="J325" s="306"/>
      <c r="K325" s="306"/>
      <c r="L325" s="306"/>
      <c r="M325" s="306"/>
      <c r="N325" s="307"/>
      <c r="O325" s="307"/>
      <c r="P325" s="307"/>
    </row>
    <row r="326" spans="6:16" x14ac:dyDescent="0.25">
      <c r="F326" s="306"/>
      <c r="G326" s="306"/>
      <c r="H326" s="306"/>
      <c r="I326" s="306"/>
      <c r="J326" s="306"/>
      <c r="K326" s="306"/>
      <c r="L326" s="306"/>
      <c r="M326" s="306"/>
      <c r="N326" s="307"/>
      <c r="O326" s="307"/>
      <c r="P326" s="307"/>
    </row>
    <row r="327" spans="6:16" x14ac:dyDescent="0.25">
      <c r="F327" s="306"/>
      <c r="G327" s="306"/>
      <c r="H327" s="306"/>
      <c r="I327" s="306"/>
      <c r="J327" s="306"/>
      <c r="K327" s="306"/>
      <c r="L327" s="306"/>
      <c r="M327" s="306"/>
      <c r="N327" s="307"/>
      <c r="O327" s="307"/>
      <c r="P327" s="307"/>
    </row>
    <row r="328" spans="6:16" x14ac:dyDescent="0.25">
      <c r="F328" s="306"/>
      <c r="G328" s="306"/>
      <c r="H328" s="306"/>
      <c r="I328" s="306"/>
      <c r="J328" s="306"/>
      <c r="K328" s="306"/>
      <c r="L328" s="306"/>
      <c r="M328" s="306"/>
      <c r="N328" s="307"/>
      <c r="O328" s="307"/>
      <c r="P328" s="307"/>
    </row>
    <row r="329" spans="6:16" x14ac:dyDescent="0.25">
      <c r="F329" s="306"/>
      <c r="G329" s="306"/>
      <c r="H329" s="306"/>
      <c r="I329" s="306"/>
      <c r="J329" s="306"/>
      <c r="K329" s="306"/>
      <c r="L329" s="306"/>
      <c r="M329" s="306"/>
      <c r="N329" s="307"/>
      <c r="O329" s="307"/>
      <c r="P329" s="307"/>
    </row>
    <row r="330" spans="6:16" x14ac:dyDescent="0.25">
      <c r="F330" s="306"/>
      <c r="G330" s="306"/>
      <c r="H330" s="306"/>
      <c r="I330" s="306"/>
      <c r="J330" s="306"/>
      <c r="K330" s="306"/>
      <c r="L330" s="306"/>
      <c r="M330" s="306"/>
      <c r="N330" s="307"/>
      <c r="O330" s="307"/>
      <c r="P330" s="307"/>
    </row>
    <row r="331" spans="6:16" x14ac:dyDescent="0.25">
      <c r="F331" s="306"/>
      <c r="G331" s="306"/>
      <c r="H331" s="306"/>
      <c r="I331" s="306"/>
      <c r="J331" s="306"/>
      <c r="K331" s="306"/>
      <c r="L331" s="306"/>
      <c r="M331" s="306"/>
      <c r="N331" s="307"/>
      <c r="O331" s="307"/>
      <c r="P331" s="307"/>
    </row>
    <row r="332" spans="6:16" x14ac:dyDescent="0.25">
      <c r="F332" s="306"/>
      <c r="G332" s="306"/>
      <c r="H332" s="306"/>
      <c r="I332" s="306"/>
      <c r="J332" s="306"/>
      <c r="K332" s="306"/>
      <c r="L332" s="306"/>
      <c r="M332" s="306"/>
      <c r="N332" s="307"/>
      <c r="O332" s="307"/>
      <c r="P332" s="307"/>
    </row>
    <row r="333" spans="6:16" x14ac:dyDescent="0.25">
      <c r="F333" s="306"/>
      <c r="G333" s="306"/>
      <c r="H333" s="306"/>
      <c r="I333" s="306"/>
      <c r="J333" s="306"/>
      <c r="K333" s="306"/>
      <c r="L333" s="306"/>
      <c r="M333" s="306"/>
      <c r="N333" s="307"/>
      <c r="O333" s="307"/>
      <c r="P333" s="307"/>
    </row>
    <row r="334" spans="6:16" x14ac:dyDescent="0.25">
      <c r="F334" s="306"/>
      <c r="G334" s="306"/>
      <c r="H334" s="306"/>
      <c r="I334" s="306"/>
      <c r="J334" s="306"/>
      <c r="K334" s="306"/>
      <c r="L334" s="306"/>
      <c r="M334" s="306"/>
      <c r="N334" s="307"/>
      <c r="O334" s="307"/>
      <c r="P334" s="307"/>
    </row>
    <row r="335" spans="6:16" x14ac:dyDescent="0.25">
      <c r="F335" s="306"/>
      <c r="G335" s="306"/>
      <c r="H335" s="306"/>
      <c r="I335" s="306"/>
      <c r="J335" s="306"/>
      <c r="K335" s="306"/>
      <c r="L335" s="306"/>
      <c r="M335" s="306"/>
      <c r="N335" s="307"/>
      <c r="O335" s="307"/>
      <c r="P335" s="307"/>
    </row>
    <row r="336" spans="6:16" x14ac:dyDescent="0.25">
      <c r="F336" s="306"/>
      <c r="G336" s="306"/>
      <c r="H336" s="306"/>
      <c r="I336" s="306"/>
      <c r="J336" s="306"/>
      <c r="K336" s="306"/>
      <c r="L336" s="306"/>
      <c r="M336" s="306"/>
      <c r="N336" s="307"/>
      <c r="O336" s="307"/>
      <c r="P336" s="307"/>
    </row>
    <row r="337" spans="6:16" x14ac:dyDescent="0.25">
      <c r="F337" s="306"/>
      <c r="G337" s="306"/>
      <c r="H337" s="306"/>
      <c r="I337" s="306"/>
      <c r="J337" s="306"/>
      <c r="K337" s="306"/>
      <c r="L337" s="306"/>
      <c r="M337" s="306"/>
      <c r="N337" s="307"/>
      <c r="O337" s="307"/>
      <c r="P337" s="307"/>
    </row>
    <row r="338" spans="6:16" x14ac:dyDescent="0.25">
      <c r="F338" s="306"/>
      <c r="G338" s="306"/>
      <c r="H338" s="306"/>
      <c r="I338" s="306"/>
      <c r="J338" s="306"/>
      <c r="K338" s="306"/>
      <c r="L338" s="306"/>
      <c r="M338" s="306"/>
      <c r="N338" s="307"/>
      <c r="O338" s="307"/>
      <c r="P338" s="307"/>
    </row>
    <row r="339" spans="6:16" x14ac:dyDescent="0.25">
      <c r="F339" s="306"/>
      <c r="G339" s="306"/>
      <c r="H339" s="306"/>
      <c r="I339" s="306"/>
      <c r="J339" s="306"/>
      <c r="K339" s="306"/>
      <c r="L339" s="306"/>
      <c r="M339" s="306"/>
      <c r="N339" s="307"/>
      <c r="O339" s="307"/>
      <c r="P339" s="307"/>
    </row>
    <row r="340" spans="6:16" x14ac:dyDescent="0.25">
      <c r="F340" s="306"/>
      <c r="G340" s="306"/>
      <c r="H340" s="306"/>
      <c r="I340" s="306"/>
      <c r="J340" s="306"/>
      <c r="K340" s="306"/>
      <c r="L340" s="306"/>
      <c r="M340" s="306"/>
      <c r="N340" s="307"/>
      <c r="O340" s="307"/>
      <c r="P340" s="307"/>
    </row>
    <row r="341" spans="6:16" x14ac:dyDescent="0.25">
      <c r="F341" s="306"/>
      <c r="G341" s="306"/>
      <c r="H341" s="306"/>
      <c r="I341" s="306"/>
      <c r="J341" s="306"/>
      <c r="K341" s="306"/>
      <c r="L341" s="306"/>
      <c r="M341" s="306"/>
      <c r="N341" s="307"/>
      <c r="O341" s="307"/>
      <c r="P341" s="307"/>
    </row>
    <row r="342" spans="6:16" x14ac:dyDescent="0.25">
      <c r="F342" s="306"/>
      <c r="G342" s="306"/>
      <c r="H342" s="306"/>
      <c r="I342" s="306"/>
      <c r="J342" s="306"/>
      <c r="K342" s="306"/>
      <c r="L342" s="306"/>
      <c r="M342" s="306"/>
      <c r="N342" s="307"/>
      <c r="O342" s="307"/>
      <c r="P342" s="307"/>
    </row>
    <row r="343" spans="6:16" x14ac:dyDescent="0.25">
      <c r="F343" s="306"/>
      <c r="G343" s="306"/>
      <c r="H343" s="306"/>
      <c r="I343" s="306"/>
      <c r="J343" s="306"/>
      <c r="K343" s="306"/>
      <c r="L343" s="306"/>
      <c r="M343" s="306"/>
      <c r="N343" s="307"/>
      <c r="O343" s="307"/>
      <c r="P343" s="307"/>
    </row>
    <row r="344" spans="6:16" x14ac:dyDescent="0.25">
      <c r="F344" s="306"/>
      <c r="G344" s="306"/>
      <c r="H344" s="306"/>
      <c r="I344" s="306"/>
      <c r="J344" s="306"/>
      <c r="K344" s="306"/>
      <c r="L344" s="306"/>
      <c r="M344" s="306"/>
      <c r="N344" s="307"/>
      <c r="O344" s="307"/>
      <c r="P344" s="307"/>
    </row>
    <row r="345" spans="6:16" x14ac:dyDescent="0.25">
      <c r="F345" s="306"/>
      <c r="G345" s="306"/>
      <c r="H345" s="306"/>
      <c r="I345" s="306"/>
      <c r="J345" s="306"/>
      <c r="K345" s="306"/>
      <c r="L345" s="306"/>
      <c r="M345" s="306"/>
      <c r="N345" s="307"/>
      <c r="O345" s="307"/>
      <c r="P345" s="307"/>
    </row>
    <row r="346" spans="6:16" x14ac:dyDescent="0.25">
      <c r="F346" s="306"/>
      <c r="G346" s="306"/>
      <c r="H346" s="306"/>
      <c r="I346" s="306"/>
      <c r="J346" s="306"/>
      <c r="K346" s="306"/>
      <c r="L346" s="306"/>
      <c r="M346" s="306"/>
      <c r="N346" s="307"/>
      <c r="O346" s="307"/>
      <c r="P346" s="307"/>
    </row>
    <row r="347" spans="6:16" x14ac:dyDescent="0.25">
      <c r="F347" s="306"/>
      <c r="G347" s="306"/>
      <c r="H347" s="306"/>
      <c r="I347" s="306"/>
      <c r="J347" s="306"/>
      <c r="K347" s="306"/>
      <c r="L347" s="306"/>
      <c r="M347" s="306"/>
      <c r="N347" s="307"/>
      <c r="O347" s="307"/>
      <c r="P347" s="307"/>
    </row>
    <row r="348" spans="6:16" x14ac:dyDescent="0.25">
      <c r="F348" s="306"/>
      <c r="G348" s="306"/>
      <c r="H348" s="306"/>
      <c r="I348" s="306"/>
      <c r="J348" s="306"/>
      <c r="K348" s="306"/>
      <c r="L348" s="306"/>
      <c r="M348" s="306"/>
      <c r="N348" s="306"/>
      <c r="O348" s="306"/>
      <c r="P348" s="306"/>
    </row>
    <row r="349" spans="6:16" x14ac:dyDescent="0.25">
      <c r="F349" s="306"/>
      <c r="G349" s="306"/>
      <c r="H349" s="306"/>
      <c r="I349" s="306"/>
      <c r="J349" s="306"/>
      <c r="K349" s="306"/>
      <c r="L349" s="306"/>
      <c r="M349" s="306"/>
      <c r="N349" s="306"/>
      <c r="O349" s="306"/>
      <c r="P349" s="306"/>
    </row>
    <row r="350" spans="6:16" x14ac:dyDescent="0.25">
      <c r="F350" s="306"/>
      <c r="G350" s="306"/>
      <c r="H350" s="306"/>
      <c r="I350" s="306"/>
      <c r="J350" s="306"/>
      <c r="K350" s="306"/>
      <c r="L350" s="306"/>
      <c r="M350" s="306"/>
      <c r="N350" s="306"/>
      <c r="O350" s="306"/>
      <c r="P350" s="306"/>
    </row>
    <row r="351" spans="6:16" x14ac:dyDescent="0.25">
      <c r="F351" s="306"/>
      <c r="G351" s="306"/>
      <c r="H351" s="306"/>
      <c r="I351" s="306"/>
      <c r="J351" s="306"/>
      <c r="K351" s="306"/>
      <c r="L351" s="306"/>
      <c r="M351" s="306"/>
      <c r="N351" s="306"/>
      <c r="O351" s="306"/>
      <c r="P351" s="306"/>
    </row>
    <row r="352" spans="6:16" x14ac:dyDescent="0.25">
      <c r="F352" s="306"/>
      <c r="G352" s="306"/>
      <c r="H352" s="306"/>
      <c r="I352" s="306"/>
      <c r="J352" s="306"/>
      <c r="K352" s="306"/>
      <c r="L352" s="306"/>
      <c r="M352" s="306"/>
      <c r="N352" s="306"/>
      <c r="O352" s="306"/>
      <c r="P352" s="306"/>
    </row>
    <row r="353" spans="6:16" x14ac:dyDescent="0.25">
      <c r="F353" s="306"/>
      <c r="G353" s="306"/>
      <c r="H353" s="306"/>
      <c r="I353" s="306"/>
      <c r="J353" s="306"/>
      <c r="K353" s="306"/>
      <c r="L353" s="306"/>
      <c r="M353" s="306"/>
      <c r="N353" s="306"/>
      <c r="O353" s="306"/>
      <c r="P353" s="306"/>
    </row>
    <row r="354" spans="6:16" x14ac:dyDescent="0.25">
      <c r="F354" s="306"/>
      <c r="G354" s="306"/>
      <c r="H354" s="306"/>
      <c r="I354" s="306"/>
      <c r="J354" s="306"/>
      <c r="K354" s="306"/>
      <c r="L354" s="306"/>
      <c r="M354" s="306"/>
      <c r="N354" s="306"/>
      <c r="O354" s="306"/>
      <c r="P354" s="306"/>
    </row>
    <row r="355" spans="6:16" x14ac:dyDescent="0.25">
      <c r="F355" s="306"/>
      <c r="G355" s="306"/>
      <c r="H355" s="306"/>
      <c r="I355" s="306"/>
      <c r="J355" s="306"/>
      <c r="K355" s="306"/>
      <c r="L355" s="306"/>
      <c r="M355" s="306"/>
      <c r="N355" s="306"/>
      <c r="O355" s="306"/>
      <c r="P355" s="306"/>
    </row>
    <row r="356" spans="6:16" x14ac:dyDescent="0.25">
      <c r="F356" s="306"/>
      <c r="G356" s="306"/>
      <c r="H356" s="306"/>
      <c r="I356" s="306"/>
      <c r="J356" s="306"/>
      <c r="K356" s="306"/>
      <c r="L356" s="306"/>
      <c r="M356" s="306"/>
      <c r="N356" s="306"/>
      <c r="O356" s="306"/>
      <c r="P356" s="306"/>
    </row>
    <row r="357" spans="6:16" x14ac:dyDescent="0.25">
      <c r="F357" s="306"/>
      <c r="G357" s="306"/>
      <c r="H357" s="306"/>
      <c r="I357" s="306"/>
      <c r="J357" s="306"/>
      <c r="K357" s="306"/>
      <c r="L357" s="306"/>
      <c r="M357" s="306"/>
      <c r="N357" s="306"/>
      <c r="O357" s="306"/>
      <c r="P357" s="306"/>
    </row>
    <row r="358" spans="6:16" x14ac:dyDescent="0.25">
      <c r="F358" s="306"/>
      <c r="G358" s="306"/>
      <c r="H358" s="306"/>
      <c r="I358" s="306"/>
      <c r="J358" s="306"/>
      <c r="K358" s="306"/>
      <c r="L358" s="306"/>
      <c r="M358" s="306"/>
      <c r="N358" s="306"/>
      <c r="O358" s="306"/>
      <c r="P358" s="306"/>
    </row>
    <row r="359" spans="6:16" x14ac:dyDescent="0.25">
      <c r="F359" s="306"/>
      <c r="G359" s="306"/>
      <c r="H359" s="306"/>
      <c r="I359" s="306"/>
      <c r="J359" s="306"/>
      <c r="K359" s="306"/>
      <c r="L359" s="306"/>
      <c r="M359" s="306"/>
      <c r="N359" s="306"/>
      <c r="O359" s="306"/>
      <c r="P359" s="306"/>
    </row>
    <row r="360" spans="6:16" x14ac:dyDescent="0.25">
      <c r="F360" s="306"/>
      <c r="G360" s="306"/>
      <c r="H360" s="306"/>
      <c r="I360" s="306"/>
      <c r="J360" s="306"/>
      <c r="K360" s="306"/>
      <c r="L360" s="306"/>
      <c r="M360" s="306"/>
      <c r="N360" s="306"/>
      <c r="O360" s="306"/>
      <c r="P360" s="306"/>
    </row>
    <row r="361" spans="6:16" x14ac:dyDescent="0.25">
      <c r="F361" s="306"/>
      <c r="G361" s="306"/>
      <c r="H361" s="306"/>
      <c r="I361" s="306"/>
      <c r="J361" s="306"/>
      <c r="K361" s="306"/>
      <c r="L361" s="306"/>
      <c r="M361" s="306"/>
      <c r="N361" s="306"/>
      <c r="O361" s="306"/>
      <c r="P361" s="306"/>
    </row>
    <row r="362" spans="6:16" x14ac:dyDescent="0.25">
      <c r="F362" s="306"/>
      <c r="G362" s="306"/>
      <c r="H362" s="306"/>
      <c r="I362" s="306"/>
      <c r="J362" s="306"/>
      <c r="K362" s="306"/>
      <c r="L362" s="306"/>
      <c r="M362" s="306"/>
      <c r="N362" s="306"/>
      <c r="O362" s="306"/>
      <c r="P362" s="306"/>
    </row>
    <row r="363" spans="6:16" x14ac:dyDescent="0.25">
      <c r="F363" s="306"/>
      <c r="G363" s="306"/>
      <c r="H363" s="306"/>
      <c r="I363" s="306"/>
      <c r="J363" s="306"/>
      <c r="K363" s="306"/>
      <c r="L363" s="306"/>
      <c r="M363" s="306"/>
      <c r="N363" s="306"/>
      <c r="O363" s="306"/>
      <c r="P363" s="306"/>
    </row>
    <row r="364" spans="6:16" x14ac:dyDescent="0.25">
      <c r="F364" s="312"/>
      <c r="G364" s="312"/>
      <c r="H364" s="312"/>
      <c r="I364" s="312"/>
      <c r="J364" s="312"/>
      <c r="K364" s="312"/>
      <c r="L364" s="312"/>
      <c r="M364" s="312"/>
      <c r="N364" s="312"/>
      <c r="O364" s="312"/>
      <c r="P364" s="312"/>
    </row>
    <row r="365" spans="6:16" x14ac:dyDescent="0.25">
      <c r="F365" s="312"/>
      <c r="G365" s="312"/>
      <c r="H365" s="312"/>
      <c r="I365" s="312"/>
      <c r="J365" s="312"/>
      <c r="K365" s="312"/>
      <c r="L365" s="312"/>
      <c r="M365" s="312"/>
      <c r="N365" s="312"/>
      <c r="O365" s="312"/>
      <c r="P365" s="312"/>
    </row>
    <row r="366" spans="6:16" x14ac:dyDescent="0.25">
      <c r="F366" s="312"/>
      <c r="G366" s="312"/>
      <c r="H366" s="312"/>
      <c r="I366" s="312"/>
      <c r="J366" s="312"/>
      <c r="K366" s="312"/>
      <c r="L366" s="312"/>
      <c r="M366" s="312"/>
      <c r="N366" s="312"/>
      <c r="O366" s="312"/>
      <c r="P366" s="312"/>
    </row>
  </sheetData>
  <sheetProtection sheet="1" objects="1" scenarios="1" autoFilter="0"/>
  <mergeCells count="8">
    <mergeCell ref="L2:P2"/>
    <mergeCell ref="B11:C11"/>
    <mergeCell ref="F7:F8"/>
    <mergeCell ref="J7:J8"/>
    <mergeCell ref="N7:N8"/>
    <mergeCell ref="F10:G10"/>
    <mergeCell ref="J10:K10"/>
    <mergeCell ref="N10:O10"/>
  </mergeCells>
  <pageMargins left="0.70866141732283472" right="0.70866141732283472" top="0.78740157480314965" bottom="0.78740157480314965" header="0.31496062992125984" footer="0.31496062992125984"/>
  <pageSetup paperSize="9" scale="72" fitToHeight="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4"/>
  <sheetViews>
    <sheetView zoomScaleNormal="100" workbookViewId="0">
      <pane ySplit="9" topLeftCell="A10" activePane="bottomLeft" state="frozen"/>
      <selection pane="bottomLeft"/>
    </sheetView>
  </sheetViews>
  <sheetFormatPr baseColWidth="10" defaultColWidth="11.42578125" defaultRowHeight="12.75" x14ac:dyDescent="0.2"/>
  <cols>
    <col min="1" max="1" width="13.28515625" style="451" bestFit="1" customWidth="1"/>
    <col min="2" max="2" width="7" style="452" bestFit="1" customWidth="1"/>
    <col min="3" max="3" width="7.85546875" style="452" bestFit="1" customWidth="1"/>
    <col min="4" max="4" width="8" style="306" bestFit="1" customWidth="1"/>
    <col min="5" max="5" width="15.5703125" style="306" bestFit="1" customWidth="1"/>
    <col min="6" max="16384" width="11.42578125" style="306"/>
  </cols>
  <sheetData>
    <row r="1" spans="1:20" ht="18" x14ac:dyDescent="0.25">
      <c r="A1" s="447"/>
      <c r="B1" s="448"/>
      <c r="C1" s="448"/>
      <c r="D1" s="449"/>
    </row>
    <row r="2" spans="1:20" ht="18" x14ac:dyDescent="0.25">
      <c r="A2" s="447"/>
      <c r="B2" s="448"/>
      <c r="C2" s="448"/>
      <c r="D2" s="449"/>
    </row>
    <row r="3" spans="1:20" ht="56.25" customHeight="1" x14ac:dyDescent="0.25">
      <c r="A3" s="447"/>
      <c r="B3" s="448"/>
      <c r="C3" s="448"/>
      <c r="D3" s="449"/>
    </row>
    <row r="4" spans="1:20" ht="31.5" customHeight="1" x14ac:dyDescent="0.25">
      <c r="A4" s="447"/>
      <c r="B4" s="448"/>
      <c r="C4" s="448"/>
      <c r="D4" s="450"/>
      <c r="E4" s="489" t="s">
        <v>1383</v>
      </c>
      <c r="F4" s="489"/>
      <c r="G4" s="489"/>
      <c r="H4" s="489"/>
      <c r="I4" s="489"/>
      <c r="J4" s="489"/>
      <c r="K4" s="489"/>
      <c r="M4" s="489" t="s">
        <v>1384</v>
      </c>
      <c r="N4" s="489"/>
      <c r="O4" s="489"/>
      <c r="P4" s="489"/>
      <c r="Q4" s="489"/>
      <c r="R4" s="489"/>
      <c r="S4" s="489"/>
    </row>
    <row r="5" spans="1:20" ht="15" x14ac:dyDescent="0.25">
      <c r="E5" s="566" t="s">
        <v>1385</v>
      </c>
      <c r="F5" s="566"/>
      <c r="G5" s="566"/>
      <c r="H5" s="566"/>
      <c r="I5" s="566"/>
      <c r="J5" s="566"/>
      <c r="K5" s="453"/>
      <c r="L5" s="454"/>
      <c r="M5" s="453"/>
      <c r="N5" s="561" t="s">
        <v>1386</v>
      </c>
      <c r="O5" s="561"/>
      <c r="P5" s="561"/>
      <c r="Q5" s="561"/>
      <c r="R5" s="561"/>
      <c r="S5" s="561"/>
    </row>
    <row r="6" spans="1:20" x14ac:dyDescent="0.2">
      <c r="E6" s="567" t="s">
        <v>1387</v>
      </c>
      <c r="F6" s="567"/>
      <c r="G6" s="567"/>
      <c r="H6" s="567"/>
      <c r="I6" s="567"/>
      <c r="J6" s="567"/>
      <c r="N6" s="567" t="s">
        <v>1308</v>
      </c>
      <c r="O6" s="567"/>
      <c r="P6" s="567"/>
      <c r="Q6" s="567"/>
      <c r="R6" s="567"/>
      <c r="S6" s="567"/>
    </row>
    <row r="7" spans="1:20" ht="15" x14ac:dyDescent="0.25">
      <c r="A7" s="455"/>
      <c r="B7" s="456"/>
      <c r="C7" s="456"/>
      <c r="D7" s="457"/>
      <c r="E7" s="562" t="s">
        <v>1256</v>
      </c>
      <c r="F7" s="562"/>
      <c r="G7" s="563" t="s">
        <v>1257</v>
      </c>
      <c r="H7" s="563"/>
      <c r="I7" s="561" t="s">
        <v>1258</v>
      </c>
      <c r="J7" s="561"/>
      <c r="K7" s="458"/>
      <c r="L7" s="458"/>
      <c r="M7" s="458"/>
      <c r="N7" s="562" t="s">
        <v>1256</v>
      </c>
      <c r="O7" s="562"/>
      <c r="P7" s="563" t="s">
        <v>1257</v>
      </c>
      <c r="Q7" s="563"/>
      <c r="R7" s="561" t="s">
        <v>1258</v>
      </c>
      <c r="S7" s="561"/>
    </row>
    <row r="8" spans="1:20" ht="15" x14ac:dyDescent="0.25">
      <c r="A8" s="455"/>
      <c r="B8" s="456"/>
      <c r="C8" s="456"/>
      <c r="D8" s="457"/>
      <c r="E8" s="562" t="s">
        <v>1259</v>
      </c>
      <c r="F8" s="562"/>
      <c r="G8" s="563" t="s">
        <v>1260</v>
      </c>
      <c r="H8" s="563"/>
      <c r="I8" s="561" t="s">
        <v>1261</v>
      </c>
      <c r="J8" s="561"/>
      <c r="K8" s="564" t="s">
        <v>1262</v>
      </c>
      <c r="L8" s="561"/>
      <c r="M8" s="565"/>
      <c r="N8" s="562" t="s">
        <v>1259</v>
      </c>
      <c r="O8" s="562"/>
      <c r="P8" s="563" t="s">
        <v>1260</v>
      </c>
      <c r="Q8" s="563"/>
      <c r="R8" s="561" t="s">
        <v>1261</v>
      </c>
      <c r="S8" s="561"/>
    </row>
    <row r="9" spans="1:20" ht="15" x14ac:dyDescent="0.25">
      <c r="A9" s="459" t="s">
        <v>1263</v>
      </c>
      <c r="B9" s="460" t="s">
        <v>366</v>
      </c>
      <c r="C9" s="460" t="s">
        <v>1264</v>
      </c>
      <c r="D9" s="460" t="s">
        <v>40</v>
      </c>
      <c r="E9" s="461" t="s">
        <v>1263</v>
      </c>
      <c r="F9" s="461" t="s">
        <v>40</v>
      </c>
      <c r="G9" s="462" t="s">
        <v>1263</v>
      </c>
      <c r="H9" s="462" t="s">
        <v>40</v>
      </c>
      <c r="I9" s="463" t="s">
        <v>1263</v>
      </c>
      <c r="J9" s="463" t="s">
        <v>40</v>
      </c>
      <c r="K9" s="464" t="s">
        <v>1265</v>
      </c>
      <c r="L9" s="462" t="s">
        <v>1266</v>
      </c>
      <c r="M9" s="465" t="s">
        <v>1267</v>
      </c>
      <c r="N9" s="461" t="s">
        <v>1263</v>
      </c>
      <c r="O9" s="461" t="s">
        <v>40</v>
      </c>
      <c r="P9" s="462" t="s">
        <v>1263</v>
      </c>
      <c r="Q9" s="462" t="s">
        <v>40</v>
      </c>
      <c r="R9" s="463" t="s">
        <v>1263</v>
      </c>
      <c r="S9" s="463" t="s">
        <v>40</v>
      </c>
    </row>
    <row r="10" spans="1:20" x14ac:dyDescent="0.2">
      <c r="A10" s="472" t="s">
        <v>41</v>
      </c>
      <c r="B10" s="473">
        <v>11</v>
      </c>
      <c r="C10" s="474" t="s">
        <v>28</v>
      </c>
      <c r="D10" s="473">
        <v>11</v>
      </c>
      <c r="E10" s="466">
        <v>68.700333000000001</v>
      </c>
      <c r="F10" s="466">
        <f t="shared" ref="F10:F73" si="0">IF($D10=$D9,"",SUMIF($D:$D,$D10,E:E))</f>
        <v>68.700333000000001</v>
      </c>
      <c r="G10" s="467">
        <v>79.833794999999995</v>
      </c>
      <c r="H10" s="467">
        <f t="shared" ref="H10:H73" si="1">IF($D10=$D9,"",SUMIF($D:$D,$D10,G:G))</f>
        <v>79.833794999999995</v>
      </c>
      <c r="I10" s="476">
        <v>87.096024999999997</v>
      </c>
      <c r="J10" s="468">
        <f t="shared" ref="J10:J73" si="2">IF($D10=$D9,"",SUMIF($D:$D,$D10,I:I))</f>
        <v>87.096024999999997</v>
      </c>
      <c r="K10" s="309">
        <f t="shared" ref="K10:K73" si="3">IF(F10&lt;&gt;"",F10/O10-1,"")</f>
        <v>-5.0940098333019934E-3</v>
      </c>
      <c r="L10" s="469">
        <f t="shared" ref="L10:L73" si="4">IF(H10&lt;&gt;"",H10/Q10-1,"")</f>
        <v>4.0218829894342889E-3</v>
      </c>
      <c r="M10" s="310">
        <f t="shared" ref="M10:M73" si="5">IF(OR(J10="",J10=0),"",J10/S10-1)</f>
        <v>2.6107171613829472E-3</v>
      </c>
      <c r="N10" s="466">
        <f>VLOOKUP(B10,[3]GAN15!B:I,6,FALSE)</f>
        <v>69.052085000000005</v>
      </c>
      <c r="O10" s="466">
        <f t="shared" ref="O10:O73" si="6">IF($D10=$D9,"",SUMIF($D:$D,$D10,N:N))</f>
        <v>69.052085000000005</v>
      </c>
      <c r="P10" s="467">
        <f>VLOOKUP(B10,[3]GAN15!B:I,7,FALSE)</f>
        <v>79.513998999999998</v>
      </c>
      <c r="Q10" s="467">
        <f t="shared" ref="Q10:Q73" si="7">IF($D10=$D9,"",SUMIF($D:$D,$D10,P:P))</f>
        <v>79.513998999999998</v>
      </c>
      <c r="R10" s="470">
        <f>VLOOKUP(B10,[3]GAN15!B:I,8,FALSE)</f>
        <v>86.869234000000006</v>
      </c>
      <c r="S10" s="468">
        <f t="shared" ref="S10:S73" si="8">IF($D10=$D9,"",SUMIF($D:$D,$D10,R:R))</f>
        <v>86.869234000000006</v>
      </c>
    </row>
    <row r="11" spans="1:20" x14ac:dyDescent="0.2">
      <c r="A11" s="472" t="s">
        <v>42</v>
      </c>
      <c r="B11" s="473">
        <v>22</v>
      </c>
      <c r="C11" s="474" t="s">
        <v>28</v>
      </c>
      <c r="D11" s="473">
        <v>22</v>
      </c>
      <c r="E11" s="466">
        <v>0.13730200000000001</v>
      </c>
      <c r="F11" s="466">
        <f t="shared" si="0"/>
        <v>0.18248500000000001</v>
      </c>
      <c r="G11" s="467">
        <v>0.15324499999999999</v>
      </c>
      <c r="H11" s="467">
        <f t="shared" si="1"/>
        <v>0.18349899999999997</v>
      </c>
      <c r="I11" s="476">
        <v>0.164377</v>
      </c>
      <c r="J11" s="468">
        <f t="shared" si="2"/>
        <v>0.164377</v>
      </c>
      <c r="K11" s="309">
        <f t="shared" si="3"/>
        <v>1.5616738739641312E-2</v>
      </c>
      <c r="L11" s="469">
        <f t="shared" si="4"/>
        <v>-8.6761567758842917E-3</v>
      </c>
      <c r="M11" s="310">
        <f t="shared" si="5"/>
        <v>-4.8116234089619403E-2</v>
      </c>
      <c r="N11" s="466">
        <f>VLOOKUP(B11,[3]GAN15!B:I,6,FALSE)</f>
        <v>0.13833500000000001</v>
      </c>
      <c r="O11" s="466">
        <f t="shared" si="6"/>
        <v>0.17967900000000001</v>
      </c>
      <c r="P11" s="467">
        <f>VLOOKUP(B11,[3]GAN15!B:I,7,FALSE)</f>
        <v>0.15862699999999999</v>
      </c>
      <c r="Q11" s="467">
        <f t="shared" si="7"/>
        <v>0.18510500000000002</v>
      </c>
      <c r="R11" s="470">
        <f>VLOOKUP(B11,[3]GAN15!B:I,8,FALSE)</f>
        <v>0.17268600000000001</v>
      </c>
      <c r="S11" s="468">
        <f t="shared" si="8"/>
        <v>0.17268600000000001</v>
      </c>
    </row>
    <row r="12" spans="1:20" x14ac:dyDescent="0.2">
      <c r="A12" s="472" t="s">
        <v>43</v>
      </c>
      <c r="B12" s="473">
        <v>23</v>
      </c>
      <c r="C12" s="474" t="s">
        <v>28</v>
      </c>
      <c r="D12" s="473">
        <v>23</v>
      </c>
      <c r="E12" s="466">
        <v>1.3783E-2</v>
      </c>
      <c r="F12" s="466">
        <f t="shared" si="0"/>
        <v>8.8169999999999998E-2</v>
      </c>
      <c r="G12" s="467">
        <v>5.7169999999999999E-3</v>
      </c>
      <c r="H12" s="467">
        <f t="shared" si="1"/>
        <v>3.8792999999999987E-2</v>
      </c>
      <c r="I12" s="476" t="s">
        <v>28</v>
      </c>
      <c r="J12" s="468">
        <f t="shared" si="2"/>
        <v>0</v>
      </c>
      <c r="K12" s="309">
        <f t="shared" si="3"/>
        <v>-1.4177418994163471E-2</v>
      </c>
      <c r="L12" s="469">
        <f t="shared" si="4"/>
        <v>-9.0476413767233033E-2</v>
      </c>
      <c r="M12" s="310" t="str">
        <f t="shared" si="5"/>
        <v/>
      </c>
      <c r="N12" s="466">
        <f>VLOOKUP(B12,[3]GAN15!B:I,6,FALSE)</f>
        <v>1.5709999999999998E-2</v>
      </c>
      <c r="O12" s="466">
        <f t="shared" si="6"/>
        <v>8.943799999999999E-2</v>
      </c>
      <c r="P12" s="467">
        <f>VLOOKUP(B12,[3]GAN15!B:I,7,FALSE)</f>
        <v>5.7169999999999999E-3</v>
      </c>
      <c r="Q12" s="467">
        <f t="shared" si="7"/>
        <v>4.2652000000000009E-2</v>
      </c>
      <c r="R12" s="470" t="str">
        <f>VLOOKUP(B12,[3]GAN15!B:I,8,FALSE)</f>
        <v/>
      </c>
      <c r="S12" s="468">
        <f t="shared" si="8"/>
        <v>0</v>
      </c>
      <c r="T12" s="471"/>
    </row>
    <row r="13" spans="1:20" x14ac:dyDescent="0.2">
      <c r="A13" s="472" t="s">
        <v>44</v>
      </c>
      <c r="B13" s="473">
        <v>24</v>
      </c>
      <c r="C13" s="474" t="s">
        <v>28</v>
      </c>
      <c r="D13" s="473">
        <v>23</v>
      </c>
      <c r="E13" s="466">
        <v>3.1260000000000003E-2</v>
      </c>
      <c r="F13" s="466" t="str">
        <f t="shared" si="0"/>
        <v/>
      </c>
      <c r="G13" s="467">
        <v>1.3540999999999999E-2</v>
      </c>
      <c r="H13" s="467" t="str">
        <f t="shared" si="1"/>
        <v/>
      </c>
      <c r="I13" s="476" t="s">
        <v>28</v>
      </c>
      <c r="J13" s="468" t="str">
        <f t="shared" si="2"/>
        <v/>
      </c>
      <c r="K13" s="309" t="str">
        <f t="shared" si="3"/>
        <v/>
      </c>
      <c r="L13" s="469" t="str">
        <f t="shared" si="4"/>
        <v/>
      </c>
      <c r="M13" s="310" t="str">
        <f t="shared" si="5"/>
        <v/>
      </c>
      <c r="N13" s="466">
        <f>VLOOKUP(B13,[3]GAN15!B:I,6,FALSE)</f>
        <v>3.0533000000000001E-2</v>
      </c>
      <c r="O13" s="466" t="str">
        <f t="shared" si="6"/>
        <v/>
      </c>
      <c r="P13" s="467">
        <f>VLOOKUP(B13,[3]GAN15!B:I,7,FALSE)</f>
        <v>1.6402E-2</v>
      </c>
      <c r="Q13" s="467" t="str">
        <f t="shared" si="7"/>
        <v/>
      </c>
      <c r="R13" s="470" t="str">
        <f>VLOOKUP(B13,[3]GAN15!B:I,8,FALSE)</f>
        <v/>
      </c>
      <c r="S13" s="468" t="str">
        <f t="shared" si="8"/>
        <v/>
      </c>
    </row>
    <row r="14" spans="1:20" x14ac:dyDescent="0.2">
      <c r="A14" s="472" t="s">
        <v>45</v>
      </c>
      <c r="B14" s="473">
        <v>27</v>
      </c>
      <c r="C14" s="474" t="s">
        <v>28</v>
      </c>
      <c r="D14" s="473">
        <v>23</v>
      </c>
      <c r="E14" s="466">
        <v>1.4818E-2</v>
      </c>
      <c r="F14" s="466" t="str">
        <f t="shared" si="0"/>
        <v/>
      </c>
      <c r="G14" s="467">
        <v>9.5029999999999993E-3</v>
      </c>
      <c r="H14" s="467" t="str">
        <f t="shared" si="1"/>
        <v/>
      </c>
      <c r="I14" s="476" t="s">
        <v>28</v>
      </c>
      <c r="J14" s="468" t="str">
        <f t="shared" si="2"/>
        <v/>
      </c>
      <c r="K14" s="309" t="str">
        <f t="shared" si="3"/>
        <v/>
      </c>
      <c r="L14" s="469" t="str">
        <f t="shared" si="4"/>
        <v/>
      </c>
      <c r="M14" s="310" t="str">
        <f t="shared" si="5"/>
        <v/>
      </c>
      <c r="N14" s="466">
        <f>VLOOKUP(B14,[3]GAN15!B:I,6,FALSE)</f>
        <v>1.5082999999999999E-2</v>
      </c>
      <c r="O14" s="466" t="str">
        <f t="shared" si="6"/>
        <v/>
      </c>
      <c r="P14" s="467">
        <f>VLOOKUP(B14,[3]GAN15!B:I,7,FALSE)</f>
        <v>9.2449999999999997E-3</v>
      </c>
      <c r="Q14" s="467" t="str">
        <f t="shared" si="7"/>
        <v/>
      </c>
      <c r="R14" s="470" t="str">
        <f>VLOOKUP(B14,[3]GAN15!B:I,8,FALSE)</f>
        <v/>
      </c>
      <c r="S14" s="468" t="str">
        <f t="shared" si="8"/>
        <v/>
      </c>
    </row>
    <row r="15" spans="1:20" x14ac:dyDescent="0.2">
      <c r="A15" s="472" t="s">
        <v>46</v>
      </c>
      <c r="B15" s="473">
        <v>29</v>
      </c>
      <c r="C15" s="474" t="s">
        <v>28</v>
      </c>
      <c r="D15" s="473">
        <v>29</v>
      </c>
      <c r="E15" s="466">
        <v>2.1253000000000001E-2</v>
      </c>
      <c r="F15" s="466">
        <f t="shared" si="0"/>
        <v>9.1749999999999998E-2</v>
      </c>
      <c r="G15" s="467">
        <v>4.3579999999999999E-3</v>
      </c>
      <c r="H15" s="467">
        <f t="shared" si="1"/>
        <v>2.3435999999999998E-2</v>
      </c>
      <c r="I15" s="476" t="s">
        <v>28</v>
      </c>
      <c r="J15" s="468">
        <f t="shared" si="2"/>
        <v>0</v>
      </c>
      <c r="K15" s="309">
        <f t="shared" si="3"/>
        <v>0.10878812780973557</v>
      </c>
      <c r="L15" s="469">
        <f t="shared" si="4"/>
        <v>-6.8336314847942781E-2</v>
      </c>
      <c r="M15" s="310" t="str">
        <f t="shared" si="5"/>
        <v/>
      </c>
      <c r="N15" s="466">
        <f>VLOOKUP(B15,[3]GAN15!B:I,6,FALSE)</f>
        <v>2.3053000000000001E-2</v>
      </c>
      <c r="O15" s="466">
        <f t="shared" si="6"/>
        <v>8.2748000000000002E-2</v>
      </c>
      <c r="P15" s="467">
        <f>VLOOKUP(B15,[3]GAN15!B:I,7,FALSE)</f>
        <v>5.2249999999999996E-3</v>
      </c>
      <c r="Q15" s="467">
        <f t="shared" si="7"/>
        <v>2.5155E-2</v>
      </c>
      <c r="R15" s="470" t="str">
        <f>VLOOKUP(B15,[3]GAN15!B:I,8,FALSE)</f>
        <v/>
      </c>
      <c r="S15" s="468">
        <f t="shared" si="8"/>
        <v>0</v>
      </c>
    </row>
    <row r="16" spans="1:20" x14ac:dyDescent="0.2">
      <c r="A16" s="472" t="s">
        <v>47</v>
      </c>
      <c r="B16" s="473">
        <v>31</v>
      </c>
      <c r="C16" s="474" t="s">
        <v>28</v>
      </c>
      <c r="D16" s="473">
        <v>31</v>
      </c>
      <c r="E16" s="466">
        <v>8.8733000000000006E-2</v>
      </c>
      <c r="F16" s="466">
        <f t="shared" si="0"/>
        <v>0.152924</v>
      </c>
      <c r="G16" s="467">
        <v>6.6618999999999998E-2</v>
      </c>
      <c r="H16" s="467">
        <f t="shared" si="1"/>
        <v>9.5323999999999992E-2</v>
      </c>
      <c r="I16" s="476">
        <v>7.8340000000000007E-2</v>
      </c>
      <c r="J16" s="468">
        <f t="shared" si="2"/>
        <v>7.8340000000000007E-2</v>
      </c>
      <c r="K16" s="309">
        <f t="shared" si="3"/>
        <v>-2.7967760799369579E-2</v>
      </c>
      <c r="L16" s="469">
        <f t="shared" si="4"/>
        <v>2.5949006059431845E-2</v>
      </c>
      <c r="M16" s="310">
        <f t="shared" si="5"/>
        <v>3.95021429614002E-2</v>
      </c>
      <c r="N16" s="466">
        <f>VLOOKUP(B16,[3]GAN15!B:I,6,FALSE)</f>
        <v>9.4583E-2</v>
      </c>
      <c r="O16" s="466">
        <f t="shared" si="6"/>
        <v>0.15732400000000002</v>
      </c>
      <c r="P16" s="467">
        <f>VLOOKUP(B16,[3]GAN15!B:I,7,FALSE)</f>
        <v>6.9723999999999994E-2</v>
      </c>
      <c r="Q16" s="467">
        <f t="shared" si="7"/>
        <v>9.2912999999999996E-2</v>
      </c>
      <c r="R16" s="470">
        <f>VLOOKUP(B16,[3]GAN15!B:I,8,FALSE)</f>
        <v>7.5362999999999999E-2</v>
      </c>
      <c r="S16" s="468">
        <f t="shared" si="8"/>
        <v>7.5362999999999999E-2</v>
      </c>
    </row>
    <row r="17" spans="1:19" x14ac:dyDescent="0.2">
      <c r="A17" s="472" t="s">
        <v>48</v>
      </c>
      <c r="B17" s="473">
        <v>32</v>
      </c>
      <c r="C17" s="474" t="s">
        <v>28</v>
      </c>
      <c r="D17" s="473">
        <v>32</v>
      </c>
      <c r="E17" s="466">
        <v>1.9283000000000002E-2</v>
      </c>
      <c r="F17" s="466">
        <f t="shared" si="0"/>
        <v>1.9283000000000002E-2</v>
      </c>
      <c r="G17" s="467">
        <v>9.7219999999999997E-3</v>
      </c>
      <c r="H17" s="467">
        <f t="shared" si="1"/>
        <v>9.7219999999999997E-3</v>
      </c>
      <c r="I17" s="476" t="s">
        <v>28</v>
      </c>
      <c r="J17" s="468">
        <f t="shared" si="2"/>
        <v>0</v>
      </c>
      <c r="K17" s="309">
        <f t="shared" si="3"/>
        <v>-3.9404204443558855E-2</v>
      </c>
      <c r="L17" s="469">
        <f t="shared" si="4"/>
        <v>-9.822836471570362E-2</v>
      </c>
      <c r="M17" s="310" t="str">
        <f t="shared" si="5"/>
        <v/>
      </c>
      <c r="N17" s="466">
        <f>VLOOKUP(B17,[3]GAN15!B:I,6,FALSE)</f>
        <v>2.0074000000000002E-2</v>
      </c>
      <c r="O17" s="466">
        <f t="shared" si="6"/>
        <v>2.0074000000000002E-2</v>
      </c>
      <c r="P17" s="467">
        <f>VLOOKUP(B17,[3]GAN15!B:I,7,FALSE)</f>
        <v>1.0781000000000001E-2</v>
      </c>
      <c r="Q17" s="467">
        <f t="shared" si="7"/>
        <v>1.0781000000000001E-2</v>
      </c>
      <c r="R17" s="470" t="str">
        <f>VLOOKUP(B17,[3]GAN15!B:I,8,FALSE)</f>
        <v/>
      </c>
      <c r="S17" s="468">
        <f t="shared" si="8"/>
        <v>0</v>
      </c>
    </row>
    <row r="18" spans="1:19" x14ac:dyDescent="0.2">
      <c r="A18" s="472" t="s">
        <v>49</v>
      </c>
      <c r="B18" s="473">
        <v>34</v>
      </c>
      <c r="C18" s="474" t="s">
        <v>28</v>
      </c>
      <c r="D18" s="473">
        <v>34</v>
      </c>
      <c r="E18" s="466">
        <v>0.78701900000000002</v>
      </c>
      <c r="F18" s="466">
        <f t="shared" si="0"/>
        <v>2.8293340000000002</v>
      </c>
      <c r="G18" s="467">
        <v>0.60225700000000004</v>
      </c>
      <c r="H18" s="467">
        <f t="shared" si="1"/>
        <v>1.876762</v>
      </c>
      <c r="I18" s="476">
        <v>0.65882600000000002</v>
      </c>
      <c r="J18" s="468">
        <f t="shared" si="2"/>
        <v>2.0159980000000002</v>
      </c>
      <c r="K18" s="309">
        <f t="shared" si="3"/>
        <v>-1.8940296266553025E-2</v>
      </c>
      <c r="L18" s="469">
        <f t="shared" si="4"/>
        <v>1.2165867401860986E-2</v>
      </c>
      <c r="M18" s="310">
        <f t="shared" si="5"/>
        <v>7.344729598126154E-3</v>
      </c>
      <c r="N18" s="466">
        <f>VLOOKUP(B18,[3]GAN15!B:I,6,FALSE)</f>
        <v>0.82992299999999997</v>
      </c>
      <c r="O18" s="466">
        <f t="shared" si="6"/>
        <v>2.8839569999999997</v>
      </c>
      <c r="P18" s="467">
        <f>VLOOKUP(B18,[3]GAN15!B:I,7,FALSE)</f>
        <v>0.54430299999999998</v>
      </c>
      <c r="Q18" s="467">
        <f t="shared" si="7"/>
        <v>1.8542039999999997</v>
      </c>
      <c r="R18" s="470">
        <f>VLOOKUP(B18,[3]GAN15!B:I,8,FALSE)</f>
        <v>0.59629600000000005</v>
      </c>
      <c r="S18" s="468">
        <f t="shared" si="8"/>
        <v>2.0012989999999999</v>
      </c>
    </row>
    <row r="19" spans="1:19" x14ac:dyDescent="0.2">
      <c r="A19" s="472" t="s">
        <v>50</v>
      </c>
      <c r="B19" s="473">
        <v>35</v>
      </c>
      <c r="C19" s="474" t="s">
        <v>28</v>
      </c>
      <c r="D19" s="473">
        <v>35</v>
      </c>
      <c r="E19" s="466">
        <v>8.6504999999999999E-2</v>
      </c>
      <c r="F19" s="466">
        <f t="shared" si="0"/>
        <v>8.6504999999999999E-2</v>
      </c>
      <c r="G19" s="467">
        <v>9.2008000000000006E-2</v>
      </c>
      <c r="H19" s="467">
        <f t="shared" si="1"/>
        <v>9.2008000000000006E-2</v>
      </c>
      <c r="I19" s="476">
        <v>9.9195000000000005E-2</v>
      </c>
      <c r="J19" s="468">
        <f t="shared" si="2"/>
        <v>9.9195000000000005E-2</v>
      </c>
      <c r="K19" s="309">
        <f t="shared" si="3"/>
        <v>1.0784978149610769E-2</v>
      </c>
      <c r="L19" s="469">
        <f t="shared" si="4"/>
        <v>-3.1800484057666001E-2</v>
      </c>
      <c r="M19" s="310">
        <f t="shared" si="5"/>
        <v>-4.6192751853383118E-2</v>
      </c>
      <c r="N19" s="466">
        <f>VLOOKUP(B19,[3]GAN15!B:I,6,FALSE)</f>
        <v>8.5582000000000005E-2</v>
      </c>
      <c r="O19" s="466">
        <f t="shared" si="6"/>
        <v>8.5582000000000005E-2</v>
      </c>
      <c r="P19" s="467">
        <f>VLOOKUP(B19,[3]GAN15!B:I,7,FALSE)</f>
        <v>9.5030000000000003E-2</v>
      </c>
      <c r="Q19" s="467">
        <f t="shared" si="7"/>
        <v>9.5030000000000003E-2</v>
      </c>
      <c r="R19" s="470">
        <f>VLOOKUP(B19,[3]GAN15!B:I,8,FALSE)</f>
        <v>0.10399899999999999</v>
      </c>
      <c r="S19" s="468">
        <f t="shared" si="8"/>
        <v>0.10399899999999999</v>
      </c>
    </row>
    <row r="20" spans="1:19" x14ac:dyDescent="0.2">
      <c r="A20" s="472" t="s">
        <v>51</v>
      </c>
      <c r="B20" s="473">
        <v>36</v>
      </c>
      <c r="C20" s="474" t="s">
        <v>28</v>
      </c>
      <c r="D20" s="473">
        <v>36</v>
      </c>
      <c r="E20" s="466">
        <v>0.59270100000000003</v>
      </c>
      <c r="F20" s="466">
        <f t="shared" si="0"/>
        <v>0.94402399999999997</v>
      </c>
      <c r="G20" s="467">
        <v>0.486568</v>
      </c>
      <c r="H20" s="467">
        <f t="shared" si="1"/>
        <v>0.92254000000000003</v>
      </c>
      <c r="I20" s="476">
        <v>0.52724800000000005</v>
      </c>
      <c r="J20" s="468">
        <f t="shared" si="2"/>
        <v>1.0106160000000002</v>
      </c>
      <c r="K20" s="309">
        <f t="shared" si="3"/>
        <v>-1.3086332769467468E-3</v>
      </c>
      <c r="L20" s="469">
        <f t="shared" si="4"/>
        <v>-1.1345722500795685E-2</v>
      </c>
      <c r="M20" s="310">
        <f t="shared" si="5"/>
        <v>-2.0104697624765744E-2</v>
      </c>
      <c r="N20" s="466">
        <f>VLOOKUP(B20,[3]GAN15!B:I,6,FALSE)</f>
        <v>0.59262199999999998</v>
      </c>
      <c r="O20" s="466">
        <f t="shared" si="6"/>
        <v>0.94526099999999991</v>
      </c>
      <c r="P20" s="467">
        <f>VLOOKUP(B20,[3]GAN15!B:I,7,FALSE)</f>
        <v>0.50394700000000003</v>
      </c>
      <c r="Q20" s="467">
        <f t="shared" si="7"/>
        <v>0.93312700000000004</v>
      </c>
      <c r="R20" s="470">
        <f>VLOOKUP(B20,[3]GAN15!B:I,8,FALSE)</f>
        <v>0.54934099999999997</v>
      </c>
      <c r="S20" s="468">
        <f t="shared" si="8"/>
        <v>1.0313509999999999</v>
      </c>
    </row>
    <row r="21" spans="1:19" x14ac:dyDescent="0.2">
      <c r="A21" s="472" t="s">
        <v>52</v>
      </c>
      <c r="B21" s="473">
        <v>37</v>
      </c>
      <c r="C21" s="474" t="s">
        <v>28</v>
      </c>
      <c r="D21" s="473">
        <v>37</v>
      </c>
      <c r="E21" s="466">
        <v>0.16821</v>
      </c>
      <c r="F21" s="466">
        <f t="shared" si="0"/>
        <v>0.23205199999999998</v>
      </c>
      <c r="G21" s="467">
        <v>0.117039</v>
      </c>
      <c r="H21" s="467">
        <f t="shared" si="1"/>
        <v>0.15690000000000001</v>
      </c>
      <c r="I21" s="476" t="s">
        <v>28</v>
      </c>
      <c r="J21" s="468">
        <f t="shared" si="2"/>
        <v>0</v>
      </c>
      <c r="K21" s="309">
        <f t="shared" si="3"/>
        <v>-3.732036772758951E-2</v>
      </c>
      <c r="L21" s="469">
        <f t="shared" si="4"/>
        <v>-3.8909171097444406E-2</v>
      </c>
      <c r="M21" s="310" t="str">
        <f t="shared" si="5"/>
        <v/>
      </c>
      <c r="N21" s="466">
        <f>VLOOKUP(B21,[3]GAN15!B:I,6,FALSE)</f>
        <v>0.175675</v>
      </c>
      <c r="O21" s="466">
        <f t="shared" si="6"/>
        <v>0.24104799999999998</v>
      </c>
      <c r="P21" s="467">
        <f>VLOOKUP(B21,[3]GAN15!B:I,7,FALSE)</f>
        <v>0.121285</v>
      </c>
      <c r="Q21" s="467">
        <f t="shared" si="7"/>
        <v>0.16325200000000001</v>
      </c>
      <c r="R21" s="470" t="str">
        <f>VLOOKUP(B21,[3]GAN15!B:I,8,FALSE)</f>
        <v/>
      </c>
      <c r="S21" s="468">
        <f t="shared" si="8"/>
        <v>0</v>
      </c>
    </row>
    <row r="22" spans="1:19" x14ac:dyDescent="0.2">
      <c r="A22" s="472" t="s">
        <v>53</v>
      </c>
      <c r="B22" s="473">
        <v>38</v>
      </c>
      <c r="C22" s="474" t="s">
        <v>28</v>
      </c>
      <c r="D22" s="473">
        <v>38</v>
      </c>
      <c r="E22" s="466">
        <v>6.6142999999999993E-2</v>
      </c>
      <c r="F22" s="466">
        <f t="shared" si="0"/>
        <v>0.22101200000000001</v>
      </c>
      <c r="G22" s="467">
        <v>2.3938000000000001E-2</v>
      </c>
      <c r="H22" s="467">
        <f t="shared" si="1"/>
        <v>6.8271999999999999E-2</v>
      </c>
      <c r="I22" s="476" t="s">
        <v>28</v>
      </c>
      <c r="J22" s="468">
        <f t="shared" si="2"/>
        <v>0</v>
      </c>
      <c r="K22" s="309">
        <f t="shared" si="3"/>
        <v>2.1968824707182533E-2</v>
      </c>
      <c r="L22" s="469">
        <f t="shared" si="4"/>
        <v>5.9943177407585813E-2</v>
      </c>
      <c r="M22" s="310" t="str">
        <f t="shared" si="5"/>
        <v/>
      </c>
      <c r="N22" s="466">
        <f>VLOOKUP(B22,[3]GAN15!B:I,6,FALSE)</f>
        <v>6.9661000000000001E-2</v>
      </c>
      <c r="O22" s="466">
        <f t="shared" si="6"/>
        <v>0.21626100000000001</v>
      </c>
      <c r="P22" s="467">
        <f>VLOOKUP(B22,[3]GAN15!B:I,7,FALSE)</f>
        <v>1.7278000000000002E-2</v>
      </c>
      <c r="Q22" s="467">
        <f t="shared" si="7"/>
        <v>6.4410999999999996E-2</v>
      </c>
      <c r="R22" s="470" t="str">
        <f>VLOOKUP(B22,[3]GAN15!B:I,8,FALSE)</f>
        <v/>
      </c>
      <c r="S22" s="468">
        <f t="shared" si="8"/>
        <v>0</v>
      </c>
    </row>
    <row r="23" spans="1:19" x14ac:dyDescent="0.2">
      <c r="A23" s="472" t="s">
        <v>54</v>
      </c>
      <c r="B23" s="473">
        <v>39</v>
      </c>
      <c r="C23" s="474" t="s">
        <v>28</v>
      </c>
      <c r="D23" s="473">
        <v>23</v>
      </c>
      <c r="E23" s="466">
        <v>1.1641E-2</v>
      </c>
      <c r="F23" s="466">
        <f t="shared" si="0"/>
        <v>8.8169999999999998E-2</v>
      </c>
      <c r="G23" s="467">
        <v>5.0860000000000002E-3</v>
      </c>
      <c r="H23" s="467">
        <f t="shared" si="1"/>
        <v>3.8792999999999987E-2</v>
      </c>
      <c r="I23" s="476" t="s">
        <v>28</v>
      </c>
      <c r="J23" s="468">
        <f t="shared" si="2"/>
        <v>0</v>
      </c>
      <c r="K23" s="309">
        <f t="shared" si="3"/>
        <v>-1.4177418994163471E-2</v>
      </c>
      <c r="L23" s="469">
        <f t="shared" si="4"/>
        <v>-9.0476413767233033E-2</v>
      </c>
      <c r="M23" s="310" t="str">
        <f t="shared" si="5"/>
        <v/>
      </c>
      <c r="N23" s="466">
        <f>VLOOKUP(B23,[3]GAN15!B:I,6,FALSE)</f>
        <v>1.0352E-2</v>
      </c>
      <c r="O23" s="466">
        <f t="shared" si="6"/>
        <v>8.943799999999999E-2</v>
      </c>
      <c r="P23" s="467">
        <f>VLOOKUP(B23,[3]GAN15!B:I,7,FALSE)</f>
        <v>6.5669999999999999E-3</v>
      </c>
      <c r="Q23" s="467">
        <f t="shared" si="7"/>
        <v>4.2652000000000009E-2</v>
      </c>
      <c r="R23" s="470" t="str">
        <f>VLOOKUP(B23,[3]GAN15!B:I,8,FALSE)</f>
        <v/>
      </c>
      <c r="S23" s="468">
        <f t="shared" si="8"/>
        <v>0</v>
      </c>
    </row>
    <row r="24" spans="1:19" x14ac:dyDescent="0.2">
      <c r="A24" s="472" t="s">
        <v>55</v>
      </c>
      <c r="B24" s="473">
        <v>42</v>
      </c>
      <c r="C24" s="474" t="s">
        <v>28</v>
      </c>
      <c r="D24" s="473">
        <v>42</v>
      </c>
      <c r="E24" s="466">
        <v>2.7567999999999999E-2</v>
      </c>
      <c r="F24" s="466">
        <f t="shared" si="0"/>
        <v>6.5919999999999992E-2</v>
      </c>
      <c r="G24" s="467">
        <v>4.8210000000000003E-2</v>
      </c>
      <c r="H24" s="467">
        <f t="shared" si="1"/>
        <v>7.4904999999999999E-2</v>
      </c>
      <c r="I24" s="476">
        <v>5.3601000000000003E-2</v>
      </c>
      <c r="J24" s="468">
        <f t="shared" si="2"/>
        <v>5.3601000000000003E-2</v>
      </c>
      <c r="K24" s="309">
        <f t="shared" si="3"/>
        <v>5.0651875936374102E-2</v>
      </c>
      <c r="L24" s="469">
        <f t="shared" si="4"/>
        <v>-3.3433983689480695E-2</v>
      </c>
      <c r="M24" s="310">
        <f t="shared" si="5"/>
        <v>-7.5860761021361633E-2</v>
      </c>
      <c r="N24" s="466">
        <f>VLOOKUP(B24,[3]GAN15!B:I,6,FALSE)</f>
        <v>2.7873999999999999E-2</v>
      </c>
      <c r="O24" s="466">
        <f t="shared" si="6"/>
        <v>6.2742000000000006E-2</v>
      </c>
      <c r="P24" s="467">
        <f>VLOOKUP(B24,[3]GAN15!B:I,7,FALSE)</f>
        <v>5.4202E-2</v>
      </c>
      <c r="Q24" s="467">
        <f t="shared" si="7"/>
        <v>7.7495999999999995E-2</v>
      </c>
      <c r="R24" s="470">
        <f>VLOOKUP(B24,[3]GAN15!B:I,8,FALSE)</f>
        <v>5.8000999999999997E-2</v>
      </c>
      <c r="S24" s="468">
        <f t="shared" si="8"/>
        <v>5.8000999999999997E-2</v>
      </c>
    </row>
    <row r="25" spans="1:19" x14ac:dyDescent="0.2">
      <c r="A25" s="472" t="s">
        <v>56</v>
      </c>
      <c r="B25" s="473">
        <v>43</v>
      </c>
      <c r="C25" s="474" t="s">
        <v>28</v>
      </c>
      <c r="D25" s="473">
        <v>43</v>
      </c>
      <c r="E25" s="466">
        <v>5.4827000000000001E-2</v>
      </c>
      <c r="F25" s="466">
        <f t="shared" si="0"/>
        <v>6.7511000000000002E-2</v>
      </c>
      <c r="G25" s="467">
        <v>4.6848000000000001E-2</v>
      </c>
      <c r="H25" s="467">
        <f t="shared" si="1"/>
        <v>4.8933999999999998E-2</v>
      </c>
      <c r="I25" s="476">
        <v>5.1024E-2</v>
      </c>
      <c r="J25" s="468">
        <f t="shared" si="2"/>
        <v>5.1024E-2</v>
      </c>
      <c r="K25" s="309">
        <f t="shared" si="3"/>
        <v>-4.6562535306744923E-2</v>
      </c>
      <c r="L25" s="469">
        <f t="shared" si="4"/>
        <v>-1.0574842792729133E-2</v>
      </c>
      <c r="M25" s="310">
        <f t="shared" si="5"/>
        <v>-3.9548235294117662E-2</v>
      </c>
      <c r="N25" s="466">
        <f>VLOOKUP(B25,[3]GAN15!B:I,6,FALSE)</f>
        <v>5.6894E-2</v>
      </c>
      <c r="O25" s="466">
        <f t="shared" si="6"/>
        <v>7.0807999999999996E-2</v>
      </c>
      <c r="P25" s="467">
        <f>VLOOKUP(B25,[3]GAN15!B:I,7,FALSE)</f>
        <v>4.7371000000000003E-2</v>
      </c>
      <c r="Q25" s="467">
        <f t="shared" si="7"/>
        <v>4.9457000000000001E-2</v>
      </c>
      <c r="R25" s="470">
        <f>VLOOKUP(B25,[3]GAN15!B:I,8,FALSE)</f>
        <v>5.3124999999999999E-2</v>
      </c>
      <c r="S25" s="468">
        <f t="shared" si="8"/>
        <v>5.3124999999999999E-2</v>
      </c>
    </row>
    <row r="26" spans="1:19" x14ac:dyDescent="0.2">
      <c r="A26" s="472" t="s">
        <v>57</v>
      </c>
      <c r="B26" s="473">
        <v>44</v>
      </c>
      <c r="C26" s="474" t="s">
        <v>28</v>
      </c>
      <c r="D26" s="473">
        <v>73</v>
      </c>
      <c r="E26" s="466">
        <v>3.7109999999999999E-3</v>
      </c>
      <c r="F26" s="466">
        <f t="shared" si="0"/>
        <v>6.0046000000000002E-2</v>
      </c>
      <c r="G26" s="467">
        <v>1.2869999999999999E-3</v>
      </c>
      <c r="H26" s="467">
        <f t="shared" si="1"/>
        <v>2.6044000000000005E-2</v>
      </c>
      <c r="I26" s="476" t="s">
        <v>28</v>
      </c>
      <c r="J26" s="468">
        <f t="shared" si="2"/>
        <v>8.6709999999999999E-3</v>
      </c>
      <c r="K26" s="309">
        <f t="shared" si="3"/>
        <v>5.8452317997532255E-2</v>
      </c>
      <c r="L26" s="469">
        <f t="shared" si="4"/>
        <v>-0.17115396855706178</v>
      </c>
      <c r="M26" s="310">
        <f t="shared" si="5"/>
        <v>-0.24514668755985036</v>
      </c>
      <c r="N26" s="466">
        <f>VLOOKUP(B26,[3]GAN15!B:I,6,FALSE)</f>
        <v>1.918E-3</v>
      </c>
      <c r="O26" s="466">
        <f t="shared" si="6"/>
        <v>5.6730000000000003E-2</v>
      </c>
      <c r="P26" s="467">
        <f>VLOOKUP(B26,[3]GAN15!B:I,7,FALSE)</f>
        <v>9.7300000000000002E-4</v>
      </c>
      <c r="Q26" s="467">
        <f t="shared" si="7"/>
        <v>3.1421999999999999E-2</v>
      </c>
      <c r="R26" s="470" t="str">
        <f>VLOOKUP(B26,[3]GAN15!B:I,8,FALSE)</f>
        <v/>
      </c>
      <c r="S26" s="468">
        <f t="shared" si="8"/>
        <v>1.1487000000000001E-2</v>
      </c>
    </row>
    <row r="27" spans="1:19" x14ac:dyDescent="0.2">
      <c r="A27" s="472" t="s">
        <v>58</v>
      </c>
      <c r="B27" s="473">
        <v>45</v>
      </c>
      <c r="C27" s="474" t="s">
        <v>28</v>
      </c>
      <c r="D27" s="473">
        <v>34</v>
      </c>
      <c r="E27" s="466">
        <v>0.43210599999999999</v>
      </c>
      <c r="F27" s="466">
        <f t="shared" si="0"/>
        <v>2.8293340000000002</v>
      </c>
      <c r="G27" s="467">
        <v>0.19889899999999999</v>
      </c>
      <c r="H27" s="467">
        <f t="shared" si="1"/>
        <v>1.876762</v>
      </c>
      <c r="I27" s="476">
        <v>0.214924</v>
      </c>
      <c r="J27" s="468">
        <f t="shared" si="2"/>
        <v>2.0159980000000002</v>
      </c>
      <c r="K27" s="309">
        <f t="shared" si="3"/>
        <v>-1.8940296266553025E-2</v>
      </c>
      <c r="L27" s="469">
        <f t="shared" si="4"/>
        <v>1.2165867401860986E-2</v>
      </c>
      <c r="M27" s="310">
        <f t="shared" si="5"/>
        <v>7.344729598126154E-3</v>
      </c>
      <c r="N27" s="466">
        <f>VLOOKUP(B27,[3]GAN15!B:I,6,FALSE)</f>
        <v>0.389436</v>
      </c>
      <c r="O27" s="466">
        <f t="shared" si="6"/>
        <v>2.8839569999999997</v>
      </c>
      <c r="P27" s="467">
        <f>VLOOKUP(B27,[3]GAN15!B:I,7,FALSE)</f>
        <v>0.18593199999999999</v>
      </c>
      <c r="Q27" s="467">
        <f t="shared" si="7"/>
        <v>1.8542039999999997</v>
      </c>
      <c r="R27" s="470">
        <f>VLOOKUP(B27,[3]GAN15!B:I,8,FALSE)</f>
        <v>0.201543</v>
      </c>
      <c r="S27" s="468">
        <f t="shared" si="8"/>
        <v>2.0012989999999999</v>
      </c>
    </row>
    <row r="28" spans="1:19" x14ac:dyDescent="0.2">
      <c r="A28" s="472" t="s">
        <v>59</v>
      </c>
      <c r="B28" s="473">
        <v>46</v>
      </c>
      <c r="C28" s="474">
        <v>490</v>
      </c>
      <c r="D28" s="473">
        <v>490</v>
      </c>
      <c r="E28" s="466" t="s">
        <v>28</v>
      </c>
      <c r="F28" s="466">
        <f t="shared" si="0"/>
        <v>3.9272089999999999</v>
      </c>
      <c r="G28" s="467" t="s">
        <v>28</v>
      </c>
      <c r="H28" s="467">
        <f t="shared" si="1"/>
        <v>2.1121910000000002</v>
      </c>
      <c r="I28" s="476" t="s">
        <v>28</v>
      </c>
      <c r="J28" s="468">
        <f t="shared" si="2"/>
        <v>0.15081</v>
      </c>
      <c r="K28" s="309">
        <f t="shared" si="3"/>
        <v>-1.7279889416715211E-2</v>
      </c>
      <c r="L28" s="469">
        <f t="shared" si="4"/>
        <v>-2.9693650718545128E-2</v>
      </c>
      <c r="M28" s="310">
        <f t="shared" si="5"/>
        <v>-2.6416702172986861E-2</v>
      </c>
      <c r="N28" s="466">
        <f>VLOOKUP(B28,[3]GAN15!B:I,6,FALSE)</f>
        <v>0</v>
      </c>
      <c r="O28" s="466">
        <f t="shared" si="6"/>
        <v>3.996264</v>
      </c>
      <c r="P28" s="467">
        <f>VLOOKUP(B28,[3]GAN15!B:I,7,FALSE)</f>
        <v>0</v>
      </c>
      <c r="Q28" s="467">
        <f t="shared" si="7"/>
        <v>2.1768290000000001</v>
      </c>
      <c r="R28" s="470" t="str">
        <f>VLOOKUP(B28,[3]GAN15!B:I,8,FALSE)</f>
        <v/>
      </c>
      <c r="S28" s="468">
        <f t="shared" si="8"/>
        <v>0.15490200000000001</v>
      </c>
    </row>
    <row r="29" spans="1:19" x14ac:dyDescent="0.2">
      <c r="A29" s="472" t="s">
        <v>60</v>
      </c>
      <c r="B29" s="473">
        <v>47</v>
      </c>
      <c r="C29" s="474" t="s">
        <v>28</v>
      </c>
      <c r="D29" s="473">
        <v>47</v>
      </c>
      <c r="E29" s="466">
        <v>1.8943999999999999E-2</v>
      </c>
      <c r="F29" s="466">
        <f t="shared" si="0"/>
        <v>1.8943999999999999E-2</v>
      </c>
      <c r="G29" s="467">
        <v>1.5554999999999999E-2</v>
      </c>
      <c r="H29" s="467">
        <f t="shared" si="1"/>
        <v>1.5554999999999999E-2</v>
      </c>
      <c r="I29" s="476" t="s">
        <v>28</v>
      </c>
      <c r="J29" s="468">
        <f t="shared" si="2"/>
        <v>0</v>
      </c>
      <c r="K29" s="309">
        <f t="shared" si="3"/>
        <v>-1.0033444816053616E-2</v>
      </c>
      <c r="L29" s="469">
        <f t="shared" si="4"/>
        <v>-4.862385321100926E-2</v>
      </c>
      <c r="M29" s="310" t="str">
        <f t="shared" si="5"/>
        <v/>
      </c>
      <c r="N29" s="466">
        <f>VLOOKUP(B29,[3]GAN15!B:I,6,FALSE)</f>
        <v>1.9136E-2</v>
      </c>
      <c r="O29" s="466">
        <f t="shared" si="6"/>
        <v>1.9136E-2</v>
      </c>
      <c r="P29" s="467">
        <f>VLOOKUP(B29,[3]GAN15!B:I,7,FALSE)</f>
        <v>1.635E-2</v>
      </c>
      <c r="Q29" s="467">
        <f t="shared" si="7"/>
        <v>1.635E-2</v>
      </c>
      <c r="R29" s="470" t="str">
        <f>VLOOKUP(B29,[3]GAN15!B:I,8,FALSE)</f>
        <v/>
      </c>
      <c r="S29" s="468">
        <f t="shared" si="8"/>
        <v>0</v>
      </c>
    </row>
    <row r="30" spans="1:19" x14ac:dyDescent="0.2">
      <c r="A30" s="472" t="s">
        <v>61</v>
      </c>
      <c r="B30" s="473">
        <v>48</v>
      </c>
      <c r="C30" s="474" t="s">
        <v>28</v>
      </c>
      <c r="D30" s="473">
        <v>48</v>
      </c>
      <c r="E30" s="466">
        <v>0.27863399999999999</v>
      </c>
      <c r="F30" s="466">
        <f t="shared" si="0"/>
        <v>0.66567700000000007</v>
      </c>
      <c r="G30" s="467">
        <v>0.31492300000000001</v>
      </c>
      <c r="H30" s="467">
        <f t="shared" si="1"/>
        <v>0.69689999999999996</v>
      </c>
      <c r="I30" s="476">
        <v>0.34340700000000002</v>
      </c>
      <c r="J30" s="468">
        <f t="shared" si="2"/>
        <v>0.74857600000000002</v>
      </c>
      <c r="K30" s="309">
        <f t="shared" si="3"/>
        <v>7.9412618391673462E-2</v>
      </c>
      <c r="L30" s="469">
        <f t="shared" si="4"/>
        <v>-4.961140302667888E-2</v>
      </c>
      <c r="M30" s="310">
        <f t="shared" si="5"/>
        <v>-5.2254291643086259E-2</v>
      </c>
      <c r="N30" s="466">
        <f>VLOOKUP(B30,[3]GAN15!B:I,6,FALSE)</f>
        <v>0.27385399999999999</v>
      </c>
      <c r="O30" s="466">
        <f t="shared" si="6"/>
        <v>0.61670299999999989</v>
      </c>
      <c r="P30" s="467">
        <f>VLOOKUP(B30,[3]GAN15!B:I,7,FALSE)</f>
        <v>0.322459</v>
      </c>
      <c r="Q30" s="467">
        <f t="shared" si="7"/>
        <v>0.73327900000000001</v>
      </c>
      <c r="R30" s="470">
        <f>VLOOKUP(B30,[3]GAN15!B:I,8,FALSE)</f>
        <v>0.35315099999999999</v>
      </c>
      <c r="S30" s="468">
        <f t="shared" si="8"/>
        <v>0.78984900000000002</v>
      </c>
    </row>
    <row r="31" spans="1:19" x14ac:dyDescent="0.2">
      <c r="A31" s="472" t="s">
        <v>62</v>
      </c>
      <c r="B31" s="473">
        <v>49</v>
      </c>
      <c r="C31" s="474" t="s">
        <v>28</v>
      </c>
      <c r="D31" s="473">
        <v>49</v>
      </c>
      <c r="E31" s="466">
        <v>5.1270999999999997E-2</v>
      </c>
      <c r="F31" s="466">
        <f t="shared" si="0"/>
        <v>0.122138</v>
      </c>
      <c r="G31" s="467">
        <v>3.5994999999999999E-2</v>
      </c>
      <c r="H31" s="467">
        <f t="shared" si="1"/>
        <v>7.0683999999999997E-2</v>
      </c>
      <c r="I31" s="476">
        <v>3.7726999999999997E-2</v>
      </c>
      <c r="J31" s="468">
        <f t="shared" si="2"/>
        <v>3.7726999999999997E-2</v>
      </c>
      <c r="K31" s="309">
        <f t="shared" si="3"/>
        <v>4.5263545259266236E-2</v>
      </c>
      <c r="L31" s="469">
        <f t="shared" si="4"/>
        <v>-0.15481101505422645</v>
      </c>
      <c r="M31" s="310">
        <f t="shared" si="5"/>
        <v>-8.6601781909742437E-2</v>
      </c>
      <c r="N31" s="466">
        <f>VLOOKUP(B31,[3]GAN15!B:I,6,FALSE)</f>
        <v>4.7259000000000002E-2</v>
      </c>
      <c r="O31" s="466">
        <f t="shared" si="6"/>
        <v>0.11684900000000001</v>
      </c>
      <c r="P31" s="467">
        <f>VLOOKUP(B31,[3]GAN15!B:I,7,FALSE)</f>
        <v>3.4228000000000001E-2</v>
      </c>
      <c r="Q31" s="467">
        <f t="shared" si="7"/>
        <v>8.3631000000000011E-2</v>
      </c>
      <c r="R31" s="470">
        <f>VLOOKUP(B31,[3]GAN15!B:I,8,FALSE)</f>
        <v>4.1304E-2</v>
      </c>
      <c r="S31" s="468">
        <f t="shared" si="8"/>
        <v>4.1304E-2</v>
      </c>
    </row>
    <row r="32" spans="1:19" x14ac:dyDescent="0.2">
      <c r="A32" s="472" t="s">
        <v>63</v>
      </c>
      <c r="B32" s="473">
        <v>51</v>
      </c>
      <c r="C32" s="474" t="s">
        <v>28</v>
      </c>
      <c r="D32" s="473">
        <v>51</v>
      </c>
      <c r="E32" s="466">
        <v>4.4991999999999997E-2</v>
      </c>
      <c r="F32" s="466">
        <f t="shared" si="0"/>
        <v>4.4991999999999997E-2</v>
      </c>
      <c r="G32" s="467">
        <v>3.7353999999999998E-2</v>
      </c>
      <c r="H32" s="467">
        <f t="shared" si="1"/>
        <v>3.7353999999999998E-2</v>
      </c>
      <c r="I32" s="476">
        <v>4.2556999999999998E-2</v>
      </c>
      <c r="J32" s="468">
        <f t="shared" si="2"/>
        <v>4.2556999999999998E-2</v>
      </c>
      <c r="K32" s="309">
        <f t="shared" si="3"/>
        <v>-3.8036390070770421E-2</v>
      </c>
      <c r="L32" s="469">
        <f t="shared" si="4"/>
        <v>-2.989377035178542E-3</v>
      </c>
      <c r="M32" s="310">
        <f t="shared" si="5"/>
        <v>-0.11608440991982727</v>
      </c>
      <c r="N32" s="466">
        <f>VLOOKUP(B32,[3]GAN15!B:I,6,FALSE)</f>
        <v>4.6771E-2</v>
      </c>
      <c r="O32" s="466">
        <f t="shared" si="6"/>
        <v>4.6771E-2</v>
      </c>
      <c r="P32" s="467">
        <f>VLOOKUP(B32,[3]GAN15!B:I,7,FALSE)</f>
        <v>3.7465999999999999E-2</v>
      </c>
      <c r="Q32" s="467">
        <f t="shared" si="7"/>
        <v>3.7465999999999999E-2</v>
      </c>
      <c r="R32" s="470">
        <f>VLOOKUP(B32,[3]GAN15!B:I,8,FALSE)</f>
        <v>4.8146000000000001E-2</v>
      </c>
      <c r="S32" s="468">
        <f t="shared" si="8"/>
        <v>4.8146000000000001E-2</v>
      </c>
    </row>
    <row r="33" spans="1:19" x14ac:dyDescent="0.2">
      <c r="A33" s="472" t="s">
        <v>64</v>
      </c>
      <c r="B33" s="473">
        <v>52</v>
      </c>
      <c r="C33" s="474" t="s">
        <v>28</v>
      </c>
      <c r="D33" s="473">
        <v>34</v>
      </c>
      <c r="E33" s="466">
        <v>0.42756100000000002</v>
      </c>
      <c r="F33" s="466">
        <f t="shared" si="0"/>
        <v>2.8293340000000002</v>
      </c>
      <c r="G33" s="467">
        <v>0.244556</v>
      </c>
      <c r="H33" s="467">
        <f t="shared" si="1"/>
        <v>1.876762</v>
      </c>
      <c r="I33" s="476">
        <v>0.29374</v>
      </c>
      <c r="J33" s="468">
        <f t="shared" si="2"/>
        <v>2.0159980000000002</v>
      </c>
      <c r="K33" s="309">
        <f t="shared" si="3"/>
        <v>-1.8940296266553025E-2</v>
      </c>
      <c r="L33" s="469">
        <f t="shared" si="4"/>
        <v>1.2165867401860986E-2</v>
      </c>
      <c r="M33" s="310">
        <f t="shared" si="5"/>
        <v>7.344729598126154E-3</v>
      </c>
      <c r="N33" s="466">
        <f>VLOOKUP(B33,[3]GAN15!B:I,6,FALSE)</f>
        <v>0.40324199999999999</v>
      </c>
      <c r="O33" s="466">
        <f t="shared" si="6"/>
        <v>2.8839569999999997</v>
      </c>
      <c r="P33" s="467">
        <f>VLOOKUP(B33,[3]GAN15!B:I,7,FALSE)</f>
        <v>0.24260300000000001</v>
      </c>
      <c r="Q33" s="467">
        <f t="shared" si="7"/>
        <v>1.8542039999999997</v>
      </c>
      <c r="R33" s="470">
        <f>VLOOKUP(B33,[3]GAN15!B:I,8,FALSE)</f>
        <v>0.30124899999999999</v>
      </c>
      <c r="S33" s="468">
        <f t="shared" si="8"/>
        <v>2.0012989999999999</v>
      </c>
    </row>
    <row r="34" spans="1:19" x14ac:dyDescent="0.2">
      <c r="A34" s="472" t="s">
        <v>65</v>
      </c>
      <c r="B34" s="473">
        <v>53</v>
      </c>
      <c r="C34" s="474" t="s">
        <v>28</v>
      </c>
      <c r="D34" s="473">
        <v>53</v>
      </c>
      <c r="E34" s="466">
        <v>0.28336</v>
      </c>
      <c r="F34" s="466">
        <f t="shared" si="0"/>
        <v>0.69659000000000004</v>
      </c>
      <c r="G34" s="467">
        <v>9.5368999999999995E-2</v>
      </c>
      <c r="H34" s="467">
        <f t="shared" si="1"/>
        <v>0.19494999999999998</v>
      </c>
      <c r="I34" s="476">
        <v>0.109657</v>
      </c>
      <c r="J34" s="468">
        <f t="shared" si="2"/>
        <v>0.109657</v>
      </c>
      <c r="K34" s="309">
        <f t="shared" si="3"/>
        <v>5.2521040146261244E-2</v>
      </c>
      <c r="L34" s="469">
        <f t="shared" si="4"/>
        <v>-7.1861133857667903E-2</v>
      </c>
      <c r="M34" s="310">
        <f t="shared" si="5"/>
        <v>-4.9856599457590689E-2</v>
      </c>
      <c r="N34" s="466">
        <f>VLOOKUP(B34,[3]GAN15!B:I,6,FALSE)</f>
        <v>0.25725999999999999</v>
      </c>
      <c r="O34" s="466">
        <f t="shared" si="6"/>
        <v>0.66183000000000003</v>
      </c>
      <c r="P34" s="467">
        <f>VLOOKUP(B34,[3]GAN15!B:I,7,FALSE)</f>
        <v>0.10223699999999999</v>
      </c>
      <c r="Q34" s="467">
        <f t="shared" si="7"/>
        <v>0.21004399999999998</v>
      </c>
      <c r="R34" s="470">
        <f>VLOOKUP(B34,[3]GAN15!B:I,8,FALSE)</f>
        <v>0.115411</v>
      </c>
      <c r="S34" s="468">
        <f t="shared" si="8"/>
        <v>0.115411</v>
      </c>
    </row>
    <row r="35" spans="1:19" x14ac:dyDescent="0.2">
      <c r="A35" s="472" t="s">
        <v>66</v>
      </c>
      <c r="B35" s="473">
        <v>55</v>
      </c>
      <c r="C35" s="474" t="s">
        <v>28</v>
      </c>
      <c r="D35" s="473">
        <v>55</v>
      </c>
      <c r="E35" s="466">
        <v>5.6996999999999999E-2</v>
      </c>
      <c r="F35" s="466">
        <f t="shared" si="0"/>
        <v>5.6996999999999999E-2</v>
      </c>
      <c r="G35" s="467">
        <v>1.5410999999999999E-2</v>
      </c>
      <c r="H35" s="467">
        <f t="shared" si="1"/>
        <v>1.5410999999999999E-2</v>
      </c>
      <c r="I35" s="476" t="s">
        <v>28</v>
      </c>
      <c r="J35" s="468">
        <f t="shared" si="2"/>
        <v>0</v>
      </c>
      <c r="K35" s="309">
        <f t="shared" si="3"/>
        <v>5.0849020077803786E-2</v>
      </c>
      <c r="L35" s="469">
        <f t="shared" si="4"/>
        <v>-6.8315095822501726E-2</v>
      </c>
      <c r="M35" s="310" t="str">
        <f t="shared" si="5"/>
        <v/>
      </c>
      <c r="N35" s="466">
        <f>VLOOKUP(B35,[3]GAN15!B:I,6,FALSE)</f>
        <v>5.4239000000000002E-2</v>
      </c>
      <c r="O35" s="466">
        <f t="shared" si="6"/>
        <v>5.4239000000000002E-2</v>
      </c>
      <c r="P35" s="467">
        <f>VLOOKUP(B35,[3]GAN15!B:I,7,FALSE)</f>
        <v>1.6541E-2</v>
      </c>
      <c r="Q35" s="467">
        <f t="shared" si="7"/>
        <v>1.6541E-2</v>
      </c>
      <c r="R35" s="470" t="str">
        <f>VLOOKUP(B35,[3]GAN15!B:I,8,FALSE)</f>
        <v/>
      </c>
      <c r="S35" s="468">
        <f t="shared" si="8"/>
        <v>0</v>
      </c>
    </row>
    <row r="36" spans="1:19" x14ac:dyDescent="0.2">
      <c r="A36" s="472" t="s">
        <v>67</v>
      </c>
      <c r="B36" s="473">
        <v>56</v>
      </c>
      <c r="C36" s="474" t="s">
        <v>28</v>
      </c>
      <c r="D36" s="473">
        <v>38</v>
      </c>
      <c r="E36" s="466">
        <v>3.0721999999999999E-2</v>
      </c>
      <c r="F36" s="466">
        <f t="shared" si="0"/>
        <v>0.22101200000000001</v>
      </c>
      <c r="G36" s="467">
        <v>9.7210000000000005E-3</v>
      </c>
      <c r="H36" s="467">
        <f t="shared" si="1"/>
        <v>6.8271999999999999E-2</v>
      </c>
      <c r="I36" s="476" t="s">
        <v>28</v>
      </c>
      <c r="J36" s="468">
        <f t="shared" si="2"/>
        <v>0</v>
      </c>
      <c r="K36" s="309">
        <f t="shared" si="3"/>
        <v>2.1968824707182533E-2</v>
      </c>
      <c r="L36" s="469">
        <f t="shared" si="4"/>
        <v>5.9943177407585813E-2</v>
      </c>
      <c r="M36" s="310" t="str">
        <f t="shared" si="5"/>
        <v/>
      </c>
      <c r="N36" s="466">
        <f>VLOOKUP(B36,[3]GAN15!B:I,6,FALSE)</f>
        <v>3.1420999999999998E-2</v>
      </c>
      <c r="O36" s="466">
        <f t="shared" si="6"/>
        <v>0.21626100000000001</v>
      </c>
      <c r="P36" s="467">
        <f>VLOOKUP(B36,[3]GAN15!B:I,7,FALSE)</f>
        <v>1.2215999999999999E-2</v>
      </c>
      <c r="Q36" s="467">
        <f t="shared" si="7"/>
        <v>6.4410999999999996E-2</v>
      </c>
      <c r="R36" s="470" t="str">
        <f>VLOOKUP(B36,[3]GAN15!B:I,8,FALSE)</f>
        <v/>
      </c>
      <c r="S36" s="468">
        <f t="shared" si="8"/>
        <v>0</v>
      </c>
    </row>
    <row r="37" spans="1:19" x14ac:dyDescent="0.2">
      <c r="A37" s="472" t="s">
        <v>68</v>
      </c>
      <c r="B37" s="473">
        <v>61</v>
      </c>
      <c r="C37" s="474" t="s">
        <v>28</v>
      </c>
      <c r="D37" s="473">
        <v>61</v>
      </c>
      <c r="E37" s="466">
        <v>2.1904E-2</v>
      </c>
      <c r="F37" s="466">
        <f t="shared" si="0"/>
        <v>2.7434E-2</v>
      </c>
      <c r="G37" s="467">
        <v>3.9659999999999999E-3</v>
      </c>
      <c r="H37" s="467">
        <f t="shared" si="1"/>
        <v>5.1979999999999995E-3</v>
      </c>
      <c r="I37" s="476" t="s">
        <v>28</v>
      </c>
      <c r="J37" s="468">
        <f t="shared" si="2"/>
        <v>0</v>
      </c>
      <c r="K37" s="309">
        <f t="shared" si="3"/>
        <v>1.9434432016647518E-2</v>
      </c>
      <c r="L37" s="469">
        <f t="shared" si="4"/>
        <v>0.51104651162790682</v>
      </c>
      <c r="M37" s="310" t="str">
        <f t="shared" si="5"/>
        <v/>
      </c>
      <c r="N37" s="466">
        <f>VLOOKUP(B37,[3]GAN15!B:I,6,FALSE)</f>
        <v>2.0448000000000001E-2</v>
      </c>
      <c r="O37" s="466">
        <f t="shared" si="6"/>
        <v>2.6911000000000001E-2</v>
      </c>
      <c r="P37" s="467">
        <f>VLOOKUP(B37,[3]GAN15!B:I,7,FALSE)</f>
        <v>2.0049999999999998E-3</v>
      </c>
      <c r="Q37" s="467">
        <f t="shared" si="7"/>
        <v>3.4399999999999999E-3</v>
      </c>
      <c r="R37" s="470" t="str">
        <f>VLOOKUP(B37,[3]GAN15!B:I,8,FALSE)</f>
        <v/>
      </c>
      <c r="S37" s="468">
        <f t="shared" si="8"/>
        <v>0</v>
      </c>
    </row>
    <row r="38" spans="1:19" x14ac:dyDescent="0.2">
      <c r="A38" s="472" t="s">
        <v>69</v>
      </c>
      <c r="B38" s="473">
        <v>62</v>
      </c>
      <c r="C38" s="474" t="s">
        <v>28</v>
      </c>
      <c r="D38" s="473">
        <v>34</v>
      </c>
      <c r="E38" s="466">
        <v>0.543049</v>
      </c>
      <c r="F38" s="466">
        <f t="shared" si="0"/>
        <v>2.8293340000000002</v>
      </c>
      <c r="G38" s="467">
        <v>0.28661500000000001</v>
      </c>
      <c r="H38" s="467">
        <f t="shared" si="1"/>
        <v>1.876762</v>
      </c>
      <c r="I38" s="476">
        <v>0.31259900000000002</v>
      </c>
      <c r="J38" s="468">
        <f t="shared" si="2"/>
        <v>2.0159980000000002</v>
      </c>
      <c r="K38" s="309">
        <f t="shared" si="3"/>
        <v>-1.8940296266553025E-2</v>
      </c>
      <c r="L38" s="469">
        <f t="shared" si="4"/>
        <v>1.2165867401860986E-2</v>
      </c>
      <c r="M38" s="310">
        <f t="shared" si="5"/>
        <v>7.344729598126154E-3</v>
      </c>
      <c r="N38" s="466">
        <f>VLOOKUP(B38,[3]GAN15!B:I,6,FALSE)</f>
        <v>0.58961699999999995</v>
      </c>
      <c r="O38" s="466">
        <f t="shared" si="6"/>
        <v>2.8839569999999997</v>
      </c>
      <c r="P38" s="467">
        <f>VLOOKUP(B38,[3]GAN15!B:I,7,FALSE)</f>
        <v>0.32434499999999999</v>
      </c>
      <c r="Q38" s="467">
        <f t="shared" si="7"/>
        <v>1.8542039999999997</v>
      </c>
      <c r="R38" s="470">
        <f>VLOOKUP(B38,[3]GAN15!B:I,8,FALSE)</f>
        <v>0.35450599999999999</v>
      </c>
      <c r="S38" s="468">
        <f t="shared" si="8"/>
        <v>2.0012989999999999</v>
      </c>
    </row>
    <row r="39" spans="1:19" x14ac:dyDescent="0.2">
      <c r="A39" s="472" t="s">
        <v>70</v>
      </c>
      <c r="B39" s="473">
        <v>64</v>
      </c>
      <c r="C39" s="474" t="s">
        <v>28</v>
      </c>
      <c r="D39" s="473">
        <v>64</v>
      </c>
      <c r="E39" s="466">
        <v>0.206426</v>
      </c>
      <c r="F39" s="466">
        <f t="shared" si="0"/>
        <v>0.206426</v>
      </c>
      <c r="G39" s="467">
        <v>0.181339</v>
      </c>
      <c r="H39" s="467">
        <f t="shared" si="1"/>
        <v>0.181339</v>
      </c>
      <c r="I39" s="476">
        <v>0.19742799999999999</v>
      </c>
      <c r="J39" s="468">
        <f t="shared" si="2"/>
        <v>0.19742799999999999</v>
      </c>
      <c r="K39" s="309">
        <f t="shared" si="3"/>
        <v>1.8000157809602735E-2</v>
      </c>
      <c r="L39" s="469">
        <f t="shared" si="4"/>
        <v>2.0888478732985494E-3</v>
      </c>
      <c r="M39" s="310">
        <f t="shared" si="5"/>
        <v>-7.335823859779711E-3</v>
      </c>
      <c r="N39" s="466">
        <f>VLOOKUP(B39,[3]GAN15!B:I,6,FALSE)</f>
        <v>0.20277600000000001</v>
      </c>
      <c r="O39" s="466">
        <f t="shared" si="6"/>
        <v>0.20277600000000001</v>
      </c>
      <c r="P39" s="467">
        <f>VLOOKUP(B39,[3]GAN15!B:I,7,FALSE)</f>
        <v>0.18096100000000001</v>
      </c>
      <c r="Q39" s="467">
        <f t="shared" si="7"/>
        <v>0.18096100000000001</v>
      </c>
      <c r="R39" s="470">
        <f>VLOOKUP(B39,[3]GAN15!B:I,8,FALSE)</f>
        <v>0.19888700000000001</v>
      </c>
      <c r="S39" s="468">
        <f t="shared" si="8"/>
        <v>0.19888700000000001</v>
      </c>
    </row>
    <row r="40" spans="1:19" x14ac:dyDescent="0.2">
      <c r="A40" s="472" t="s">
        <v>71</v>
      </c>
      <c r="B40" s="473">
        <v>65</v>
      </c>
      <c r="C40" s="474" t="s">
        <v>28</v>
      </c>
      <c r="D40" s="473">
        <v>65</v>
      </c>
      <c r="E40" s="466">
        <v>0.50959500000000002</v>
      </c>
      <c r="F40" s="466">
        <f t="shared" si="0"/>
        <v>0.50959500000000002</v>
      </c>
      <c r="G40" s="467">
        <v>0.475968</v>
      </c>
      <c r="H40" s="467">
        <f t="shared" si="1"/>
        <v>0.475968</v>
      </c>
      <c r="I40" s="476">
        <v>0.51853800000000005</v>
      </c>
      <c r="J40" s="468">
        <f t="shared" si="2"/>
        <v>0.51853800000000005</v>
      </c>
      <c r="K40" s="309">
        <f t="shared" si="3"/>
        <v>3.0221613032350492E-2</v>
      </c>
      <c r="L40" s="469">
        <f t="shared" si="4"/>
        <v>-1.3077600953812718E-2</v>
      </c>
      <c r="M40" s="310">
        <f t="shared" si="5"/>
        <v>-1.9725051609536859E-2</v>
      </c>
      <c r="N40" s="466">
        <f>VLOOKUP(B40,[3]GAN15!B:I,6,FALSE)</f>
        <v>0.49464599999999997</v>
      </c>
      <c r="O40" s="466">
        <f t="shared" si="6"/>
        <v>0.49464599999999997</v>
      </c>
      <c r="P40" s="467">
        <f>VLOOKUP(B40,[3]GAN15!B:I,7,FALSE)</f>
        <v>0.48227500000000001</v>
      </c>
      <c r="Q40" s="467">
        <f t="shared" si="7"/>
        <v>0.48227500000000001</v>
      </c>
      <c r="R40" s="470">
        <f>VLOOKUP(B40,[3]GAN15!B:I,8,FALSE)</f>
        <v>0.528972</v>
      </c>
      <c r="S40" s="468">
        <f t="shared" si="8"/>
        <v>0.528972</v>
      </c>
    </row>
    <row r="41" spans="1:19" x14ac:dyDescent="0.2">
      <c r="A41" s="472" t="s">
        <v>72</v>
      </c>
      <c r="B41" s="473">
        <v>66</v>
      </c>
      <c r="C41" s="474" t="s">
        <v>28</v>
      </c>
      <c r="D41" s="473">
        <v>66</v>
      </c>
      <c r="E41" s="466">
        <v>3.7076999999999999E-2</v>
      </c>
      <c r="F41" s="466">
        <f t="shared" si="0"/>
        <v>3.7076999999999999E-2</v>
      </c>
      <c r="G41" s="467">
        <v>2.7373000000000001E-2</v>
      </c>
      <c r="H41" s="467">
        <f t="shared" si="1"/>
        <v>2.7373000000000001E-2</v>
      </c>
      <c r="I41" s="476">
        <v>3.1177E-2</v>
      </c>
      <c r="J41" s="468">
        <f t="shared" si="2"/>
        <v>3.1177E-2</v>
      </c>
      <c r="K41" s="309">
        <f t="shared" si="3"/>
        <v>-0.10872596153846148</v>
      </c>
      <c r="L41" s="469">
        <f t="shared" si="4"/>
        <v>-0.13696125106409818</v>
      </c>
      <c r="M41" s="310">
        <f t="shared" si="5"/>
        <v>-0.25132675359604251</v>
      </c>
      <c r="N41" s="466">
        <f>VLOOKUP(B41,[3]GAN15!B:I,6,FALSE)</f>
        <v>4.1599999999999998E-2</v>
      </c>
      <c r="O41" s="466">
        <f t="shared" si="6"/>
        <v>4.1599999999999998E-2</v>
      </c>
      <c r="P41" s="467">
        <f>VLOOKUP(B41,[3]GAN15!B:I,7,FALSE)</f>
        <v>3.1717000000000002E-2</v>
      </c>
      <c r="Q41" s="467">
        <f t="shared" si="7"/>
        <v>3.1717000000000002E-2</v>
      </c>
      <c r="R41" s="470">
        <f>VLOOKUP(B41,[3]GAN15!B:I,8,FALSE)</f>
        <v>4.1642999999999999E-2</v>
      </c>
      <c r="S41" s="468">
        <f t="shared" si="8"/>
        <v>4.1642999999999999E-2</v>
      </c>
    </row>
    <row r="42" spans="1:19" x14ac:dyDescent="0.2">
      <c r="A42" s="472" t="s">
        <v>73</v>
      </c>
      <c r="B42" s="473">
        <v>67</v>
      </c>
      <c r="C42" s="474" t="s">
        <v>28</v>
      </c>
      <c r="D42" s="473">
        <v>69</v>
      </c>
      <c r="E42" s="466">
        <v>4.8580000000000003E-3</v>
      </c>
      <c r="F42" s="466">
        <f t="shared" si="0"/>
        <v>9.0907999999999989E-2</v>
      </c>
      <c r="G42" s="467">
        <v>4.0000000000000002E-4</v>
      </c>
      <c r="H42" s="467">
        <f t="shared" si="1"/>
        <v>3.5740999999999995E-2</v>
      </c>
      <c r="I42" s="476" t="s">
        <v>28</v>
      </c>
      <c r="J42" s="468">
        <f t="shared" si="2"/>
        <v>2.0465999999999998E-2</v>
      </c>
      <c r="K42" s="309">
        <f t="shared" si="3"/>
        <v>-7.8049572025475689E-2</v>
      </c>
      <c r="L42" s="469">
        <f t="shared" si="4"/>
        <v>0.36807655502392311</v>
      </c>
      <c r="M42" s="310">
        <f t="shared" si="5"/>
        <v>0.23467664092664076</v>
      </c>
      <c r="N42" s="466">
        <f>VLOOKUP(B42,[3]GAN15!B:I,6,FALSE)</f>
        <v>4.7109999999999999E-3</v>
      </c>
      <c r="O42" s="466">
        <f t="shared" si="6"/>
        <v>9.8603999999999997E-2</v>
      </c>
      <c r="P42" s="467">
        <f>VLOOKUP(B42,[3]GAN15!B:I,7,FALSE)</f>
        <v>4.0000000000000002E-4</v>
      </c>
      <c r="Q42" s="467">
        <f t="shared" si="7"/>
        <v>2.6125000000000002E-2</v>
      </c>
      <c r="R42" s="470" t="str">
        <f>VLOOKUP(B42,[3]GAN15!B:I,8,FALSE)</f>
        <v/>
      </c>
      <c r="S42" s="468">
        <f t="shared" si="8"/>
        <v>1.6576E-2</v>
      </c>
    </row>
    <row r="43" spans="1:19" x14ac:dyDescent="0.2">
      <c r="A43" s="472" t="s">
        <v>74</v>
      </c>
      <c r="B43" s="473">
        <v>69</v>
      </c>
      <c r="C43" s="474" t="s">
        <v>28</v>
      </c>
      <c r="D43" s="473">
        <v>69</v>
      </c>
      <c r="E43" s="466">
        <v>1.4328E-2</v>
      </c>
      <c r="F43" s="466" t="str">
        <f t="shared" si="0"/>
        <v/>
      </c>
      <c r="G43" s="467">
        <v>6.038E-3</v>
      </c>
      <c r="H43" s="467" t="str">
        <f t="shared" si="1"/>
        <v/>
      </c>
      <c r="I43" s="476">
        <v>6.1250000000000002E-3</v>
      </c>
      <c r="J43" s="468" t="str">
        <f t="shared" si="2"/>
        <v/>
      </c>
      <c r="K43" s="309" t="str">
        <f t="shared" si="3"/>
        <v/>
      </c>
      <c r="L43" s="469" t="str">
        <f t="shared" si="4"/>
        <v/>
      </c>
      <c r="M43" s="310" t="str">
        <f t="shared" si="5"/>
        <v/>
      </c>
      <c r="N43" s="466">
        <f>VLOOKUP(B43,[3]GAN15!B:I,6,FALSE)</f>
        <v>1.035E-2</v>
      </c>
      <c r="O43" s="466" t="str">
        <f t="shared" si="6"/>
        <v/>
      </c>
      <c r="P43" s="467">
        <f>VLOOKUP(B43,[3]GAN15!B:I,7,FALSE)</f>
        <v>5.3470000000000002E-3</v>
      </c>
      <c r="Q43" s="467" t="str">
        <f t="shared" si="7"/>
        <v/>
      </c>
      <c r="R43" s="470">
        <f>VLOOKUP(B43,[3]GAN15!B:I,8,FALSE)</f>
        <v>5.5279999999999999E-3</v>
      </c>
      <c r="S43" s="468" t="str">
        <f t="shared" si="8"/>
        <v/>
      </c>
    </row>
    <row r="44" spans="1:19" x14ac:dyDescent="0.2">
      <c r="A44" s="472" t="s">
        <v>75</v>
      </c>
      <c r="B44" s="473">
        <v>71</v>
      </c>
      <c r="C44" s="474" t="s">
        <v>28</v>
      </c>
      <c r="D44" s="473">
        <v>22</v>
      </c>
      <c r="E44" s="466">
        <v>7.267E-3</v>
      </c>
      <c r="F44" s="466">
        <f t="shared" si="0"/>
        <v>0.18248500000000001</v>
      </c>
      <c r="G44" s="467">
        <v>8.4840000000000002E-3</v>
      </c>
      <c r="H44" s="467">
        <f t="shared" si="1"/>
        <v>0.18349899999999997</v>
      </c>
      <c r="I44" s="476" t="s">
        <v>28</v>
      </c>
      <c r="J44" s="468">
        <f t="shared" si="2"/>
        <v>0.164377</v>
      </c>
      <c r="K44" s="309">
        <f t="shared" si="3"/>
        <v>1.5616738739641312E-2</v>
      </c>
      <c r="L44" s="469">
        <f t="shared" si="4"/>
        <v>-8.6761567758842917E-3</v>
      </c>
      <c r="M44" s="310">
        <f t="shared" si="5"/>
        <v>-4.8116234089619403E-2</v>
      </c>
      <c r="N44" s="466">
        <f>VLOOKUP(B44,[3]GAN15!B:I,6,FALSE)</f>
        <v>5.9639999999999997E-3</v>
      </c>
      <c r="O44" s="466">
        <f t="shared" si="6"/>
        <v>0.17967900000000001</v>
      </c>
      <c r="P44" s="467">
        <f>VLOOKUP(B44,[3]GAN15!B:I,7,FALSE)</f>
        <v>7.5620000000000001E-3</v>
      </c>
      <c r="Q44" s="467">
        <f t="shared" si="7"/>
        <v>0.18510500000000002</v>
      </c>
      <c r="R44" s="470" t="str">
        <f>VLOOKUP(B44,[3]GAN15!B:I,8,FALSE)</f>
        <v/>
      </c>
      <c r="S44" s="468">
        <f t="shared" si="8"/>
        <v>0.17268600000000001</v>
      </c>
    </row>
    <row r="45" spans="1:19" x14ac:dyDescent="0.2">
      <c r="A45" s="472" t="s">
        <v>76</v>
      </c>
      <c r="B45" s="473">
        <v>72</v>
      </c>
      <c r="C45" s="474" t="s">
        <v>28</v>
      </c>
      <c r="D45" s="473">
        <v>72</v>
      </c>
      <c r="E45" s="466">
        <v>1.099558</v>
      </c>
      <c r="F45" s="466">
        <f t="shared" si="0"/>
        <v>1.102905</v>
      </c>
      <c r="G45" s="467">
        <v>1.393302</v>
      </c>
      <c r="H45" s="467">
        <f t="shared" si="1"/>
        <v>1.394935</v>
      </c>
      <c r="I45" s="476">
        <v>1.5145949999999999</v>
      </c>
      <c r="J45" s="468">
        <f t="shared" si="2"/>
        <v>1.5145949999999999</v>
      </c>
      <c r="K45" s="309">
        <f t="shared" si="3"/>
        <v>-3.2592935653556032E-2</v>
      </c>
      <c r="L45" s="469">
        <f t="shared" si="4"/>
        <v>-3.666639273108474E-2</v>
      </c>
      <c r="M45" s="310">
        <f t="shared" si="5"/>
        <v>-4.2961357525820087E-2</v>
      </c>
      <c r="N45" s="466">
        <f>VLOOKUP(B45,[3]GAN15!B:I,6,FALSE)</f>
        <v>1.137227</v>
      </c>
      <c r="O45" s="466">
        <f t="shared" si="6"/>
        <v>1.140063</v>
      </c>
      <c r="P45" s="467">
        <f>VLOOKUP(B45,[3]GAN15!B:I,7,FALSE)</f>
        <v>1.446396</v>
      </c>
      <c r="Q45" s="467">
        <f t="shared" si="7"/>
        <v>1.448029</v>
      </c>
      <c r="R45" s="470">
        <f>VLOOKUP(B45,[3]GAN15!B:I,8,FALSE)</f>
        <v>1.5825849999999999</v>
      </c>
      <c r="S45" s="468">
        <f t="shared" si="8"/>
        <v>1.5825849999999999</v>
      </c>
    </row>
    <row r="46" spans="1:19" x14ac:dyDescent="0.2">
      <c r="A46" s="472" t="s">
        <v>77</v>
      </c>
      <c r="B46" s="473">
        <v>73</v>
      </c>
      <c r="C46" s="474" t="s">
        <v>28</v>
      </c>
      <c r="D46" s="473">
        <v>73</v>
      </c>
      <c r="E46" s="466">
        <v>1.2996000000000001E-2</v>
      </c>
      <c r="F46" s="466">
        <f t="shared" si="0"/>
        <v>6.0046000000000002E-2</v>
      </c>
      <c r="G46" s="467">
        <v>8.1530000000000005E-3</v>
      </c>
      <c r="H46" s="467">
        <f t="shared" si="1"/>
        <v>2.6044000000000005E-2</v>
      </c>
      <c r="I46" s="476">
        <v>8.6709999999999999E-3</v>
      </c>
      <c r="J46" s="468">
        <f t="shared" si="2"/>
        <v>8.6709999999999999E-3</v>
      </c>
      <c r="K46" s="309">
        <f t="shared" si="3"/>
        <v>5.8452317997532255E-2</v>
      </c>
      <c r="L46" s="469">
        <f t="shared" si="4"/>
        <v>-0.17115396855706178</v>
      </c>
      <c r="M46" s="310">
        <f t="shared" si="5"/>
        <v>-0.24514668755985036</v>
      </c>
      <c r="N46" s="466">
        <f>VLOOKUP(B46,[3]GAN15!B:I,6,FALSE)</f>
        <v>1.3507E-2</v>
      </c>
      <c r="O46" s="466">
        <f t="shared" si="6"/>
        <v>5.6730000000000003E-2</v>
      </c>
      <c r="P46" s="467">
        <f>VLOOKUP(B46,[3]GAN15!B:I,7,FALSE)</f>
        <v>9.691E-3</v>
      </c>
      <c r="Q46" s="467">
        <f t="shared" si="7"/>
        <v>3.1421999999999999E-2</v>
      </c>
      <c r="R46" s="470">
        <f>VLOOKUP(B46,[3]GAN15!B:I,8,FALSE)</f>
        <v>1.1487000000000001E-2</v>
      </c>
      <c r="S46" s="468">
        <f t="shared" si="8"/>
        <v>1.1487000000000001E-2</v>
      </c>
    </row>
    <row r="47" spans="1:19" x14ac:dyDescent="0.2">
      <c r="A47" s="472" t="s">
        <v>78</v>
      </c>
      <c r="B47" s="473">
        <v>74</v>
      </c>
      <c r="C47" s="474" t="s">
        <v>28</v>
      </c>
      <c r="D47" s="473">
        <v>74</v>
      </c>
      <c r="E47" s="466">
        <v>3.7286E-2</v>
      </c>
      <c r="F47" s="466">
        <f t="shared" si="0"/>
        <v>3.7286E-2</v>
      </c>
      <c r="G47" s="467">
        <v>2.1617000000000001E-2</v>
      </c>
      <c r="H47" s="467">
        <f t="shared" si="1"/>
        <v>2.1617000000000001E-2</v>
      </c>
      <c r="I47" s="476">
        <v>1.7741E-2</v>
      </c>
      <c r="J47" s="468">
        <f t="shared" si="2"/>
        <v>1.7741E-2</v>
      </c>
      <c r="K47" s="309">
        <f t="shared" si="3"/>
        <v>8.116101719488511E-2</v>
      </c>
      <c r="L47" s="469">
        <f t="shared" si="4"/>
        <v>-0.11026506420810012</v>
      </c>
      <c r="M47" s="310">
        <f t="shared" si="5"/>
        <v>-6.7594209429400198E-4</v>
      </c>
      <c r="N47" s="466">
        <f>VLOOKUP(B47,[3]GAN15!B:I,6,FALSE)</f>
        <v>3.4486999999999997E-2</v>
      </c>
      <c r="O47" s="466">
        <f t="shared" si="6"/>
        <v>3.4486999999999997E-2</v>
      </c>
      <c r="P47" s="467">
        <f>VLOOKUP(B47,[3]GAN15!B:I,7,FALSE)</f>
        <v>2.4296000000000002E-2</v>
      </c>
      <c r="Q47" s="467">
        <f t="shared" si="7"/>
        <v>2.4296000000000002E-2</v>
      </c>
      <c r="R47" s="470">
        <f>VLOOKUP(B47,[3]GAN15!B:I,8,FALSE)</f>
        <v>1.7753000000000001E-2</v>
      </c>
      <c r="S47" s="468">
        <f t="shared" si="8"/>
        <v>1.7753000000000001E-2</v>
      </c>
    </row>
    <row r="48" spans="1:19" x14ac:dyDescent="0.2">
      <c r="A48" s="472" t="s">
        <v>79</v>
      </c>
      <c r="B48" s="473">
        <v>76</v>
      </c>
      <c r="C48" s="474" t="s">
        <v>28</v>
      </c>
      <c r="D48" s="473">
        <v>34</v>
      </c>
      <c r="E48" s="466">
        <v>0.21557699999999999</v>
      </c>
      <c r="F48" s="466">
        <f t="shared" si="0"/>
        <v>2.8293340000000002</v>
      </c>
      <c r="G48" s="467">
        <v>0.16233700000000001</v>
      </c>
      <c r="H48" s="467">
        <f t="shared" si="1"/>
        <v>1.876762</v>
      </c>
      <c r="I48" s="476">
        <v>0.177345</v>
      </c>
      <c r="J48" s="468">
        <f t="shared" si="2"/>
        <v>2.0159980000000002</v>
      </c>
      <c r="K48" s="309">
        <f t="shared" si="3"/>
        <v>-1.8940296266553025E-2</v>
      </c>
      <c r="L48" s="469">
        <f t="shared" si="4"/>
        <v>1.2165867401860986E-2</v>
      </c>
      <c r="M48" s="310">
        <f t="shared" si="5"/>
        <v>7.344729598126154E-3</v>
      </c>
      <c r="N48" s="466">
        <f>VLOOKUP(B48,[3]GAN15!B:I,6,FALSE)</f>
        <v>0.222194</v>
      </c>
      <c r="O48" s="466">
        <f t="shared" si="6"/>
        <v>2.8839569999999997</v>
      </c>
      <c r="P48" s="467">
        <f>VLOOKUP(B48,[3]GAN15!B:I,7,FALSE)</f>
        <v>0.17127899999999999</v>
      </c>
      <c r="Q48" s="467">
        <f t="shared" si="7"/>
        <v>1.8542039999999997</v>
      </c>
      <c r="R48" s="470">
        <f>VLOOKUP(B48,[3]GAN15!B:I,8,FALSE)</f>
        <v>0.18754599999999999</v>
      </c>
      <c r="S48" s="468">
        <f t="shared" si="8"/>
        <v>2.0012989999999999</v>
      </c>
    </row>
    <row r="49" spans="1:19" x14ac:dyDescent="0.2">
      <c r="A49" s="472" t="s">
        <v>80</v>
      </c>
      <c r="B49" s="473">
        <v>78</v>
      </c>
      <c r="C49" s="474">
        <v>490</v>
      </c>
      <c r="D49" s="473">
        <v>490</v>
      </c>
      <c r="E49" s="466" t="s">
        <v>28</v>
      </c>
      <c r="F49" s="466">
        <f t="shared" si="0"/>
        <v>3.9272089999999999</v>
      </c>
      <c r="G49" s="467" t="s">
        <v>28</v>
      </c>
      <c r="H49" s="467">
        <f t="shared" si="1"/>
        <v>2.1121910000000002</v>
      </c>
      <c r="I49" s="476" t="s">
        <v>28</v>
      </c>
      <c r="J49" s="468">
        <f t="shared" si="2"/>
        <v>0.15081</v>
      </c>
      <c r="K49" s="309">
        <f t="shared" si="3"/>
        <v>-1.7279889416715211E-2</v>
      </c>
      <c r="L49" s="469">
        <f t="shared" si="4"/>
        <v>-2.9693650718545128E-2</v>
      </c>
      <c r="M49" s="310">
        <f t="shared" si="5"/>
        <v>-2.6416702172986861E-2</v>
      </c>
      <c r="N49" s="466">
        <f>VLOOKUP(B49,[3]GAN15!B:I,6,FALSE)</f>
        <v>0</v>
      </c>
      <c r="O49" s="466">
        <f t="shared" si="6"/>
        <v>3.996264</v>
      </c>
      <c r="P49" s="467">
        <f>VLOOKUP(B49,[3]GAN15!B:I,7,FALSE)</f>
        <v>0</v>
      </c>
      <c r="Q49" s="467">
        <f t="shared" si="7"/>
        <v>2.1768290000000001</v>
      </c>
      <c r="R49" s="470" t="str">
        <f>VLOOKUP(B49,[3]GAN15!B:I,8,FALSE)</f>
        <v/>
      </c>
      <c r="S49" s="468">
        <f t="shared" si="8"/>
        <v>0.15490200000000001</v>
      </c>
    </row>
    <row r="50" spans="1:19" x14ac:dyDescent="0.2">
      <c r="A50" s="472" t="s">
        <v>81</v>
      </c>
      <c r="B50" s="473">
        <v>81</v>
      </c>
      <c r="C50" s="474" t="s">
        <v>28</v>
      </c>
      <c r="D50" s="473">
        <v>38</v>
      </c>
      <c r="E50" s="466">
        <v>4.9286000000000003E-2</v>
      </c>
      <c r="F50" s="466">
        <f t="shared" si="0"/>
        <v>0.22101200000000001</v>
      </c>
      <c r="G50" s="467">
        <v>7.2110000000000004E-3</v>
      </c>
      <c r="H50" s="467">
        <f t="shared" si="1"/>
        <v>6.8271999999999999E-2</v>
      </c>
      <c r="I50" s="476" t="s">
        <v>28</v>
      </c>
      <c r="J50" s="468">
        <f t="shared" si="2"/>
        <v>0</v>
      </c>
      <c r="K50" s="309">
        <f t="shared" si="3"/>
        <v>2.1968824707182533E-2</v>
      </c>
      <c r="L50" s="469">
        <f t="shared" si="4"/>
        <v>5.9943177407585813E-2</v>
      </c>
      <c r="M50" s="310" t="str">
        <f t="shared" si="5"/>
        <v/>
      </c>
      <c r="N50" s="466">
        <f>VLOOKUP(B50,[3]GAN15!B:I,6,FALSE)</f>
        <v>4.1222000000000002E-2</v>
      </c>
      <c r="O50" s="466">
        <f t="shared" si="6"/>
        <v>0.21626100000000001</v>
      </c>
      <c r="P50" s="467">
        <f>VLOOKUP(B50,[3]GAN15!B:I,7,FALSE)</f>
        <v>6.9150000000000001E-3</v>
      </c>
      <c r="Q50" s="467">
        <f t="shared" si="7"/>
        <v>6.4410999999999996E-2</v>
      </c>
      <c r="R50" s="470" t="str">
        <f>VLOOKUP(B50,[3]GAN15!B:I,8,FALSE)</f>
        <v/>
      </c>
      <c r="S50" s="468">
        <f t="shared" si="8"/>
        <v>0</v>
      </c>
    </row>
    <row r="51" spans="1:19" x14ac:dyDescent="0.2">
      <c r="A51" s="472" t="s">
        <v>82</v>
      </c>
      <c r="B51" s="473">
        <v>82</v>
      </c>
      <c r="C51" s="474" t="s">
        <v>28</v>
      </c>
      <c r="D51" s="473">
        <v>36</v>
      </c>
      <c r="E51" s="466">
        <v>0.351323</v>
      </c>
      <c r="F51" s="466">
        <f t="shared" si="0"/>
        <v>0.94402399999999997</v>
      </c>
      <c r="G51" s="467">
        <v>0.43597200000000003</v>
      </c>
      <c r="H51" s="467">
        <f t="shared" si="1"/>
        <v>0.92254000000000003</v>
      </c>
      <c r="I51" s="476">
        <v>0.48336800000000002</v>
      </c>
      <c r="J51" s="468">
        <f t="shared" si="2"/>
        <v>1.0106160000000002</v>
      </c>
      <c r="K51" s="309">
        <f t="shared" si="3"/>
        <v>-1.3086332769467468E-3</v>
      </c>
      <c r="L51" s="469">
        <f t="shared" si="4"/>
        <v>-1.1345722500795685E-2</v>
      </c>
      <c r="M51" s="310">
        <f t="shared" si="5"/>
        <v>-2.0104697624765744E-2</v>
      </c>
      <c r="N51" s="466">
        <f>VLOOKUP(B51,[3]GAN15!B:I,6,FALSE)</f>
        <v>0.35263899999999998</v>
      </c>
      <c r="O51" s="466">
        <f t="shared" si="6"/>
        <v>0.94526099999999991</v>
      </c>
      <c r="P51" s="467">
        <f>VLOOKUP(B51,[3]GAN15!B:I,7,FALSE)</f>
        <v>0.42918000000000001</v>
      </c>
      <c r="Q51" s="467">
        <f t="shared" si="7"/>
        <v>0.93312700000000004</v>
      </c>
      <c r="R51" s="470">
        <f>VLOOKUP(B51,[3]GAN15!B:I,8,FALSE)</f>
        <v>0.48200999999999999</v>
      </c>
      <c r="S51" s="468">
        <f t="shared" si="8"/>
        <v>1.0313509999999999</v>
      </c>
    </row>
    <row r="52" spans="1:19" x14ac:dyDescent="0.2">
      <c r="A52" s="472" t="s">
        <v>83</v>
      </c>
      <c r="B52" s="473">
        <v>86</v>
      </c>
      <c r="C52" s="474" t="s">
        <v>28</v>
      </c>
      <c r="D52" s="473">
        <v>86</v>
      </c>
      <c r="E52" s="466">
        <v>0.50977600000000001</v>
      </c>
      <c r="F52" s="466">
        <f t="shared" si="0"/>
        <v>0.50977600000000001</v>
      </c>
      <c r="G52" s="467">
        <v>0.58939399999999997</v>
      </c>
      <c r="H52" s="467">
        <f t="shared" si="1"/>
        <v>0.58939399999999997</v>
      </c>
      <c r="I52" s="476">
        <v>0.63976500000000003</v>
      </c>
      <c r="J52" s="468">
        <f t="shared" si="2"/>
        <v>0.63976500000000003</v>
      </c>
      <c r="K52" s="309">
        <f t="shared" si="3"/>
        <v>-2.3103220960002391E-2</v>
      </c>
      <c r="L52" s="469">
        <f t="shared" si="4"/>
        <v>-3.1438313955876929E-2</v>
      </c>
      <c r="M52" s="310">
        <f t="shared" si="5"/>
        <v>-3.7932901246635176E-2</v>
      </c>
      <c r="N52" s="466">
        <f>VLOOKUP(B52,[3]GAN15!B:I,6,FALSE)</f>
        <v>0.52183199999999996</v>
      </c>
      <c r="O52" s="466">
        <f t="shared" si="6"/>
        <v>0.52183199999999996</v>
      </c>
      <c r="P52" s="467">
        <f>VLOOKUP(B52,[3]GAN15!B:I,7,FALSE)</f>
        <v>0.60852499999999998</v>
      </c>
      <c r="Q52" s="467">
        <f t="shared" si="7"/>
        <v>0.60852499999999998</v>
      </c>
      <c r="R52" s="470">
        <f>VLOOKUP(B52,[3]GAN15!B:I,8,FALSE)</f>
        <v>0.66498999999999997</v>
      </c>
      <c r="S52" s="468">
        <f t="shared" si="8"/>
        <v>0.66498999999999997</v>
      </c>
    </row>
    <row r="53" spans="1:19" x14ac:dyDescent="0.2">
      <c r="A53" s="472" t="s">
        <v>84</v>
      </c>
      <c r="B53" s="473">
        <v>88</v>
      </c>
      <c r="C53" s="474" t="s">
        <v>28</v>
      </c>
      <c r="D53" s="473">
        <v>88</v>
      </c>
      <c r="E53" s="466">
        <v>1.019015</v>
      </c>
      <c r="F53" s="466">
        <f t="shared" si="0"/>
        <v>1.151241</v>
      </c>
      <c r="G53" s="467">
        <v>0.65585300000000002</v>
      </c>
      <c r="H53" s="467">
        <f t="shared" si="1"/>
        <v>0.70705700000000005</v>
      </c>
      <c r="I53" s="476">
        <v>0.50925600000000004</v>
      </c>
      <c r="J53" s="468">
        <f t="shared" si="2"/>
        <v>0.50925600000000004</v>
      </c>
      <c r="K53" s="309">
        <f t="shared" si="3"/>
        <v>4.4039068451409147E-2</v>
      </c>
      <c r="L53" s="469">
        <f t="shared" si="4"/>
        <v>-2.3225196824287142E-2</v>
      </c>
      <c r="M53" s="310">
        <f t="shared" si="5"/>
        <v>-8.7935095056012713E-2</v>
      </c>
      <c r="N53" s="466">
        <f>VLOOKUP(B53,[3]GAN15!B:I,6,FALSE)</f>
        <v>0.97220300000000004</v>
      </c>
      <c r="O53" s="466">
        <f t="shared" si="6"/>
        <v>1.1026800000000001</v>
      </c>
      <c r="P53" s="467">
        <f>VLOOKUP(B53,[3]GAN15!B:I,7,FALSE)</f>
        <v>0.66810199999999997</v>
      </c>
      <c r="Q53" s="467">
        <f t="shared" si="7"/>
        <v>0.72386899999999998</v>
      </c>
      <c r="R53" s="470">
        <f>VLOOKUP(B53,[3]GAN15!B:I,8,FALSE)</f>
        <v>0.55835500000000005</v>
      </c>
      <c r="S53" s="468">
        <f t="shared" si="8"/>
        <v>0.55835500000000005</v>
      </c>
    </row>
    <row r="54" spans="1:19" x14ac:dyDescent="0.2">
      <c r="A54" s="472" t="s">
        <v>85</v>
      </c>
      <c r="B54" s="473">
        <v>89</v>
      </c>
      <c r="C54" s="474" t="s">
        <v>28</v>
      </c>
      <c r="D54" s="473">
        <v>22</v>
      </c>
      <c r="E54" s="466">
        <v>3.5337E-2</v>
      </c>
      <c r="F54" s="466">
        <f t="shared" si="0"/>
        <v>0.18248500000000001</v>
      </c>
      <c r="G54" s="467">
        <v>1.9723000000000001E-2</v>
      </c>
      <c r="H54" s="467">
        <f t="shared" si="1"/>
        <v>0.18349899999999997</v>
      </c>
      <c r="I54" s="476" t="s">
        <v>28</v>
      </c>
      <c r="J54" s="468">
        <f t="shared" si="2"/>
        <v>0.164377</v>
      </c>
      <c r="K54" s="309">
        <f t="shared" si="3"/>
        <v>1.5616738739641312E-2</v>
      </c>
      <c r="L54" s="469">
        <f t="shared" si="4"/>
        <v>-8.6761567758842917E-3</v>
      </c>
      <c r="M54" s="310">
        <f t="shared" si="5"/>
        <v>-4.8116234089619403E-2</v>
      </c>
      <c r="N54" s="466">
        <f>VLOOKUP(B54,[3]GAN15!B:I,6,FALSE)</f>
        <v>3.2000000000000001E-2</v>
      </c>
      <c r="O54" s="466">
        <f t="shared" si="6"/>
        <v>0.17967900000000001</v>
      </c>
      <c r="P54" s="467">
        <f>VLOOKUP(B54,[3]GAN15!B:I,7,FALSE)</f>
        <v>1.6926E-2</v>
      </c>
      <c r="Q54" s="467">
        <f t="shared" si="7"/>
        <v>0.18510500000000002</v>
      </c>
      <c r="R54" s="470" t="str">
        <f>VLOOKUP(B54,[3]GAN15!B:I,8,FALSE)</f>
        <v/>
      </c>
      <c r="S54" s="468">
        <f t="shared" si="8"/>
        <v>0.17268600000000001</v>
      </c>
    </row>
    <row r="55" spans="1:19" x14ac:dyDescent="0.2">
      <c r="A55" s="472" t="s">
        <v>86</v>
      </c>
      <c r="B55" s="473">
        <v>92</v>
      </c>
      <c r="C55" s="474" t="s">
        <v>28</v>
      </c>
      <c r="D55" s="473">
        <v>34</v>
      </c>
      <c r="E55" s="466">
        <v>9.1443999999999998E-2</v>
      </c>
      <c r="F55" s="466">
        <f t="shared" si="0"/>
        <v>2.8293340000000002</v>
      </c>
      <c r="G55" s="467">
        <v>4.6934999999999998E-2</v>
      </c>
      <c r="H55" s="467">
        <f t="shared" si="1"/>
        <v>1.876762</v>
      </c>
      <c r="I55" s="476">
        <v>5.1353999999999997E-2</v>
      </c>
      <c r="J55" s="468">
        <f t="shared" si="2"/>
        <v>2.0159980000000002</v>
      </c>
      <c r="K55" s="309">
        <f t="shared" si="3"/>
        <v>-1.8940296266553025E-2</v>
      </c>
      <c r="L55" s="469">
        <f t="shared" si="4"/>
        <v>1.2165867401860986E-2</v>
      </c>
      <c r="M55" s="310">
        <f t="shared" si="5"/>
        <v>7.344729598126154E-3</v>
      </c>
      <c r="N55" s="466">
        <f>VLOOKUP(B55,[3]GAN15!B:I,6,FALSE)</f>
        <v>8.8595999999999994E-2</v>
      </c>
      <c r="O55" s="466">
        <f t="shared" si="6"/>
        <v>2.8839569999999997</v>
      </c>
      <c r="P55" s="467">
        <f>VLOOKUP(B55,[3]GAN15!B:I,7,FALSE)</f>
        <v>4.3270000000000003E-2</v>
      </c>
      <c r="Q55" s="467">
        <f t="shared" si="7"/>
        <v>1.8542039999999997</v>
      </c>
      <c r="R55" s="470">
        <f>VLOOKUP(B55,[3]GAN15!B:I,8,FALSE)</f>
        <v>4.7759000000000003E-2</v>
      </c>
      <c r="S55" s="468">
        <f t="shared" si="8"/>
        <v>2.0012989999999999</v>
      </c>
    </row>
    <row r="56" spans="1:19" x14ac:dyDescent="0.2">
      <c r="A56" s="472" t="s">
        <v>87</v>
      </c>
      <c r="B56" s="473">
        <v>93</v>
      </c>
      <c r="C56" s="474" t="s">
        <v>28</v>
      </c>
      <c r="D56" s="473">
        <v>48</v>
      </c>
      <c r="E56" s="466">
        <v>0.36382300000000001</v>
      </c>
      <c r="F56" s="466">
        <f t="shared" si="0"/>
        <v>0.66567700000000007</v>
      </c>
      <c r="G56" s="467">
        <v>0.375749</v>
      </c>
      <c r="H56" s="467">
        <f t="shared" si="1"/>
        <v>0.69689999999999996</v>
      </c>
      <c r="I56" s="476">
        <v>0.405169</v>
      </c>
      <c r="J56" s="468">
        <f t="shared" si="2"/>
        <v>0.74857600000000002</v>
      </c>
      <c r="K56" s="309">
        <f t="shared" si="3"/>
        <v>7.9412618391673462E-2</v>
      </c>
      <c r="L56" s="469">
        <f t="shared" si="4"/>
        <v>-4.961140302667888E-2</v>
      </c>
      <c r="M56" s="310">
        <f t="shared" si="5"/>
        <v>-5.2254291643086259E-2</v>
      </c>
      <c r="N56" s="466">
        <f>VLOOKUP(B56,[3]GAN15!B:I,6,FALSE)</f>
        <v>0.321654</v>
      </c>
      <c r="O56" s="466">
        <f t="shared" si="6"/>
        <v>0.61670299999999989</v>
      </c>
      <c r="P56" s="467">
        <f>VLOOKUP(B56,[3]GAN15!B:I,7,FALSE)</f>
        <v>0.40233099999999999</v>
      </c>
      <c r="Q56" s="467">
        <f t="shared" si="7"/>
        <v>0.73327900000000001</v>
      </c>
      <c r="R56" s="470">
        <f>VLOOKUP(B56,[3]GAN15!B:I,8,FALSE)</f>
        <v>0.43669799999999998</v>
      </c>
      <c r="S56" s="468">
        <f t="shared" si="8"/>
        <v>0.78984900000000002</v>
      </c>
    </row>
    <row r="57" spans="1:19" x14ac:dyDescent="0.2">
      <c r="A57" s="472" t="s">
        <v>1379</v>
      </c>
      <c r="B57" s="473">
        <v>94</v>
      </c>
      <c r="C57" s="474" t="s">
        <v>28</v>
      </c>
      <c r="D57" s="473">
        <v>37</v>
      </c>
      <c r="E57" s="466">
        <v>2.2943000000000002E-2</v>
      </c>
      <c r="F57" s="466">
        <f t="shared" si="0"/>
        <v>0.23205199999999998</v>
      </c>
      <c r="G57" s="467">
        <v>1.4243E-2</v>
      </c>
      <c r="H57" s="467">
        <f t="shared" si="1"/>
        <v>0.15690000000000001</v>
      </c>
      <c r="I57" s="476" t="s">
        <v>28</v>
      </c>
      <c r="J57" s="468">
        <f t="shared" si="2"/>
        <v>0</v>
      </c>
      <c r="K57" s="309">
        <f t="shared" si="3"/>
        <v>-3.732036772758951E-2</v>
      </c>
      <c r="L57" s="469">
        <f t="shared" si="4"/>
        <v>-3.8909171097444406E-2</v>
      </c>
      <c r="M57" s="310" t="str">
        <f t="shared" si="5"/>
        <v/>
      </c>
      <c r="N57" s="466">
        <f>VLOOKUP(B57,[3]GAN15!B:I,6,FALSE)</f>
        <v>2.5772E-2</v>
      </c>
      <c r="O57" s="466">
        <f t="shared" si="6"/>
        <v>0.24104799999999998</v>
      </c>
      <c r="P57" s="467">
        <f>VLOOKUP(B57,[3]GAN15!B:I,7,FALSE)</f>
        <v>1.7902999999999999E-2</v>
      </c>
      <c r="Q57" s="467">
        <f t="shared" si="7"/>
        <v>0.16325200000000001</v>
      </c>
      <c r="R57" s="470" t="str">
        <f>VLOOKUP(B57,[3]GAN15!B:I,8,FALSE)</f>
        <v/>
      </c>
      <c r="S57" s="468">
        <f t="shared" si="8"/>
        <v>0</v>
      </c>
    </row>
    <row r="58" spans="1:19" x14ac:dyDescent="0.2">
      <c r="A58" s="472" t="s">
        <v>89</v>
      </c>
      <c r="B58" s="473">
        <v>96</v>
      </c>
      <c r="C58" s="474" t="s">
        <v>28</v>
      </c>
      <c r="D58" s="473">
        <v>96</v>
      </c>
      <c r="E58" s="466">
        <v>0.14450399999999999</v>
      </c>
      <c r="F58" s="466">
        <f t="shared" si="0"/>
        <v>0.14450399999999999</v>
      </c>
      <c r="G58" s="467">
        <v>7.6684000000000002E-2</v>
      </c>
      <c r="H58" s="467">
        <f t="shared" si="1"/>
        <v>7.6684000000000002E-2</v>
      </c>
      <c r="I58" s="476">
        <v>8.1221000000000002E-2</v>
      </c>
      <c r="J58" s="468">
        <f t="shared" si="2"/>
        <v>8.1221000000000002E-2</v>
      </c>
      <c r="K58" s="309">
        <f t="shared" si="3"/>
        <v>7.7616036272521116E-2</v>
      </c>
      <c r="L58" s="469">
        <f t="shared" si="4"/>
        <v>-0.17073276234968415</v>
      </c>
      <c r="M58" s="310">
        <f t="shared" si="5"/>
        <v>-0.18606445664809401</v>
      </c>
      <c r="N58" s="466">
        <f>VLOOKUP(B58,[3]GAN15!B:I,6,FALSE)</f>
        <v>0.13409599999999999</v>
      </c>
      <c r="O58" s="466">
        <f t="shared" si="6"/>
        <v>0.13409599999999999</v>
      </c>
      <c r="P58" s="467">
        <f>VLOOKUP(B58,[3]GAN15!B:I,7,FALSE)</f>
        <v>9.2471999999999999E-2</v>
      </c>
      <c r="Q58" s="467">
        <f t="shared" si="7"/>
        <v>9.2471999999999999E-2</v>
      </c>
      <c r="R58" s="470">
        <f>VLOOKUP(B58,[3]GAN15!B:I,8,FALSE)</f>
        <v>9.9788000000000002E-2</v>
      </c>
      <c r="S58" s="468">
        <f t="shared" si="8"/>
        <v>9.9788000000000002E-2</v>
      </c>
    </row>
    <row r="59" spans="1:19" x14ac:dyDescent="0.2">
      <c r="A59" s="472" t="s">
        <v>90</v>
      </c>
      <c r="B59" s="473">
        <v>97</v>
      </c>
      <c r="C59" s="474" t="s">
        <v>28</v>
      </c>
      <c r="D59" s="473">
        <v>69</v>
      </c>
      <c r="E59" s="466">
        <v>3.1260999999999997E-2</v>
      </c>
      <c r="F59" s="466">
        <f t="shared" si="0"/>
        <v>9.0907999999999989E-2</v>
      </c>
      <c r="G59" s="467">
        <v>1.8681E-2</v>
      </c>
      <c r="H59" s="467">
        <f t="shared" si="1"/>
        <v>3.5740999999999995E-2</v>
      </c>
      <c r="I59" s="476">
        <v>1.4341E-2</v>
      </c>
      <c r="J59" s="468">
        <f t="shared" si="2"/>
        <v>2.0465999999999998E-2</v>
      </c>
      <c r="K59" s="309">
        <f t="shared" si="3"/>
        <v>-7.8049572025475689E-2</v>
      </c>
      <c r="L59" s="469">
        <f t="shared" si="4"/>
        <v>0.36807655502392311</v>
      </c>
      <c r="M59" s="310">
        <f t="shared" si="5"/>
        <v>0.23467664092664076</v>
      </c>
      <c r="N59" s="466">
        <f>VLOOKUP(B59,[3]GAN15!B:I,6,FALSE)</f>
        <v>3.5840999999999998E-2</v>
      </c>
      <c r="O59" s="466">
        <f t="shared" si="6"/>
        <v>9.8603999999999997E-2</v>
      </c>
      <c r="P59" s="467">
        <f>VLOOKUP(B59,[3]GAN15!B:I,7,FALSE)</f>
        <v>1.217E-2</v>
      </c>
      <c r="Q59" s="467">
        <f t="shared" si="7"/>
        <v>2.6125000000000002E-2</v>
      </c>
      <c r="R59" s="470">
        <f>VLOOKUP(B59,[3]GAN15!B:I,8,FALSE)</f>
        <v>1.1048000000000001E-2</v>
      </c>
      <c r="S59" s="468">
        <f t="shared" si="8"/>
        <v>1.6576E-2</v>
      </c>
    </row>
    <row r="60" spans="1:19" x14ac:dyDescent="0.2">
      <c r="A60" s="472" t="s">
        <v>336</v>
      </c>
      <c r="B60" s="473">
        <v>101</v>
      </c>
      <c r="C60" s="474" t="s">
        <v>28</v>
      </c>
      <c r="D60" s="473">
        <v>101</v>
      </c>
      <c r="E60" s="466">
        <v>1.2766E-2</v>
      </c>
      <c r="F60" s="466">
        <f t="shared" si="0"/>
        <v>3.2067999999999999E-2</v>
      </c>
      <c r="G60" s="467">
        <v>2.0939999999999999E-3</v>
      </c>
      <c r="H60" s="467">
        <f t="shared" si="1"/>
        <v>1.0154E-2</v>
      </c>
      <c r="I60" s="476" t="s">
        <v>28</v>
      </c>
      <c r="J60" s="468">
        <f t="shared" si="2"/>
        <v>0</v>
      </c>
      <c r="K60" s="309">
        <f t="shared" si="3"/>
        <v>1.811933770696772E-3</v>
      </c>
      <c r="L60" s="469">
        <f t="shared" si="4"/>
        <v>5.6277956933319384E-2</v>
      </c>
      <c r="M60" s="310" t="str">
        <f t="shared" si="5"/>
        <v/>
      </c>
      <c r="N60" s="466">
        <f>VLOOKUP(B60,[3]GAN15!B:I,6,FALSE)</f>
        <v>1.1067E-2</v>
      </c>
      <c r="O60" s="466">
        <f t="shared" si="6"/>
        <v>3.2009999999999997E-2</v>
      </c>
      <c r="P60" s="467">
        <f>VLOOKUP(B60,[3]GAN15!B:I,7,FALSE)</f>
        <v>2.699E-3</v>
      </c>
      <c r="Q60" s="467">
        <f t="shared" si="7"/>
        <v>9.613E-3</v>
      </c>
      <c r="R60" s="470" t="str">
        <f>VLOOKUP(B60,[3]GAN15!B:I,8,FALSE)</f>
        <v/>
      </c>
      <c r="S60" s="468">
        <f t="shared" si="8"/>
        <v>0</v>
      </c>
    </row>
    <row r="61" spans="1:19" x14ac:dyDescent="0.2">
      <c r="A61" s="472" t="s">
        <v>337</v>
      </c>
      <c r="B61" s="473">
        <v>103</v>
      </c>
      <c r="C61" s="474" t="s">
        <v>28</v>
      </c>
      <c r="D61" s="473">
        <v>101</v>
      </c>
      <c r="E61" s="466">
        <v>1.9302E-2</v>
      </c>
      <c r="F61" s="466" t="str">
        <f t="shared" si="0"/>
        <v/>
      </c>
      <c r="G61" s="467">
        <v>8.0599999999999995E-3</v>
      </c>
      <c r="H61" s="467" t="str">
        <f t="shared" si="1"/>
        <v/>
      </c>
      <c r="I61" s="476" t="s">
        <v>28</v>
      </c>
      <c r="J61" s="468" t="str">
        <f t="shared" si="2"/>
        <v/>
      </c>
      <c r="K61" s="309" t="str">
        <f t="shared" si="3"/>
        <v/>
      </c>
      <c r="L61" s="469" t="str">
        <f t="shared" si="4"/>
        <v/>
      </c>
      <c r="M61" s="310" t="str">
        <f t="shared" si="5"/>
        <v/>
      </c>
      <c r="N61" s="466">
        <f>VLOOKUP(B61,[3]GAN15!B:I,6,FALSE)</f>
        <v>2.0943E-2</v>
      </c>
      <c r="O61" s="466" t="str">
        <f t="shared" si="6"/>
        <v/>
      </c>
      <c r="P61" s="467">
        <f>VLOOKUP(B61,[3]GAN15!B:I,7,FALSE)</f>
        <v>6.914E-3</v>
      </c>
      <c r="Q61" s="467" t="str">
        <f t="shared" si="7"/>
        <v/>
      </c>
      <c r="R61" s="470" t="str">
        <f>VLOOKUP(B61,[3]GAN15!B:I,8,FALSE)</f>
        <v/>
      </c>
      <c r="S61" s="468" t="str">
        <f t="shared" si="8"/>
        <v/>
      </c>
    </row>
    <row r="62" spans="1:19" x14ac:dyDescent="0.2">
      <c r="A62" s="472" t="s">
        <v>91</v>
      </c>
      <c r="B62" s="473">
        <v>105</v>
      </c>
      <c r="C62" s="474" t="s">
        <v>28</v>
      </c>
      <c r="D62" s="473">
        <v>105</v>
      </c>
      <c r="E62" s="466">
        <v>1.1769999999999999E-2</v>
      </c>
      <c r="F62" s="466">
        <f t="shared" si="0"/>
        <v>1.1769999999999999E-2</v>
      </c>
      <c r="G62" s="467">
        <v>1.197E-2</v>
      </c>
      <c r="H62" s="467">
        <f t="shared" si="1"/>
        <v>1.197E-2</v>
      </c>
      <c r="I62" s="476" t="s">
        <v>28</v>
      </c>
      <c r="J62" s="468">
        <f t="shared" si="2"/>
        <v>0</v>
      </c>
      <c r="K62" s="309">
        <f t="shared" si="3"/>
        <v>-0.16424057374139034</v>
      </c>
      <c r="L62" s="469">
        <f t="shared" si="4"/>
        <v>0.10048726670957064</v>
      </c>
      <c r="M62" s="310" t="str">
        <f t="shared" si="5"/>
        <v/>
      </c>
      <c r="N62" s="466">
        <f>VLOOKUP(B62,[3]GAN15!B:I,6,FALSE)</f>
        <v>1.4083E-2</v>
      </c>
      <c r="O62" s="466">
        <f t="shared" si="6"/>
        <v>1.4083E-2</v>
      </c>
      <c r="P62" s="467">
        <f>VLOOKUP(B62,[3]GAN15!B:I,7,FALSE)</f>
        <v>1.0877E-2</v>
      </c>
      <c r="Q62" s="467">
        <f t="shared" si="7"/>
        <v>1.0877E-2</v>
      </c>
      <c r="R62" s="470" t="str">
        <f>VLOOKUP(B62,[3]GAN15!B:I,8,FALSE)</f>
        <v/>
      </c>
      <c r="S62" s="468">
        <f t="shared" si="8"/>
        <v>0</v>
      </c>
    </row>
    <row r="63" spans="1:19" x14ac:dyDescent="0.2">
      <c r="A63" s="472" t="s">
        <v>92</v>
      </c>
      <c r="B63" s="473">
        <v>106</v>
      </c>
      <c r="C63" s="474" t="s">
        <v>28</v>
      </c>
      <c r="D63" s="473">
        <v>827</v>
      </c>
      <c r="E63" s="466">
        <v>9.5932000000000003E-2</v>
      </c>
      <c r="F63" s="466">
        <f t="shared" si="0"/>
        <v>1.8425370000000001</v>
      </c>
      <c r="G63" s="467">
        <v>3.7092E-2</v>
      </c>
      <c r="H63" s="467">
        <f t="shared" si="1"/>
        <v>0.78717199999999998</v>
      </c>
      <c r="I63" s="476" t="s">
        <v>28</v>
      </c>
      <c r="J63" s="468">
        <f t="shared" si="2"/>
        <v>0</v>
      </c>
      <c r="K63" s="309">
        <f t="shared" si="3"/>
        <v>2.2278850987193621E-2</v>
      </c>
      <c r="L63" s="469">
        <f t="shared" si="4"/>
        <v>-3.3324723602311535E-3</v>
      </c>
      <c r="M63" s="310" t="str">
        <f t="shared" si="5"/>
        <v/>
      </c>
      <c r="N63" s="466">
        <f>VLOOKUP(B63,[3]GAN15!B:I,6,FALSE)</f>
        <v>0.10961600000000001</v>
      </c>
      <c r="O63" s="466">
        <f t="shared" si="6"/>
        <v>1.8023819999999999</v>
      </c>
      <c r="P63" s="467">
        <f>VLOOKUP(B63,[3]GAN15!B:I,7,FALSE)</f>
        <v>4.1451000000000002E-2</v>
      </c>
      <c r="Q63" s="467">
        <f t="shared" si="7"/>
        <v>0.78980399999999995</v>
      </c>
      <c r="R63" s="470" t="str">
        <f>VLOOKUP(B63,[3]GAN15!B:I,8,FALSE)</f>
        <v/>
      </c>
      <c r="S63" s="468">
        <f t="shared" si="8"/>
        <v>0</v>
      </c>
    </row>
    <row r="64" spans="1:19" x14ac:dyDescent="0.2">
      <c r="A64" s="472" t="s">
        <v>329</v>
      </c>
      <c r="B64" s="473">
        <v>112</v>
      </c>
      <c r="C64" s="474" t="s">
        <v>28</v>
      </c>
      <c r="D64" s="473">
        <v>112</v>
      </c>
      <c r="E64" s="466">
        <v>1.1802999999999999E-2</v>
      </c>
      <c r="F64" s="466">
        <f t="shared" si="0"/>
        <v>1.1802999999999999E-2</v>
      </c>
      <c r="G64" s="467">
        <v>1.0754E-2</v>
      </c>
      <c r="H64" s="467">
        <f t="shared" si="1"/>
        <v>1.0754E-2</v>
      </c>
      <c r="I64" s="476" t="s">
        <v>28</v>
      </c>
      <c r="J64" s="468">
        <f t="shared" si="2"/>
        <v>0</v>
      </c>
      <c r="K64" s="309">
        <f t="shared" si="3"/>
        <v>1.3574276745567104E-3</v>
      </c>
      <c r="L64" s="469">
        <f t="shared" si="4"/>
        <v>0.22622576966932728</v>
      </c>
      <c r="M64" s="310" t="str">
        <f t="shared" si="5"/>
        <v/>
      </c>
      <c r="N64" s="466">
        <f>VLOOKUP(B64,[3]GAN15!B:I,6,FALSE)</f>
        <v>1.1787000000000001E-2</v>
      </c>
      <c r="O64" s="466">
        <f t="shared" si="6"/>
        <v>1.1787000000000001E-2</v>
      </c>
      <c r="P64" s="467">
        <f>VLOOKUP(B64,[3]GAN15!B:I,7,FALSE)</f>
        <v>8.77E-3</v>
      </c>
      <c r="Q64" s="467">
        <f t="shared" si="7"/>
        <v>8.77E-3</v>
      </c>
      <c r="R64" s="470" t="str">
        <f>VLOOKUP(B64,[3]GAN15!B:I,8,FALSE)</f>
        <v/>
      </c>
      <c r="S64" s="468">
        <f t="shared" si="8"/>
        <v>0</v>
      </c>
    </row>
    <row r="65" spans="1:19" x14ac:dyDescent="0.2">
      <c r="A65" s="472" t="s">
        <v>93</v>
      </c>
      <c r="B65" s="473">
        <v>119</v>
      </c>
      <c r="C65" s="474" t="s">
        <v>28</v>
      </c>
      <c r="D65" s="473">
        <v>119</v>
      </c>
      <c r="E65" s="466">
        <v>1.0076999999999999E-2</v>
      </c>
      <c r="F65" s="466">
        <f t="shared" si="0"/>
        <v>1.0076999999999999E-2</v>
      </c>
      <c r="G65" s="467">
        <v>4.9389999999999998E-3</v>
      </c>
      <c r="H65" s="467">
        <f t="shared" si="1"/>
        <v>4.9389999999999998E-3</v>
      </c>
      <c r="I65" s="476" t="s">
        <v>28</v>
      </c>
      <c r="J65" s="468">
        <f t="shared" si="2"/>
        <v>0</v>
      </c>
      <c r="K65" s="309">
        <f t="shared" si="3"/>
        <v>8.928764457896432E-2</v>
      </c>
      <c r="L65" s="469">
        <f t="shared" si="4"/>
        <v>0.36323488821418715</v>
      </c>
      <c r="M65" s="310" t="str">
        <f t="shared" si="5"/>
        <v/>
      </c>
      <c r="N65" s="466">
        <f>VLOOKUP(B65,[3]GAN15!B:I,6,FALSE)</f>
        <v>9.2510000000000005E-3</v>
      </c>
      <c r="O65" s="466">
        <f t="shared" si="6"/>
        <v>9.2510000000000005E-3</v>
      </c>
      <c r="P65" s="467">
        <f>VLOOKUP(B65,[3]GAN15!B:I,7,FALSE)</f>
        <v>3.6229999999999999E-3</v>
      </c>
      <c r="Q65" s="467">
        <f t="shared" si="7"/>
        <v>3.6229999999999999E-3</v>
      </c>
      <c r="R65" s="470" t="str">
        <f>VLOOKUP(B65,[3]GAN15!B:I,8,FALSE)</f>
        <v/>
      </c>
      <c r="S65" s="468">
        <f t="shared" si="8"/>
        <v>0</v>
      </c>
    </row>
    <row r="66" spans="1:19" x14ac:dyDescent="0.2">
      <c r="A66" s="472" t="s">
        <v>94</v>
      </c>
      <c r="B66" s="473">
        <v>122</v>
      </c>
      <c r="C66" s="474" t="s">
        <v>28</v>
      </c>
      <c r="D66" s="473">
        <v>122</v>
      </c>
      <c r="E66" s="466">
        <v>1.6721E-2</v>
      </c>
      <c r="F66" s="466">
        <f t="shared" si="0"/>
        <v>1.6721E-2</v>
      </c>
      <c r="G66" s="467">
        <v>7.0049999999999999E-3</v>
      </c>
      <c r="H66" s="467">
        <f t="shared" si="1"/>
        <v>7.0049999999999999E-3</v>
      </c>
      <c r="I66" s="476" t="s">
        <v>28</v>
      </c>
      <c r="J66" s="468">
        <f t="shared" si="2"/>
        <v>0</v>
      </c>
      <c r="K66" s="309">
        <f t="shared" si="3"/>
        <v>-6.706466551358603E-2</v>
      </c>
      <c r="L66" s="469">
        <f t="shared" si="4"/>
        <v>-0.12207043489159042</v>
      </c>
      <c r="M66" s="310" t="str">
        <f t="shared" si="5"/>
        <v/>
      </c>
      <c r="N66" s="466">
        <f>VLOOKUP(B66,[3]GAN15!B:I,6,FALSE)</f>
        <v>1.7923000000000001E-2</v>
      </c>
      <c r="O66" s="466">
        <f t="shared" si="6"/>
        <v>1.7923000000000001E-2</v>
      </c>
      <c r="P66" s="467">
        <f>VLOOKUP(B66,[3]GAN15!B:I,7,FALSE)</f>
        <v>7.979E-3</v>
      </c>
      <c r="Q66" s="467">
        <f t="shared" si="7"/>
        <v>7.979E-3</v>
      </c>
      <c r="R66" s="470" t="str">
        <f>VLOOKUP(B66,[3]GAN15!B:I,8,FALSE)</f>
        <v/>
      </c>
      <c r="S66" s="468">
        <f t="shared" si="8"/>
        <v>0</v>
      </c>
    </row>
    <row r="67" spans="1:19" x14ac:dyDescent="0.2">
      <c r="A67" s="472" t="s">
        <v>250</v>
      </c>
      <c r="B67" s="473">
        <v>125</v>
      </c>
      <c r="C67" s="474" t="s">
        <v>28</v>
      </c>
      <c r="D67" s="473">
        <v>42</v>
      </c>
      <c r="E67" s="466">
        <v>4.9700000000000005E-4</v>
      </c>
      <c r="F67" s="466">
        <f t="shared" si="0"/>
        <v>6.5919999999999992E-2</v>
      </c>
      <c r="G67" s="467">
        <v>5.5099999999999995E-4</v>
      </c>
      <c r="H67" s="467">
        <f t="shared" si="1"/>
        <v>7.4904999999999999E-2</v>
      </c>
      <c r="I67" s="476" t="s">
        <v>28</v>
      </c>
      <c r="J67" s="468">
        <f t="shared" si="2"/>
        <v>5.3601000000000003E-2</v>
      </c>
      <c r="K67" s="309">
        <f t="shared" si="3"/>
        <v>5.0651875936374102E-2</v>
      </c>
      <c r="L67" s="469">
        <f t="shared" si="4"/>
        <v>-3.3433983689480695E-2</v>
      </c>
      <c r="M67" s="310">
        <f t="shared" si="5"/>
        <v>-7.5860761021361633E-2</v>
      </c>
      <c r="N67" s="466">
        <f>VLOOKUP(B67,[3]GAN15!B:I,6,FALSE)</f>
        <v>6.4000000000000005E-4</v>
      </c>
      <c r="O67" s="466">
        <f t="shared" si="6"/>
        <v>6.2742000000000006E-2</v>
      </c>
      <c r="P67" s="467">
        <f>VLOOKUP(B67,[3]GAN15!B:I,7,FALSE)</f>
        <v>7.0899999999999999E-4</v>
      </c>
      <c r="Q67" s="467">
        <f t="shared" si="7"/>
        <v>7.7495999999999995E-2</v>
      </c>
      <c r="R67" s="470" t="str">
        <f>VLOOKUP(B67,[3]GAN15!B:I,8,FALSE)</f>
        <v/>
      </c>
      <c r="S67" s="468">
        <f t="shared" si="8"/>
        <v>5.8000999999999997E-2</v>
      </c>
    </row>
    <row r="68" spans="1:19" x14ac:dyDescent="0.2">
      <c r="A68" s="472" t="s">
        <v>323</v>
      </c>
      <c r="B68" s="473">
        <v>127</v>
      </c>
      <c r="C68" s="474" t="s">
        <v>28</v>
      </c>
      <c r="D68" s="473">
        <v>151</v>
      </c>
      <c r="E68" s="466">
        <v>0.19128400000000001</v>
      </c>
      <c r="F68" s="466">
        <f t="shared" si="0"/>
        <v>0.70489199999999996</v>
      </c>
      <c r="G68" s="467">
        <v>7.0760000000000003E-2</v>
      </c>
      <c r="H68" s="467">
        <f t="shared" si="1"/>
        <v>0.23794300000000002</v>
      </c>
      <c r="I68" s="476" t="s">
        <v>28</v>
      </c>
      <c r="J68" s="468">
        <f t="shared" si="2"/>
        <v>0</v>
      </c>
      <c r="K68" s="309">
        <f t="shared" si="3"/>
        <v>-2.9357579573929815E-4</v>
      </c>
      <c r="L68" s="469">
        <f t="shared" si="4"/>
        <v>-8.9659420456197458E-2</v>
      </c>
      <c r="M68" s="310" t="str">
        <f t="shared" si="5"/>
        <v/>
      </c>
      <c r="N68" s="466">
        <f>VLOOKUP(B68,[3]GAN15!B:I,6,FALSE)</f>
        <v>0.19245200000000001</v>
      </c>
      <c r="O68" s="466">
        <f t="shared" si="6"/>
        <v>0.70509899999999992</v>
      </c>
      <c r="P68" s="467">
        <f>VLOOKUP(B68,[3]GAN15!B:I,7,FALSE)</f>
        <v>7.5015999999999999E-2</v>
      </c>
      <c r="Q68" s="467">
        <f t="shared" si="7"/>
        <v>0.261378</v>
      </c>
      <c r="R68" s="470" t="str">
        <f>VLOOKUP(B68,[3]GAN15!B:I,8,FALSE)</f>
        <v/>
      </c>
      <c r="S68" s="468">
        <f t="shared" si="8"/>
        <v>0</v>
      </c>
    </row>
    <row r="69" spans="1:19" x14ac:dyDescent="0.2">
      <c r="A69" s="472" t="s">
        <v>95</v>
      </c>
      <c r="B69" s="473">
        <v>128</v>
      </c>
      <c r="C69" s="474" t="s">
        <v>28</v>
      </c>
      <c r="D69" s="473">
        <v>38</v>
      </c>
      <c r="E69" s="466">
        <v>9.1120000000000003E-3</v>
      </c>
      <c r="F69" s="466">
        <f t="shared" si="0"/>
        <v>0.22101200000000001</v>
      </c>
      <c r="G69" s="467">
        <v>4.3090000000000003E-3</v>
      </c>
      <c r="H69" s="467">
        <f t="shared" si="1"/>
        <v>6.8271999999999999E-2</v>
      </c>
      <c r="I69" s="476" t="s">
        <v>28</v>
      </c>
      <c r="J69" s="468">
        <f t="shared" si="2"/>
        <v>0</v>
      </c>
      <c r="K69" s="309">
        <f t="shared" si="3"/>
        <v>2.1968824707182533E-2</v>
      </c>
      <c r="L69" s="469">
        <f t="shared" si="4"/>
        <v>5.9943177407585813E-2</v>
      </c>
      <c r="M69" s="310" t="str">
        <f t="shared" si="5"/>
        <v/>
      </c>
      <c r="N69" s="466">
        <f>VLOOKUP(B69,[3]GAN15!B:I,6,FALSE)</f>
        <v>8.0739999999999996E-3</v>
      </c>
      <c r="O69" s="466">
        <f t="shared" si="6"/>
        <v>0.21626100000000001</v>
      </c>
      <c r="P69" s="467">
        <f>VLOOKUP(B69,[3]GAN15!B:I,7,FALSE)</f>
        <v>3.8600000000000001E-3</v>
      </c>
      <c r="Q69" s="467">
        <f t="shared" si="7"/>
        <v>6.4410999999999996E-2</v>
      </c>
      <c r="R69" s="470" t="str">
        <f>VLOOKUP(B69,[3]GAN15!B:I,8,FALSE)</f>
        <v/>
      </c>
      <c r="S69" s="468">
        <f t="shared" si="8"/>
        <v>0</v>
      </c>
    </row>
    <row r="70" spans="1:19" x14ac:dyDescent="0.2">
      <c r="A70" s="472" t="s">
        <v>96</v>
      </c>
      <c r="B70" s="473">
        <v>131</v>
      </c>
      <c r="C70" s="474" t="s">
        <v>28</v>
      </c>
      <c r="D70" s="473">
        <v>42</v>
      </c>
      <c r="E70" s="466">
        <v>3.1241000000000001E-2</v>
      </c>
      <c r="F70" s="466">
        <f t="shared" si="0"/>
        <v>6.5919999999999992E-2</v>
      </c>
      <c r="G70" s="467">
        <v>1.7930999999999999E-2</v>
      </c>
      <c r="H70" s="467">
        <f t="shared" si="1"/>
        <v>7.4904999999999999E-2</v>
      </c>
      <c r="I70" s="476" t="s">
        <v>28</v>
      </c>
      <c r="J70" s="468">
        <f t="shared" si="2"/>
        <v>5.3601000000000003E-2</v>
      </c>
      <c r="K70" s="309">
        <f t="shared" si="3"/>
        <v>5.0651875936374102E-2</v>
      </c>
      <c r="L70" s="469">
        <f t="shared" si="4"/>
        <v>-3.3433983689480695E-2</v>
      </c>
      <c r="M70" s="310">
        <f t="shared" si="5"/>
        <v>-7.5860761021361633E-2</v>
      </c>
      <c r="N70" s="466">
        <f>VLOOKUP(B70,[3]GAN15!B:I,6,FALSE)</f>
        <v>2.5745000000000001E-2</v>
      </c>
      <c r="O70" s="466">
        <f t="shared" si="6"/>
        <v>6.2742000000000006E-2</v>
      </c>
      <c r="P70" s="467">
        <f>VLOOKUP(B70,[3]GAN15!B:I,7,FALSE)</f>
        <v>1.8442E-2</v>
      </c>
      <c r="Q70" s="467">
        <f t="shared" si="7"/>
        <v>7.7495999999999995E-2</v>
      </c>
      <c r="R70" s="470" t="str">
        <f>VLOOKUP(B70,[3]GAN15!B:I,8,FALSE)</f>
        <v/>
      </c>
      <c r="S70" s="468">
        <f t="shared" si="8"/>
        <v>5.8000999999999997E-2</v>
      </c>
    </row>
    <row r="71" spans="1:19" x14ac:dyDescent="0.2">
      <c r="A71" s="472" t="s">
        <v>472</v>
      </c>
      <c r="B71" s="473">
        <v>132</v>
      </c>
      <c r="C71" s="474" t="s">
        <v>28</v>
      </c>
      <c r="D71" s="473">
        <v>132</v>
      </c>
      <c r="E71" s="466">
        <v>4.3439999999999998E-3</v>
      </c>
      <c r="F71" s="466">
        <f t="shared" si="0"/>
        <v>4.3439999999999998E-3</v>
      </c>
      <c r="G71" s="467">
        <v>2.751E-3</v>
      </c>
      <c r="H71" s="467">
        <f t="shared" si="1"/>
        <v>2.751E-3</v>
      </c>
      <c r="I71" s="476" t="s">
        <v>28</v>
      </c>
      <c r="J71" s="468">
        <f t="shared" si="2"/>
        <v>0</v>
      </c>
      <c r="K71" s="309">
        <f t="shared" si="3"/>
        <v>0.15716568993074054</v>
      </c>
      <c r="L71" s="469">
        <f t="shared" si="4"/>
        <v>8.4351596373669624E-2</v>
      </c>
      <c r="M71" s="310" t="str">
        <f t="shared" si="5"/>
        <v/>
      </c>
      <c r="N71" s="466">
        <f>VLOOKUP(B71,[3]GAN15!B:I,6,FALSE)</f>
        <v>3.754E-3</v>
      </c>
      <c r="O71" s="466">
        <f t="shared" si="6"/>
        <v>3.754E-3</v>
      </c>
      <c r="P71" s="467">
        <f>VLOOKUP(B71,[3]GAN15!B:I,7,FALSE)</f>
        <v>2.5370000000000002E-3</v>
      </c>
      <c r="Q71" s="467">
        <f t="shared" si="7"/>
        <v>2.5370000000000002E-3</v>
      </c>
      <c r="R71" s="470" t="str">
        <f>VLOOKUP(B71,[3]GAN15!B:I,8,FALSE)</f>
        <v/>
      </c>
      <c r="S71" s="468">
        <f t="shared" si="8"/>
        <v>0</v>
      </c>
    </row>
    <row r="72" spans="1:19" x14ac:dyDescent="0.2">
      <c r="A72" s="472" t="s">
        <v>97</v>
      </c>
      <c r="B72" s="473">
        <v>137</v>
      </c>
      <c r="C72" s="474" t="s">
        <v>28</v>
      </c>
      <c r="D72" s="473">
        <v>137</v>
      </c>
      <c r="E72" s="466">
        <v>0.33863100000000002</v>
      </c>
      <c r="F72" s="466">
        <f t="shared" si="0"/>
        <v>0.33863100000000002</v>
      </c>
      <c r="G72" s="467">
        <v>0.229271</v>
      </c>
      <c r="H72" s="467">
        <f t="shared" si="1"/>
        <v>0.229271</v>
      </c>
      <c r="I72" s="476" t="s">
        <v>28</v>
      </c>
      <c r="J72" s="468">
        <f t="shared" si="2"/>
        <v>0</v>
      </c>
      <c r="K72" s="309">
        <f t="shared" si="3"/>
        <v>-6.246262375689382E-2</v>
      </c>
      <c r="L72" s="469">
        <f t="shared" si="4"/>
        <v>-2.6361923985435132E-3</v>
      </c>
      <c r="M72" s="310" t="str">
        <f t="shared" si="5"/>
        <v/>
      </c>
      <c r="N72" s="466">
        <f>VLOOKUP(B72,[3]GAN15!B:I,6,FALSE)</f>
        <v>0.36119200000000001</v>
      </c>
      <c r="O72" s="466">
        <f t="shared" si="6"/>
        <v>0.36119200000000001</v>
      </c>
      <c r="P72" s="467">
        <f>VLOOKUP(B72,[3]GAN15!B:I,7,FALSE)</f>
        <v>0.229877</v>
      </c>
      <c r="Q72" s="467">
        <f t="shared" si="7"/>
        <v>0.229877</v>
      </c>
      <c r="R72" s="470" t="str">
        <f>VLOOKUP(B72,[3]GAN15!B:I,8,FALSE)</f>
        <v/>
      </c>
      <c r="S72" s="468">
        <f t="shared" si="8"/>
        <v>0</v>
      </c>
    </row>
    <row r="73" spans="1:19" x14ac:dyDescent="0.2">
      <c r="A73" s="472" t="s">
        <v>324</v>
      </c>
      <c r="B73" s="473">
        <v>138</v>
      </c>
      <c r="C73" s="474" t="s">
        <v>28</v>
      </c>
      <c r="D73" s="473">
        <v>138</v>
      </c>
      <c r="E73" s="466">
        <v>8.3912E-2</v>
      </c>
      <c r="F73" s="466">
        <f t="shared" si="0"/>
        <v>0.15362300000000001</v>
      </c>
      <c r="G73" s="467">
        <v>4.5901999999999998E-2</v>
      </c>
      <c r="H73" s="467">
        <f t="shared" si="1"/>
        <v>7.1211999999999998E-2</v>
      </c>
      <c r="I73" s="476" t="s">
        <v>28</v>
      </c>
      <c r="J73" s="468">
        <f t="shared" si="2"/>
        <v>0</v>
      </c>
      <c r="K73" s="309">
        <f t="shared" si="3"/>
        <v>9.3588940459580439E-2</v>
      </c>
      <c r="L73" s="469">
        <f t="shared" si="4"/>
        <v>4.7928776396144457E-2</v>
      </c>
      <c r="M73" s="310" t="str">
        <f t="shared" si="5"/>
        <v/>
      </c>
      <c r="N73" s="466">
        <f>VLOOKUP(B73,[3]GAN15!B:I,6,FALSE)</f>
        <v>7.3764999999999997E-2</v>
      </c>
      <c r="O73" s="466">
        <f t="shared" si="6"/>
        <v>0.14047599999999999</v>
      </c>
      <c r="P73" s="467">
        <f>VLOOKUP(B73,[3]GAN15!B:I,7,FALSE)</f>
        <v>4.1542000000000003E-2</v>
      </c>
      <c r="Q73" s="467">
        <f t="shared" si="7"/>
        <v>6.7955000000000002E-2</v>
      </c>
      <c r="R73" s="470" t="str">
        <f>VLOOKUP(B73,[3]GAN15!B:I,8,FALSE)</f>
        <v/>
      </c>
      <c r="S73" s="468">
        <f t="shared" si="8"/>
        <v>0</v>
      </c>
    </row>
    <row r="74" spans="1:19" x14ac:dyDescent="0.2">
      <c r="A74" s="472" t="s">
        <v>98</v>
      </c>
      <c r="B74" s="473">
        <v>139</v>
      </c>
      <c r="C74" s="474" t="s">
        <v>28</v>
      </c>
      <c r="D74" s="473">
        <v>22</v>
      </c>
      <c r="E74" s="466">
        <v>1.5920000000000001E-3</v>
      </c>
      <c r="F74" s="466">
        <f t="shared" ref="F74:F137" si="9">IF($D74=$D73,"",SUMIF($D:$D,$D74,E:E))</f>
        <v>0.18248500000000001</v>
      </c>
      <c r="G74" s="467">
        <v>1.4679999999999999E-3</v>
      </c>
      <c r="H74" s="467">
        <f t="shared" ref="H74:H137" si="10">IF($D74=$D73,"",SUMIF($D:$D,$D74,G:G))</f>
        <v>0.18349899999999997</v>
      </c>
      <c r="I74" s="476" t="s">
        <v>28</v>
      </c>
      <c r="J74" s="468">
        <f t="shared" ref="J74:J137" si="11">IF($D74=$D73,"",SUMIF($D:$D,$D74,I:I))</f>
        <v>0.164377</v>
      </c>
      <c r="K74" s="309">
        <f t="shared" ref="K74:K137" si="12">IF(F74&lt;&gt;"",F74/O74-1,"")</f>
        <v>1.5616738739641312E-2</v>
      </c>
      <c r="L74" s="469">
        <f t="shared" ref="L74:L137" si="13">IF(H74&lt;&gt;"",H74/Q74-1,"")</f>
        <v>-8.6761567758842917E-3</v>
      </c>
      <c r="M74" s="310">
        <f t="shared" ref="M74:M137" si="14">IF(OR(J74="",J74=0),"",J74/S74-1)</f>
        <v>-4.8116234089619403E-2</v>
      </c>
      <c r="N74" s="466">
        <f>VLOOKUP(B74,[3]GAN15!B:I,6,FALSE)</f>
        <v>2.6050000000000001E-3</v>
      </c>
      <c r="O74" s="466">
        <f t="shared" ref="O74:O137" si="15">IF($D74=$D73,"",SUMIF($D:$D,$D74,N:N))</f>
        <v>0.17967900000000001</v>
      </c>
      <c r="P74" s="467">
        <f>VLOOKUP(B74,[3]GAN15!B:I,7,FALSE)</f>
        <v>1.5399999999999999E-3</v>
      </c>
      <c r="Q74" s="467">
        <f t="shared" ref="Q74:Q137" si="16">IF($D74=$D73,"",SUMIF($D:$D,$D74,P:P))</f>
        <v>0.18510500000000002</v>
      </c>
      <c r="R74" s="470" t="str">
        <f>VLOOKUP(B74,[3]GAN15!B:I,8,FALSE)</f>
        <v/>
      </c>
      <c r="S74" s="468">
        <f t="shared" ref="S74:S137" si="17">IF($D74=$D73,"",SUMIF($D:$D,$D74,R:R))</f>
        <v>0.17268600000000001</v>
      </c>
    </row>
    <row r="75" spans="1:19" x14ac:dyDescent="0.2">
      <c r="A75" s="472" t="s">
        <v>99</v>
      </c>
      <c r="B75" s="473">
        <v>142</v>
      </c>
      <c r="C75" s="474" t="s">
        <v>28</v>
      </c>
      <c r="D75" s="473">
        <v>142</v>
      </c>
      <c r="E75" s="466">
        <v>6.2143999999999998E-2</v>
      </c>
      <c r="F75" s="466">
        <f t="shared" si="9"/>
        <v>6.2143999999999998E-2</v>
      </c>
      <c r="G75" s="467">
        <v>2.3043999999999999E-2</v>
      </c>
      <c r="H75" s="467">
        <f t="shared" si="10"/>
        <v>2.3043999999999999E-2</v>
      </c>
      <c r="I75" s="476" t="s">
        <v>28</v>
      </c>
      <c r="J75" s="468">
        <f t="shared" si="11"/>
        <v>0</v>
      </c>
      <c r="K75" s="309">
        <f t="shared" si="12"/>
        <v>7.5880407289707907E-3</v>
      </c>
      <c r="L75" s="469">
        <f t="shared" si="13"/>
        <v>-4.3207742827515716E-3</v>
      </c>
      <c r="M75" s="310" t="str">
        <f t="shared" si="14"/>
        <v/>
      </c>
      <c r="N75" s="466">
        <f>VLOOKUP(B75,[3]GAN15!B:I,6,FALSE)</f>
        <v>6.1676000000000002E-2</v>
      </c>
      <c r="O75" s="466">
        <f t="shared" si="15"/>
        <v>6.1676000000000002E-2</v>
      </c>
      <c r="P75" s="467">
        <f>VLOOKUP(B75,[3]GAN15!B:I,7,FALSE)</f>
        <v>2.3144000000000001E-2</v>
      </c>
      <c r="Q75" s="467">
        <f t="shared" si="16"/>
        <v>2.3144000000000001E-2</v>
      </c>
      <c r="R75" s="470" t="str">
        <f>VLOOKUP(B75,[3]GAN15!B:I,8,FALSE)</f>
        <v/>
      </c>
      <c r="S75" s="468">
        <f t="shared" si="17"/>
        <v>0</v>
      </c>
    </row>
    <row r="76" spans="1:19" x14ac:dyDescent="0.2">
      <c r="A76" s="472" t="s">
        <v>100</v>
      </c>
      <c r="B76" s="473">
        <v>143</v>
      </c>
      <c r="C76" s="474" t="s">
        <v>28</v>
      </c>
      <c r="D76" s="473">
        <v>143</v>
      </c>
      <c r="E76" s="466">
        <v>3.9160000000000002E-3</v>
      </c>
      <c r="F76" s="466">
        <f t="shared" si="9"/>
        <v>3.9160000000000002E-3</v>
      </c>
      <c r="G76" s="467">
        <v>1.6509999999999999E-3</v>
      </c>
      <c r="H76" s="467">
        <f t="shared" si="10"/>
        <v>1.6509999999999999E-3</v>
      </c>
      <c r="I76" s="476" t="s">
        <v>28</v>
      </c>
      <c r="J76" s="468">
        <f t="shared" si="11"/>
        <v>0</v>
      </c>
      <c r="K76" s="309">
        <f t="shared" si="12"/>
        <v>0.17315757938885579</v>
      </c>
      <c r="L76" s="469">
        <f t="shared" si="13"/>
        <v>-0.12921940928270037</v>
      </c>
      <c r="M76" s="310" t="str">
        <f t="shared" si="14"/>
        <v/>
      </c>
      <c r="N76" s="466">
        <f>VLOOKUP(B76,[3]GAN15!B:I,6,FALSE)</f>
        <v>3.3379999999999998E-3</v>
      </c>
      <c r="O76" s="466">
        <f t="shared" si="15"/>
        <v>3.3379999999999998E-3</v>
      </c>
      <c r="P76" s="467">
        <f>VLOOKUP(B76,[3]GAN15!B:I,7,FALSE)</f>
        <v>1.8959999999999999E-3</v>
      </c>
      <c r="Q76" s="467">
        <f t="shared" si="16"/>
        <v>1.8959999999999999E-3</v>
      </c>
      <c r="R76" s="470" t="str">
        <f>VLOOKUP(B76,[3]GAN15!B:I,8,FALSE)</f>
        <v/>
      </c>
      <c r="S76" s="468">
        <f t="shared" si="17"/>
        <v>0</v>
      </c>
    </row>
    <row r="77" spans="1:19" x14ac:dyDescent="0.2">
      <c r="A77" s="472" t="s">
        <v>101</v>
      </c>
      <c r="B77" s="473">
        <v>146</v>
      </c>
      <c r="C77" s="474" t="s">
        <v>28</v>
      </c>
      <c r="D77" s="473">
        <v>146</v>
      </c>
      <c r="E77" s="466">
        <v>0.51939000000000002</v>
      </c>
      <c r="F77" s="466">
        <f t="shared" si="9"/>
        <v>0.51939000000000002</v>
      </c>
      <c r="G77" s="467">
        <v>0.15496499999999999</v>
      </c>
      <c r="H77" s="467">
        <f t="shared" si="10"/>
        <v>0.15496499999999999</v>
      </c>
      <c r="I77" s="476" t="s">
        <v>28</v>
      </c>
      <c r="J77" s="468">
        <f t="shared" si="11"/>
        <v>0</v>
      </c>
      <c r="K77" s="309">
        <f t="shared" si="12"/>
        <v>2.3856270993991791E-2</v>
      </c>
      <c r="L77" s="469">
        <f t="shared" si="13"/>
        <v>-2.4397466268412105E-3</v>
      </c>
      <c r="M77" s="310" t="str">
        <f t="shared" si="14"/>
        <v/>
      </c>
      <c r="N77" s="466">
        <f>VLOOKUP(B77,[3]GAN15!B:I,6,FALSE)</f>
        <v>0.50728799999999996</v>
      </c>
      <c r="O77" s="466">
        <f t="shared" si="15"/>
        <v>0.50728799999999996</v>
      </c>
      <c r="P77" s="467">
        <f>VLOOKUP(B77,[3]GAN15!B:I,7,FALSE)</f>
        <v>0.15534400000000001</v>
      </c>
      <c r="Q77" s="467">
        <f t="shared" si="16"/>
        <v>0.15534400000000001</v>
      </c>
      <c r="R77" s="470" t="str">
        <f>VLOOKUP(B77,[3]GAN15!B:I,8,FALSE)</f>
        <v/>
      </c>
      <c r="S77" s="468">
        <f t="shared" si="17"/>
        <v>0</v>
      </c>
    </row>
    <row r="78" spans="1:19" x14ac:dyDescent="0.2">
      <c r="A78" s="472" t="s">
        <v>338</v>
      </c>
      <c r="B78" s="473">
        <v>149</v>
      </c>
      <c r="C78" s="474" t="s">
        <v>28</v>
      </c>
      <c r="D78" s="473">
        <v>149</v>
      </c>
      <c r="E78" s="466">
        <v>1.1098E-2</v>
      </c>
      <c r="F78" s="466">
        <f t="shared" si="9"/>
        <v>1.1098E-2</v>
      </c>
      <c r="G78" s="467">
        <v>4.5440000000000003E-3</v>
      </c>
      <c r="H78" s="467">
        <f t="shared" si="10"/>
        <v>4.5440000000000003E-3</v>
      </c>
      <c r="I78" s="476" t="s">
        <v>28</v>
      </c>
      <c r="J78" s="468">
        <f t="shared" si="11"/>
        <v>0</v>
      </c>
      <c r="K78" s="309">
        <f t="shared" si="12"/>
        <v>-9.2485076457600734E-2</v>
      </c>
      <c r="L78" s="469">
        <f t="shared" si="13"/>
        <v>-0.25238565317538664</v>
      </c>
      <c r="M78" s="310" t="str">
        <f t="shared" si="14"/>
        <v/>
      </c>
      <c r="N78" s="466">
        <f>VLOOKUP(B78,[3]GAN15!B:I,6,FALSE)</f>
        <v>1.2229E-2</v>
      </c>
      <c r="O78" s="466">
        <f t="shared" si="15"/>
        <v>1.2229E-2</v>
      </c>
      <c r="P78" s="467">
        <f>VLOOKUP(B78,[3]GAN15!B:I,7,FALSE)</f>
        <v>6.0780000000000001E-3</v>
      </c>
      <c r="Q78" s="467">
        <f t="shared" si="16"/>
        <v>6.0780000000000001E-3</v>
      </c>
      <c r="R78" s="470" t="str">
        <f>VLOOKUP(B78,[3]GAN15!B:I,8,FALSE)</f>
        <v/>
      </c>
      <c r="S78" s="468">
        <f t="shared" si="17"/>
        <v>0</v>
      </c>
    </row>
    <row r="79" spans="1:19" x14ac:dyDescent="0.2">
      <c r="A79" s="472" t="s">
        <v>29</v>
      </c>
      <c r="B79" s="473">
        <v>150</v>
      </c>
      <c r="C79" s="474">
        <v>157</v>
      </c>
      <c r="D79" s="473">
        <v>150</v>
      </c>
      <c r="E79" s="466" t="s">
        <v>28</v>
      </c>
      <c r="F79" s="466">
        <f t="shared" si="9"/>
        <v>1.7388000000000001E-2</v>
      </c>
      <c r="G79" s="467" t="s">
        <v>28</v>
      </c>
      <c r="H79" s="467">
        <f t="shared" si="10"/>
        <v>7.5989999999999999E-3</v>
      </c>
      <c r="I79" s="476" t="s">
        <v>28</v>
      </c>
      <c r="J79" s="468">
        <f t="shared" si="11"/>
        <v>0</v>
      </c>
      <c r="K79" s="309">
        <f t="shared" si="12"/>
        <v>5.3116104415238174E-2</v>
      </c>
      <c r="L79" s="469">
        <f t="shared" si="13"/>
        <v>-0.11793383633197907</v>
      </c>
      <c r="M79" s="310" t="str">
        <f t="shared" si="14"/>
        <v/>
      </c>
      <c r="N79" s="466">
        <f>VLOOKUP(B79,[3]GAN15!B:I,6,FALSE)</f>
        <v>0</v>
      </c>
      <c r="O79" s="466">
        <f t="shared" si="15"/>
        <v>1.6511000000000001E-2</v>
      </c>
      <c r="P79" s="467">
        <f>VLOOKUP(B79,[3]GAN15!B:I,7,FALSE)</f>
        <v>0</v>
      </c>
      <c r="Q79" s="467">
        <f t="shared" si="16"/>
        <v>8.6149999999999994E-3</v>
      </c>
      <c r="R79" s="470" t="str">
        <f>VLOOKUP(B79,[3]GAN15!B:I,8,FALSE)</f>
        <v/>
      </c>
      <c r="S79" s="468">
        <f t="shared" si="17"/>
        <v>0</v>
      </c>
    </row>
    <row r="80" spans="1:19" x14ac:dyDescent="0.2">
      <c r="A80" s="472" t="s">
        <v>102</v>
      </c>
      <c r="B80" s="473">
        <v>151</v>
      </c>
      <c r="C80" s="474" t="s">
        <v>28</v>
      </c>
      <c r="D80" s="473">
        <v>151</v>
      </c>
      <c r="E80" s="466">
        <v>0.51360799999999995</v>
      </c>
      <c r="F80" s="466">
        <f t="shared" si="9"/>
        <v>0.70489199999999996</v>
      </c>
      <c r="G80" s="467">
        <v>0.167183</v>
      </c>
      <c r="H80" s="467">
        <f t="shared" si="10"/>
        <v>0.23794300000000002</v>
      </c>
      <c r="I80" s="476" t="s">
        <v>28</v>
      </c>
      <c r="J80" s="468">
        <f t="shared" si="11"/>
        <v>0</v>
      </c>
      <c r="K80" s="309">
        <f t="shared" si="12"/>
        <v>-2.9357579573929815E-4</v>
      </c>
      <c r="L80" s="469">
        <f t="shared" si="13"/>
        <v>-8.9659420456197458E-2</v>
      </c>
      <c r="M80" s="310" t="str">
        <f t="shared" si="14"/>
        <v/>
      </c>
      <c r="N80" s="466">
        <f>VLOOKUP(B80,[3]GAN15!B:I,6,FALSE)</f>
        <v>0.51264699999999996</v>
      </c>
      <c r="O80" s="466">
        <f t="shared" si="15"/>
        <v>0.70509899999999992</v>
      </c>
      <c r="P80" s="467">
        <f>VLOOKUP(B80,[3]GAN15!B:I,7,FALSE)</f>
        <v>0.186362</v>
      </c>
      <c r="Q80" s="467">
        <f t="shared" si="16"/>
        <v>0.261378</v>
      </c>
      <c r="R80" s="470" t="str">
        <f>VLOOKUP(B80,[3]GAN15!B:I,8,FALSE)</f>
        <v/>
      </c>
      <c r="S80" s="468">
        <f t="shared" si="17"/>
        <v>0</v>
      </c>
    </row>
    <row r="81" spans="1:19" x14ac:dyDescent="0.2">
      <c r="A81" s="472" t="s">
        <v>266</v>
      </c>
      <c r="B81" s="473">
        <v>153</v>
      </c>
      <c r="C81" s="474" t="s">
        <v>28</v>
      </c>
      <c r="D81" s="473">
        <v>153</v>
      </c>
      <c r="E81" s="466">
        <v>0.117855</v>
      </c>
      <c r="F81" s="466">
        <f t="shared" si="9"/>
        <v>0.117855</v>
      </c>
      <c r="G81" s="467">
        <v>3.1234999999999999E-2</v>
      </c>
      <c r="H81" s="467">
        <f t="shared" si="10"/>
        <v>3.1234999999999999E-2</v>
      </c>
      <c r="I81" s="476" t="s">
        <v>28</v>
      </c>
      <c r="J81" s="468">
        <f t="shared" si="11"/>
        <v>0</v>
      </c>
      <c r="K81" s="309">
        <f t="shared" si="12"/>
        <v>5.5783495180420584E-2</v>
      </c>
      <c r="L81" s="469">
        <f t="shared" si="13"/>
        <v>0.14889469231618047</v>
      </c>
      <c r="M81" s="310" t="str">
        <f t="shared" si="14"/>
        <v/>
      </c>
      <c r="N81" s="466">
        <f>VLOOKUP(B81,[3]GAN15!B:I,6,FALSE)</f>
        <v>0.111628</v>
      </c>
      <c r="O81" s="466">
        <f t="shared" si="15"/>
        <v>0.111628</v>
      </c>
      <c r="P81" s="467">
        <f>VLOOKUP(B81,[3]GAN15!B:I,7,FALSE)</f>
        <v>2.7186999999999999E-2</v>
      </c>
      <c r="Q81" s="467">
        <f t="shared" si="16"/>
        <v>2.7186999999999999E-2</v>
      </c>
      <c r="R81" s="470" t="str">
        <f>VLOOKUP(B81,[3]GAN15!B:I,8,FALSE)</f>
        <v/>
      </c>
      <c r="S81" s="468">
        <f t="shared" si="17"/>
        <v>0</v>
      </c>
    </row>
    <row r="82" spans="1:19" x14ac:dyDescent="0.2">
      <c r="A82" s="472" t="s">
        <v>103</v>
      </c>
      <c r="B82" s="473">
        <v>154</v>
      </c>
      <c r="C82" s="474" t="s">
        <v>28</v>
      </c>
      <c r="D82" s="473">
        <v>154</v>
      </c>
      <c r="E82" s="466">
        <v>2.0309999999999998E-3</v>
      </c>
      <c r="F82" s="466">
        <f t="shared" si="9"/>
        <v>2.0309999999999998E-3</v>
      </c>
      <c r="G82" s="467">
        <v>2.3140000000000001E-3</v>
      </c>
      <c r="H82" s="467">
        <f t="shared" si="10"/>
        <v>2.3140000000000001E-3</v>
      </c>
      <c r="I82" s="476" t="s">
        <v>28</v>
      </c>
      <c r="J82" s="468">
        <f t="shared" si="11"/>
        <v>0</v>
      </c>
      <c r="K82" s="309">
        <f t="shared" si="12"/>
        <v>-0.13977128335451083</v>
      </c>
      <c r="L82" s="469">
        <f t="shared" si="13"/>
        <v>-0.42135533883470866</v>
      </c>
      <c r="M82" s="310" t="str">
        <f t="shared" si="14"/>
        <v/>
      </c>
      <c r="N82" s="466">
        <f>VLOOKUP(B82,[3]GAN15!B:I,6,FALSE)</f>
        <v>2.3609999999999998E-3</v>
      </c>
      <c r="O82" s="466">
        <f t="shared" si="15"/>
        <v>2.3609999999999998E-3</v>
      </c>
      <c r="P82" s="467">
        <f>VLOOKUP(B82,[3]GAN15!B:I,7,FALSE)</f>
        <v>3.999E-3</v>
      </c>
      <c r="Q82" s="467">
        <f t="shared" si="16"/>
        <v>3.999E-3</v>
      </c>
      <c r="R82" s="470" t="str">
        <f>VLOOKUP(B82,[3]GAN15!B:I,8,FALSE)</f>
        <v/>
      </c>
      <c r="S82" s="468">
        <f t="shared" si="17"/>
        <v>0</v>
      </c>
    </row>
    <row r="83" spans="1:19" x14ac:dyDescent="0.2">
      <c r="A83" s="472" t="s">
        <v>104</v>
      </c>
      <c r="B83" s="473">
        <v>155</v>
      </c>
      <c r="C83" s="474" t="s">
        <v>28</v>
      </c>
      <c r="D83" s="473">
        <v>42</v>
      </c>
      <c r="E83" s="466">
        <v>6.6140000000000001E-3</v>
      </c>
      <c r="F83" s="466">
        <f t="shared" si="9"/>
        <v>6.5919999999999992E-2</v>
      </c>
      <c r="G83" s="467">
        <v>8.2129999999999998E-3</v>
      </c>
      <c r="H83" s="467">
        <f t="shared" si="10"/>
        <v>7.4904999999999999E-2</v>
      </c>
      <c r="I83" s="476" t="s">
        <v>28</v>
      </c>
      <c r="J83" s="468">
        <f t="shared" si="11"/>
        <v>5.3601000000000003E-2</v>
      </c>
      <c r="K83" s="309">
        <f t="shared" si="12"/>
        <v>5.0651875936374102E-2</v>
      </c>
      <c r="L83" s="469">
        <f t="shared" si="13"/>
        <v>-3.3433983689480695E-2</v>
      </c>
      <c r="M83" s="310">
        <f t="shared" si="14"/>
        <v>-7.5860761021361633E-2</v>
      </c>
      <c r="N83" s="466">
        <f>VLOOKUP(B83,[3]GAN15!B:I,6,FALSE)</f>
        <v>8.4829999999999992E-3</v>
      </c>
      <c r="O83" s="466">
        <f t="shared" si="15"/>
        <v>6.2742000000000006E-2</v>
      </c>
      <c r="P83" s="467">
        <f>VLOOKUP(B83,[3]GAN15!B:I,7,FALSE)</f>
        <v>4.143E-3</v>
      </c>
      <c r="Q83" s="467">
        <f t="shared" si="16"/>
        <v>7.7495999999999995E-2</v>
      </c>
      <c r="R83" s="470" t="str">
        <f>VLOOKUP(B83,[3]GAN15!B:I,8,FALSE)</f>
        <v/>
      </c>
      <c r="S83" s="468">
        <f t="shared" si="17"/>
        <v>5.8000999999999997E-2</v>
      </c>
    </row>
    <row r="84" spans="1:19" x14ac:dyDescent="0.2">
      <c r="A84" s="472" t="s">
        <v>105</v>
      </c>
      <c r="B84" s="473">
        <v>156</v>
      </c>
      <c r="C84" s="474" t="s">
        <v>28</v>
      </c>
      <c r="D84" s="473">
        <v>73</v>
      </c>
      <c r="E84" s="466">
        <v>1.8790999999999999E-2</v>
      </c>
      <c r="F84" s="466">
        <f t="shared" si="9"/>
        <v>6.0046000000000002E-2</v>
      </c>
      <c r="G84" s="467">
        <v>8.3110000000000007E-3</v>
      </c>
      <c r="H84" s="467">
        <f t="shared" si="10"/>
        <v>2.6044000000000005E-2</v>
      </c>
      <c r="I84" s="476" t="s">
        <v>28</v>
      </c>
      <c r="J84" s="468">
        <f t="shared" si="11"/>
        <v>8.6709999999999999E-3</v>
      </c>
      <c r="K84" s="309">
        <f t="shared" si="12"/>
        <v>5.8452317997532255E-2</v>
      </c>
      <c r="L84" s="469">
        <f t="shared" si="13"/>
        <v>-0.17115396855706178</v>
      </c>
      <c r="M84" s="310">
        <f t="shared" si="14"/>
        <v>-0.24514668755985036</v>
      </c>
      <c r="N84" s="466">
        <f>VLOOKUP(B84,[3]GAN15!B:I,6,FALSE)</f>
        <v>1.6818E-2</v>
      </c>
      <c r="O84" s="466">
        <f t="shared" si="15"/>
        <v>5.6730000000000003E-2</v>
      </c>
      <c r="P84" s="467">
        <f>VLOOKUP(B84,[3]GAN15!B:I,7,FALSE)</f>
        <v>8.6580000000000008E-3</v>
      </c>
      <c r="Q84" s="467">
        <f t="shared" si="16"/>
        <v>3.1421999999999999E-2</v>
      </c>
      <c r="R84" s="470" t="str">
        <f>VLOOKUP(B84,[3]GAN15!B:I,8,FALSE)</f>
        <v/>
      </c>
      <c r="S84" s="468">
        <f t="shared" si="17"/>
        <v>1.1487000000000001E-2</v>
      </c>
    </row>
    <row r="85" spans="1:19" x14ac:dyDescent="0.2">
      <c r="A85" s="472" t="s">
        <v>106</v>
      </c>
      <c r="B85" s="473">
        <v>157</v>
      </c>
      <c r="C85" s="474" t="s">
        <v>28</v>
      </c>
      <c r="D85" s="473">
        <v>150</v>
      </c>
      <c r="E85" s="466">
        <v>1.7388000000000001E-2</v>
      </c>
      <c r="F85" s="466">
        <f t="shared" si="9"/>
        <v>1.7388000000000001E-2</v>
      </c>
      <c r="G85" s="467">
        <v>7.5989999999999999E-3</v>
      </c>
      <c r="H85" s="467">
        <f t="shared" si="10"/>
        <v>7.5989999999999999E-3</v>
      </c>
      <c r="I85" s="476" t="s">
        <v>28</v>
      </c>
      <c r="J85" s="468">
        <f t="shared" si="11"/>
        <v>0</v>
      </c>
      <c r="K85" s="309">
        <f t="shared" si="12"/>
        <v>5.3116104415238174E-2</v>
      </c>
      <c r="L85" s="469">
        <f t="shared" si="13"/>
        <v>-0.11793383633197907</v>
      </c>
      <c r="M85" s="310" t="str">
        <f t="shared" si="14"/>
        <v/>
      </c>
      <c r="N85" s="466">
        <f>VLOOKUP(B85,[3]GAN15!B:I,6,FALSE)</f>
        <v>1.6511000000000001E-2</v>
      </c>
      <c r="O85" s="466">
        <f t="shared" si="15"/>
        <v>1.6511000000000001E-2</v>
      </c>
      <c r="P85" s="467">
        <f>VLOOKUP(B85,[3]GAN15!B:I,7,FALSE)</f>
        <v>8.6149999999999994E-3</v>
      </c>
      <c r="Q85" s="467">
        <f t="shared" si="16"/>
        <v>8.6149999999999994E-3</v>
      </c>
      <c r="R85" s="470" t="str">
        <f>VLOOKUP(B85,[3]GAN15!B:I,8,FALSE)</f>
        <v/>
      </c>
      <c r="S85" s="468">
        <f t="shared" si="17"/>
        <v>0</v>
      </c>
    </row>
    <row r="86" spans="1:19" x14ac:dyDescent="0.2">
      <c r="A86" s="472" t="s">
        <v>107</v>
      </c>
      <c r="B86" s="473">
        <v>158</v>
      </c>
      <c r="C86" s="474" t="s">
        <v>28</v>
      </c>
      <c r="D86" s="473">
        <v>158</v>
      </c>
      <c r="E86" s="466">
        <v>8.3920000000000002E-3</v>
      </c>
      <c r="F86" s="466">
        <f t="shared" si="9"/>
        <v>8.3920000000000002E-3</v>
      </c>
      <c r="G86" s="467">
        <v>3.4610000000000001E-3</v>
      </c>
      <c r="H86" s="467">
        <f t="shared" si="10"/>
        <v>3.4610000000000001E-3</v>
      </c>
      <c r="I86" s="476" t="s">
        <v>28</v>
      </c>
      <c r="J86" s="468">
        <f t="shared" si="11"/>
        <v>0</v>
      </c>
      <c r="K86" s="309">
        <f t="shared" si="12"/>
        <v>9.1003640145605802E-2</v>
      </c>
      <c r="L86" s="469">
        <f t="shared" si="13"/>
        <v>-0.14963144963144959</v>
      </c>
      <c r="M86" s="310" t="str">
        <f t="shared" si="14"/>
        <v/>
      </c>
      <c r="N86" s="466">
        <f>VLOOKUP(B86,[3]GAN15!B:I,6,FALSE)</f>
        <v>7.6920000000000001E-3</v>
      </c>
      <c r="O86" s="466">
        <f t="shared" si="15"/>
        <v>7.6920000000000001E-3</v>
      </c>
      <c r="P86" s="467">
        <f>VLOOKUP(B86,[3]GAN15!B:I,7,FALSE)</f>
        <v>4.0699999999999998E-3</v>
      </c>
      <c r="Q86" s="467">
        <f t="shared" si="16"/>
        <v>4.0699999999999998E-3</v>
      </c>
      <c r="R86" s="470" t="str">
        <f>VLOOKUP(B86,[3]GAN15!B:I,8,FALSE)</f>
        <v/>
      </c>
      <c r="S86" s="468">
        <f t="shared" si="17"/>
        <v>0</v>
      </c>
    </row>
    <row r="87" spans="1:19" x14ac:dyDescent="0.2">
      <c r="A87" s="472" t="s">
        <v>108</v>
      </c>
      <c r="B87" s="473">
        <v>164</v>
      </c>
      <c r="C87" s="474">
        <v>490</v>
      </c>
      <c r="D87" s="473">
        <v>490</v>
      </c>
      <c r="E87" s="466" t="s">
        <v>28</v>
      </c>
      <c r="F87" s="466">
        <f t="shared" si="9"/>
        <v>3.9272089999999999</v>
      </c>
      <c r="G87" s="467" t="s">
        <v>28</v>
      </c>
      <c r="H87" s="467">
        <f t="shared" si="10"/>
        <v>2.1121910000000002</v>
      </c>
      <c r="I87" s="476" t="s">
        <v>28</v>
      </c>
      <c r="J87" s="468">
        <f t="shared" si="11"/>
        <v>0.15081</v>
      </c>
      <c r="K87" s="309">
        <f t="shared" si="12"/>
        <v>-1.7279889416715211E-2</v>
      </c>
      <c r="L87" s="469">
        <f t="shared" si="13"/>
        <v>-2.9693650718545128E-2</v>
      </c>
      <c r="M87" s="310">
        <f t="shared" si="14"/>
        <v>-2.6416702172986861E-2</v>
      </c>
      <c r="N87" s="466">
        <f>VLOOKUP(B87,[3]GAN15!B:I,6,FALSE)</f>
        <v>0</v>
      </c>
      <c r="O87" s="466">
        <f t="shared" si="15"/>
        <v>3.996264</v>
      </c>
      <c r="P87" s="467">
        <f>VLOOKUP(B87,[3]GAN15!B:I,7,FALSE)</f>
        <v>0</v>
      </c>
      <c r="Q87" s="467">
        <f t="shared" si="16"/>
        <v>2.1768290000000001</v>
      </c>
      <c r="R87" s="470" t="str">
        <f>VLOOKUP(B87,[3]GAN15!B:I,8,FALSE)</f>
        <v/>
      </c>
      <c r="S87" s="468">
        <f t="shared" si="17"/>
        <v>0.15490200000000001</v>
      </c>
    </row>
    <row r="88" spans="1:19" x14ac:dyDescent="0.2">
      <c r="A88" s="472" t="s">
        <v>109</v>
      </c>
      <c r="B88" s="473">
        <v>165</v>
      </c>
      <c r="C88" s="474">
        <v>490</v>
      </c>
      <c r="D88" s="473">
        <v>490</v>
      </c>
      <c r="E88" s="466" t="s">
        <v>28</v>
      </c>
      <c r="F88" s="466" t="str">
        <f t="shared" si="9"/>
        <v/>
      </c>
      <c r="G88" s="467" t="s">
        <v>28</v>
      </c>
      <c r="H88" s="467" t="str">
        <f t="shared" si="10"/>
        <v/>
      </c>
      <c r="I88" s="476" t="s">
        <v>28</v>
      </c>
      <c r="J88" s="468" t="str">
        <f t="shared" si="11"/>
        <v/>
      </c>
      <c r="K88" s="309" t="str">
        <f t="shared" si="12"/>
        <v/>
      </c>
      <c r="L88" s="469" t="str">
        <f t="shared" si="13"/>
        <v/>
      </c>
      <c r="M88" s="310" t="str">
        <f t="shared" si="14"/>
        <v/>
      </c>
      <c r="N88" s="466">
        <f>VLOOKUP(B88,[3]GAN15!B:I,6,FALSE)</f>
        <v>0</v>
      </c>
      <c r="O88" s="466" t="str">
        <f t="shared" si="15"/>
        <v/>
      </c>
      <c r="P88" s="467">
        <f>VLOOKUP(B88,[3]GAN15!B:I,7,FALSE)</f>
        <v>0</v>
      </c>
      <c r="Q88" s="467" t="str">
        <f t="shared" si="16"/>
        <v/>
      </c>
      <c r="R88" s="470" t="str">
        <f>VLOOKUP(B88,[3]GAN15!B:I,8,FALSE)</f>
        <v/>
      </c>
      <c r="S88" s="468" t="str">
        <f t="shared" si="17"/>
        <v/>
      </c>
    </row>
    <row r="89" spans="1:19" x14ac:dyDescent="0.2">
      <c r="A89" s="472" t="s">
        <v>110</v>
      </c>
      <c r="B89" s="473">
        <v>179</v>
      </c>
      <c r="C89" s="474" t="s">
        <v>28</v>
      </c>
      <c r="D89" s="473">
        <v>179</v>
      </c>
      <c r="E89" s="466">
        <v>1.7420000000000001E-3</v>
      </c>
      <c r="F89" s="466">
        <f t="shared" si="9"/>
        <v>1.7420000000000001E-3</v>
      </c>
      <c r="G89" s="467">
        <v>5.4299999999999997E-4</v>
      </c>
      <c r="H89" s="467">
        <f t="shared" si="10"/>
        <v>5.4299999999999997E-4</v>
      </c>
      <c r="I89" s="476" t="s">
        <v>28</v>
      </c>
      <c r="J89" s="468">
        <f t="shared" si="11"/>
        <v>0</v>
      </c>
      <c r="K89" s="309">
        <f t="shared" si="12"/>
        <v>2.2199630314232901</v>
      </c>
      <c r="L89" s="469">
        <f t="shared" si="13"/>
        <v>-3.6697247706423131E-3</v>
      </c>
      <c r="M89" s="310" t="str">
        <f t="shared" si="14"/>
        <v/>
      </c>
      <c r="N89" s="466">
        <f>VLOOKUP(B89,[3]GAN15!B:I,6,FALSE)</f>
        <v>5.4100000000000003E-4</v>
      </c>
      <c r="O89" s="466">
        <f t="shared" si="15"/>
        <v>5.4100000000000003E-4</v>
      </c>
      <c r="P89" s="467">
        <f>VLOOKUP(B89,[3]GAN15!B:I,7,FALSE)</f>
        <v>5.4500000000000002E-4</v>
      </c>
      <c r="Q89" s="467">
        <f t="shared" si="16"/>
        <v>5.4500000000000002E-4</v>
      </c>
      <c r="R89" s="470" t="str">
        <f>VLOOKUP(B89,[3]GAN15!B:I,8,FALSE)</f>
        <v/>
      </c>
      <c r="S89" s="468">
        <f t="shared" si="17"/>
        <v>0</v>
      </c>
    </row>
    <row r="90" spans="1:19" x14ac:dyDescent="0.2">
      <c r="A90" s="472" t="s">
        <v>112</v>
      </c>
      <c r="B90" s="473">
        <v>181</v>
      </c>
      <c r="C90" s="474" t="s">
        <v>28</v>
      </c>
      <c r="D90" s="473">
        <v>181</v>
      </c>
      <c r="E90" s="466">
        <v>7.0270000000000003E-3</v>
      </c>
      <c r="F90" s="466">
        <f t="shared" si="9"/>
        <v>7.0270000000000003E-3</v>
      </c>
      <c r="G90" s="467">
        <v>1.9380000000000001E-3</v>
      </c>
      <c r="H90" s="467">
        <f t="shared" si="10"/>
        <v>1.9380000000000001E-3</v>
      </c>
      <c r="I90" s="476" t="s">
        <v>28</v>
      </c>
      <c r="J90" s="468">
        <f t="shared" si="11"/>
        <v>0</v>
      </c>
      <c r="K90" s="309">
        <f t="shared" si="12"/>
        <v>8.6929621036349491E-2</v>
      </c>
      <c r="L90" s="469">
        <f t="shared" si="13"/>
        <v>-0.23125743752479166</v>
      </c>
      <c r="M90" s="310" t="str">
        <f t="shared" si="14"/>
        <v/>
      </c>
      <c r="N90" s="466">
        <f>VLOOKUP(B90,[3]GAN15!B:I,6,FALSE)</f>
        <v>6.4650000000000003E-3</v>
      </c>
      <c r="O90" s="466">
        <f t="shared" si="15"/>
        <v>6.4650000000000003E-3</v>
      </c>
      <c r="P90" s="467">
        <f>VLOOKUP(B90,[3]GAN15!B:I,7,FALSE)</f>
        <v>2.5209999999999998E-3</v>
      </c>
      <c r="Q90" s="467">
        <f t="shared" si="16"/>
        <v>2.5209999999999998E-3</v>
      </c>
      <c r="R90" s="470" t="str">
        <f>VLOOKUP(B90,[3]GAN15!B:I,8,FALSE)</f>
        <v/>
      </c>
      <c r="S90" s="468">
        <f t="shared" si="17"/>
        <v>0</v>
      </c>
    </row>
    <row r="91" spans="1:19" x14ac:dyDescent="0.2">
      <c r="A91" s="472" t="s">
        <v>113</v>
      </c>
      <c r="B91" s="473">
        <v>182</v>
      </c>
      <c r="C91" s="474" t="s">
        <v>28</v>
      </c>
      <c r="D91" s="473">
        <v>182</v>
      </c>
      <c r="E91" s="466">
        <v>0.105272</v>
      </c>
      <c r="F91" s="466">
        <f t="shared" si="9"/>
        <v>0.105272</v>
      </c>
      <c r="G91" s="467">
        <v>4.9590000000000002E-2</v>
      </c>
      <c r="H91" s="467">
        <f t="shared" si="10"/>
        <v>4.9590000000000002E-2</v>
      </c>
      <c r="I91" s="476" t="s">
        <v>28</v>
      </c>
      <c r="J91" s="468">
        <f t="shared" si="11"/>
        <v>0</v>
      </c>
      <c r="K91" s="309">
        <f t="shared" si="12"/>
        <v>3.9056408231752382E-2</v>
      </c>
      <c r="L91" s="469">
        <f t="shared" si="13"/>
        <v>-7.7000390864928159E-2</v>
      </c>
      <c r="M91" s="310" t="str">
        <f t="shared" si="14"/>
        <v/>
      </c>
      <c r="N91" s="466">
        <f>VLOOKUP(B91,[3]GAN15!B:I,6,FALSE)</f>
        <v>0.101315</v>
      </c>
      <c r="O91" s="466">
        <f t="shared" si="15"/>
        <v>0.101315</v>
      </c>
      <c r="P91" s="467">
        <f>VLOOKUP(B91,[3]GAN15!B:I,7,FALSE)</f>
        <v>5.3726999999999997E-2</v>
      </c>
      <c r="Q91" s="467">
        <f t="shared" si="16"/>
        <v>5.3726999999999997E-2</v>
      </c>
      <c r="R91" s="470" t="str">
        <f>VLOOKUP(B91,[3]GAN15!B:I,8,FALSE)</f>
        <v/>
      </c>
      <c r="S91" s="468">
        <f t="shared" si="17"/>
        <v>0</v>
      </c>
    </row>
    <row r="92" spans="1:19" x14ac:dyDescent="0.2">
      <c r="A92" s="472" t="s">
        <v>114</v>
      </c>
      <c r="B92" s="473">
        <v>183</v>
      </c>
      <c r="C92" s="474" t="s">
        <v>28</v>
      </c>
      <c r="D92" s="473">
        <v>34</v>
      </c>
      <c r="E92" s="466">
        <v>3.8245000000000001E-2</v>
      </c>
      <c r="F92" s="466">
        <f t="shared" si="9"/>
        <v>2.8293340000000002</v>
      </c>
      <c r="G92" s="467">
        <v>6.9638000000000005E-2</v>
      </c>
      <c r="H92" s="467">
        <f t="shared" si="10"/>
        <v>1.876762</v>
      </c>
      <c r="I92" s="476">
        <v>7.0169999999999996E-2</v>
      </c>
      <c r="J92" s="468">
        <f t="shared" si="11"/>
        <v>2.0159980000000002</v>
      </c>
      <c r="K92" s="309">
        <f t="shared" si="12"/>
        <v>-1.8940296266553025E-2</v>
      </c>
      <c r="L92" s="469">
        <f t="shared" si="13"/>
        <v>1.2165867401860986E-2</v>
      </c>
      <c r="M92" s="310">
        <f t="shared" si="14"/>
        <v>7.344729598126154E-3</v>
      </c>
      <c r="N92" s="466">
        <f>VLOOKUP(B92,[3]GAN15!B:I,6,FALSE)</f>
        <v>4.4345000000000002E-2</v>
      </c>
      <c r="O92" s="466">
        <f t="shared" si="15"/>
        <v>2.8839569999999997</v>
      </c>
      <c r="P92" s="467">
        <f>VLOOKUP(B92,[3]GAN15!B:I,7,FALSE)</f>
        <v>7.5216000000000005E-2</v>
      </c>
      <c r="Q92" s="467">
        <f t="shared" si="16"/>
        <v>1.8542039999999997</v>
      </c>
      <c r="R92" s="470">
        <f>VLOOKUP(B92,[3]GAN15!B:I,8,FALSE)</f>
        <v>7.3974999999999999E-2</v>
      </c>
      <c r="S92" s="468">
        <f t="shared" si="17"/>
        <v>2.0012989999999999</v>
      </c>
    </row>
    <row r="93" spans="1:19" x14ac:dyDescent="0.2">
      <c r="A93" s="472" t="s">
        <v>115</v>
      </c>
      <c r="B93" s="473">
        <v>184</v>
      </c>
      <c r="C93" s="474" t="s">
        <v>28</v>
      </c>
      <c r="D93" s="473">
        <v>184</v>
      </c>
      <c r="E93" s="466">
        <v>0.244451</v>
      </c>
      <c r="F93" s="466">
        <f t="shared" si="9"/>
        <v>0.244451</v>
      </c>
      <c r="G93" s="467">
        <v>0.21826300000000001</v>
      </c>
      <c r="H93" s="467">
        <f t="shared" si="10"/>
        <v>0.21826300000000001</v>
      </c>
      <c r="I93" s="476">
        <v>0.16167400000000001</v>
      </c>
      <c r="J93" s="468">
        <f t="shared" si="11"/>
        <v>0.16167400000000001</v>
      </c>
      <c r="K93" s="309">
        <f t="shared" si="12"/>
        <v>-1.6879283163347414E-2</v>
      </c>
      <c r="L93" s="469">
        <f t="shared" si="13"/>
        <v>-4.8552534644574319E-2</v>
      </c>
      <c r="M93" s="310">
        <f t="shared" si="14"/>
        <v>-1.3286461480247258E-2</v>
      </c>
      <c r="N93" s="466">
        <f>VLOOKUP(B93,[3]GAN15!B:I,6,FALSE)</f>
        <v>0.24864800000000001</v>
      </c>
      <c r="O93" s="466">
        <f t="shared" si="15"/>
        <v>0.24864800000000001</v>
      </c>
      <c r="P93" s="467">
        <f>VLOOKUP(B93,[3]GAN15!B:I,7,FALSE)</f>
        <v>0.22940099999999999</v>
      </c>
      <c r="Q93" s="467">
        <f t="shared" si="16"/>
        <v>0.22940099999999999</v>
      </c>
      <c r="R93" s="470">
        <f>VLOOKUP(B93,[3]GAN15!B:I,8,FALSE)</f>
        <v>0.163851</v>
      </c>
      <c r="S93" s="468">
        <f t="shared" si="17"/>
        <v>0.163851</v>
      </c>
    </row>
    <row r="94" spans="1:19" x14ac:dyDescent="0.2">
      <c r="A94" s="472" t="s">
        <v>116</v>
      </c>
      <c r="B94" s="473">
        <v>185</v>
      </c>
      <c r="C94" s="474" t="s">
        <v>28</v>
      </c>
      <c r="D94" s="473">
        <v>185</v>
      </c>
      <c r="E94" s="466">
        <v>0.400059</v>
      </c>
      <c r="F94" s="466">
        <f t="shared" si="9"/>
        <v>0.400059</v>
      </c>
      <c r="G94" s="467">
        <v>0.52535699999999996</v>
      </c>
      <c r="H94" s="467">
        <f t="shared" si="10"/>
        <v>0.52535699999999996</v>
      </c>
      <c r="I94" s="476">
        <v>0.44538100000000003</v>
      </c>
      <c r="J94" s="468">
        <f t="shared" si="11"/>
        <v>0.44538100000000003</v>
      </c>
      <c r="K94" s="309">
        <f t="shared" si="12"/>
        <v>-4.1818195395518787E-3</v>
      </c>
      <c r="L94" s="469">
        <f t="shared" si="13"/>
        <v>-4.192600670743174E-2</v>
      </c>
      <c r="M94" s="310">
        <f t="shared" si="14"/>
        <v>-4.48596286931775E-2</v>
      </c>
      <c r="N94" s="466">
        <f>VLOOKUP(B94,[3]GAN15!B:I,6,FALSE)</f>
        <v>0.40173900000000001</v>
      </c>
      <c r="O94" s="466">
        <f t="shared" si="15"/>
        <v>0.40173900000000001</v>
      </c>
      <c r="P94" s="467">
        <f>VLOOKUP(B94,[3]GAN15!B:I,7,FALSE)</f>
        <v>0.54834700000000003</v>
      </c>
      <c r="Q94" s="467">
        <f t="shared" si="16"/>
        <v>0.54834700000000003</v>
      </c>
      <c r="R94" s="470">
        <f>VLOOKUP(B94,[3]GAN15!B:I,8,FALSE)</f>
        <v>0.46629900000000002</v>
      </c>
      <c r="S94" s="468">
        <f t="shared" si="17"/>
        <v>0.46629900000000002</v>
      </c>
    </row>
    <row r="95" spans="1:19" x14ac:dyDescent="0.2">
      <c r="A95" s="472" t="s">
        <v>117</v>
      </c>
      <c r="B95" s="473">
        <v>186</v>
      </c>
      <c r="C95" s="474" t="s">
        <v>28</v>
      </c>
      <c r="D95" s="473">
        <v>186</v>
      </c>
      <c r="E95" s="466">
        <v>1.1002E-2</v>
      </c>
      <c r="F95" s="466">
        <f t="shared" si="9"/>
        <v>1.1002E-2</v>
      </c>
      <c r="G95" s="467">
        <v>6.1780000000000003E-3</v>
      </c>
      <c r="H95" s="467">
        <f t="shared" si="10"/>
        <v>6.1780000000000003E-3</v>
      </c>
      <c r="I95" s="476" t="s">
        <v>28</v>
      </c>
      <c r="J95" s="468">
        <f t="shared" si="11"/>
        <v>0</v>
      </c>
      <c r="K95" s="309">
        <f t="shared" si="12"/>
        <v>-7.171785352683091E-2</v>
      </c>
      <c r="L95" s="469">
        <f t="shared" si="13"/>
        <v>-0.10915645277577501</v>
      </c>
      <c r="M95" s="310" t="str">
        <f t="shared" si="14"/>
        <v/>
      </c>
      <c r="N95" s="466">
        <f>VLOOKUP(B95,[3]GAN15!B:I,6,FALSE)</f>
        <v>1.1852E-2</v>
      </c>
      <c r="O95" s="466">
        <f t="shared" si="15"/>
        <v>1.1852E-2</v>
      </c>
      <c r="P95" s="467">
        <f>VLOOKUP(B95,[3]GAN15!B:I,7,FALSE)</f>
        <v>6.9350000000000002E-3</v>
      </c>
      <c r="Q95" s="467">
        <f t="shared" si="16"/>
        <v>6.9350000000000002E-3</v>
      </c>
      <c r="R95" s="470" t="str">
        <f>VLOOKUP(B95,[3]GAN15!B:I,8,FALSE)</f>
        <v/>
      </c>
      <c r="S95" s="468">
        <f t="shared" si="17"/>
        <v>0</v>
      </c>
    </row>
    <row r="96" spans="1:19" x14ac:dyDescent="0.2">
      <c r="A96" s="472" t="s">
        <v>255</v>
      </c>
      <c r="B96" s="473">
        <v>188</v>
      </c>
      <c r="C96" s="474" t="s">
        <v>28</v>
      </c>
      <c r="D96" s="473">
        <v>188</v>
      </c>
      <c r="E96" s="466">
        <v>1.5342E-2</v>
      </c>
      <c r="F96" s="466">
        <f t="shared" si="9"/>
        <v>1.5806000000000001E-2</v>
      </c>
      <c r="G96" s="467">
        <v>1.6212000000000001E-2</v>
      </c>
      <c r="H96" s="467">
        <f t="shared" si="10"/>
        <v>1.6612000000000002E-2</v>
      </c>
      <c r="I96" s="476" t="s">
        <v>28</v>
      </c>
      <c r="J96" s="468">
        <f t="shared" si="11"/>
        <v>0</v>
      </c>
      <c r="K96" s="309">
        <f t="shared" si="12"/>
        <v>1.3140183321582066E-2</v>
      </c>
      <c r="L96" s="469">
        <f t="shared" si="13"/>
        <v>6.9258496395468772E-2</v>
      </c>
      <c r="M96" s="310" t="str">
        <f t="shared" si="14"/>
        <v/>
      </c>
      <c r="N96" s="466">
        <f>VLOOKUP(B96,[3]GAN15!B:I,6,FALSE)</f>
        <v>1.5136999999999999E-2</v>
      </c>
      <c r="O96" s="466">
        <f t="shared" si="15"/>
        <v>1.5601E-2</v>
      </c>
      <c r="P96" s="467">
        <f>VLOOKUP(B96,[3]GAN15!B:I,7,FALSE)</f>
        <v>1.5136E-2</v>
      </c>
      <c r="Q96" s="467">
        <f t="shared" si="16"/>
        <v>1.5535999999999999E-2</v>
      </c>
      <c r="R96" s="470" t="str">
        <f>VLOOKUP(B96,[3]GAN15!B:I,8,FALSE)</f>
        <v/>
      </c>
      <c r="S96" s="468">
        <f t="shared" si="17"/>
        <v>0</v>
      </c>
    </row>
    <row r="97" spans="1:19" x14ac:dyDescent="0.2">
      <c r="A97" s="472" t="s">
        <v>118</v>
      </c>
      <c r="B97" s="473">
        <v>189</v>
      </c>
      <c r="C97" s="474" t="s">
        <v>28</v>
      </c>
      <c r="D97" s="473">
        <v>189</v>
      </c>
      <c r="E97" s="466">
        <v>5.1803000000000002E-2</v>
      </c>
      <c r="F97" s="466">
        <f t="shared" si="9"/>
        <v>5.1803000000000002E-2</v>
      </c>
      <c r="G97" s="467">
        <v>5.5648000000000003E-2</v>
      </c>
      <c r="H97" s="467">
        <f t="shared" si="10"/>
        <v>5.5648000000000003E-2</v>
      </c>
      <c r="I97" s="476">
        <v>4.4985999999999998E-2</v>
      </c>
      <c r="J97" s="468">
        <f t="shared" si="11"/>
        <v>4.4985999999999998E-2</v>
      </c>
      <c r="K97" s="309">
        <f t="shared" si="12"/>
        <v>-0.16120727343383146</v>
      </c>
      <c r="L97" s="469">
        <f t="shared" si="13"/>
        <v>-0.11643193979136557</v>
      </c>
      <c r="M97" s="310">
        <f t="shared" si="14"/>
        <v>-7.5636468243368227E-2</v>
      </c>
      <c r="N97" s="466">
        <f>VLOOKUP(B97,[3]GAN15!B:I,6,FALSE)</f>
        <v>6.1759000000000001E-2</v>
      </c>
      <c r="O97" s="466">
        <f t="shared" si="15"/>
        <v>6.1759000000000001E-2</v>
      </c>
      <c r="P97" s="467">
        <f>VLOOKUP(B97,[3]GAN15!B:I,7,FALSE)</f>
        <v>6.2980999999999995E-2</v>
      </c>
      <c r="Q97" s="467">
        <f t="shared" si="16"/>
        <v>6.2980999999999995E-2</v>
      </c>
      <c r="R97" s="470">
        <f>VLOOKUP(B97,[3]GAN15!B:I,8,FALSE)</f>
        <v>4.8667000000000002E-2</v>
      </c>
      <c r="S97" s="468">
        <f t="shared" si="17"/>
        <v>4.8667000000000002E-2</v>
      </c>
    </row>
    <row r="98" spans="1:19" x14ac:dyDescent="0.2">
      <c r="A98" s="472" t="s">
        <v>119</v>
      </c>
      <c r="B98" s="473">
        <v>191</v>
      </c>
      <c r="C98" s="474" t="s">
        <v>28</v>
      </c>
      <c r="D98" s="473">
        <v>191</v>
      </c>
      <c r="E98" s="466">
        <v>7.953E-3</v>
      </c>
      <c r="F98" s="466">
        <f t="shared" si="9"/>
        <v>7.953E-3</v>
      </c>
      <c r="G98" s="467">
        <v>3.9899999999999996E-3</v>
      </c>
      <c r="H98" s="467">
        <f t="shared" si="10"/>
        <v>3.9899999999999996E-3</v>
      </c>
      <c r="I98" s="476" t="s">
        <v>28</v>
      </c>
      <c r="J98" s="468">
        <f t="shared" si="11"/>
        <v>0</v>
      </c>
      <c r="K98" s="309">
        <f t="shared" si="12"/>
        <v>1.2347250509164853E-2</v>
      </c>
      <c r="L98" s="469">
        <f t="shared" si="13"/>
        <v>-0.29517753047164819</v>
      </c>
      <c r="M98" s="310" t="str">
        <f t="shared" si="14"/>
        <v/>
      </c>
      <c r="N98" s="466">
        <f>VLOOKUP(B98,[3]GAN15!B:I,6,FALSE)</f>
        <v>7.8560000000000001E-3</v>
      </c>
      <c r="O98" s="466">
        <f t="shared" si="15"/>
        <v>7.8560000000000001E-3</v>
      </c>
      <c r="P98" s="467">
        <f>VLOOKUP(B98,[3]GAN15!B:I,7,FALSE)</f>
        <v>5.6610000000000002E-3</v>
      </c>
      <c r="Q98" s="467">
        <f t="shared" si="16"/>
        <v>5.6610000000000002E-3</v>
      </c>
      <c r="R98" s="470" t="str">
        <f>VLOOKUP(B98,[3]GAN15!B:I,8,FALSE)</f>
        <v/>
      </c>
      <c r="S98" s="468">
        <f t="shared" si="17"/>
        <v>0</v>
      </c>
    </row>
    <row r="99" spans="1:19" x14ac:dyDescent="0.2">
      <c r="A99" s="472" t="s">
        <v>120</v>
      </c>
      <c r="B99" s="473">
        <v>192</v>
      </c>
      <c r="C99" s="474" t="s">
        <v>28</v>
      </c>
      <c r="D99" s="473">
        <v>34</v>
      </c>
      <c r="E99" s="466">
        <v>0.189586</v>
      </c>
      <c r="F99" s="466">
        <f t="shared" si="9"/>
        <v>2.8293340000000002</v>
      </c>
      <c r="G99" s="467">
        <v>0.236987</v>
      </c>
      <c r="H99" s="467">
        <f t="shared" si="10"/>
        <v>1.876762</v>
      </c>
      <c r="I99" s="476">
        <v>0.23704</v>
      </c>
      <c r="J99" s="468">
        <f t="shared" si="11"/>
        <v>2.0159980000000002</v>
      </c>
      <c r="K99" s="309">
        <f t="shared" si="12"/>
        <v>-1.8940296266553025E-2</v>
      </c>
      <c r="L99" s="469">
        <f t="shared" si="13"/>
        <v>1.2165867401860986E-2</v>
      </c>
      <c r="M99" s="310">
        <f t="shared" si="14"/>
        <v>7.344729598126154E-3</v>
      </c>
      <c r="N99" s="466">
        <f>VLOOKUP(B99,[3]GAN15!B:I,6,FALSE)</f>
        <v>0.206812</v>
      </c>
      <c r="O99" s="466">
        <f t="shared" si="15"/>
        <v>2.8839569999999997</v>
      </c>
      <c r="P99" s="467">
        <f>VLOOKUP(B99,[3]GAN15!B:I,7,FALSE)</f>
        <v>0.23883499999999999</v>
      </c>
      <c r="Q99" s="467">
        <f t="shared" si="16"/>
        <v>1.8542039999999997</v>
      </c>
      <c r="R99" s="470">
        <f>VLOOKUP(B99,[3]GAN15!B:I,8,FALSE)</f>
        <v>0.238425</v>
      </c>
      <c r="S99" s="468">
        <f t="shared" si="17"/>
        <v>2.0012989999999999</v>
      </c>
    </row>
    <row r="100" spans="1:19" x14ac:dyDescent="0.2">
      <c r="A100" s="472" t="s">
        <v>121</v>
      </c>
      <c r="B100" s="473">
        <v>193</v>
      </c>
      <c r="C100" s="474" t="s">
        <v>28</v>
      </c>
      <c r="D100" s="473">
        <v>193</v>
      </c>
      <c r="E100" s="466">
        <v>4.3829E-2</v>
      </c>
      <c r="F100" s="466">
        <f t="shared" si="9"/>
        <v>4.3829E-2</v>
      </c>
      <c r="G100" s="467">
        <v>2.2294000000000001E-2</v>
      </c>
      <c r="H100" s="467">
        <f t="shared" si="10"/>
        <v>2.2294000000000001E-2</v>
      </c>
      <c r="I100" s="476" t="s">
        <v>28</v>
      </c>
      <c r="J100" s="468">
        <f t="shared" si="11"/>
        <v>0</v>
      </c>
      <c r="K100" s="309">
        <f t="shared" si="12"/>
        <v>-2.8438822405242314E-3</v>
      </c>
      <c r="L100" s="469">
        <f t="shared" si="13"/>
        <v>-0.11685945175091106</v>
      </c>
      <c r="M100" s="310" t="str">
        <f t="shared" si="14"/>
        <v/>
      </c>
      <c r="N100" s="466">
        <f>VLOOKUP(B100,[3]GAN15!B:I,6,FALSE)</f>
        <v>4.3954E-2</v>
      </c>
      <c r="O100" s="466">
        <f t="shared" si="15"/>
        <v>4.3954E-2</v>
      </c>
      <c r="P100" s="467">
        <f>VLOOKUP(B100,[3]GAN15!B:I,7,FALSE)</f>
        <v>2.5243999999999999E-2</v>
      </c>
      <c r="Q100" s="467">
        <f t="shared" si="16"/>
        <v>2.5243999999999999E-2</v>
      </c>
      <c r="R100" s="470" t="str">
        <f>VLOOKUP(B100,[3]GAN15!B:I,8,FALSE)</f>
        <v/>
      </c>
      <c r="S100" s="468">
        <f t="shared" si="17"/>
        <v>0</v>
      </c>
    </row>
    <row r="101" spans="1:19" x14ac:dyDescent="0.2">
      <c r="A101" s="472" t="s">
        <v>122</v>
      </c>
      <c r="B101" s="473">
        <v>194</v>
      </c>
      <c r="C101" s="474">
        <v>490</v>
      </c>
      <c r="D101" s="473">
        <v>490</v>
      </c>
      <c r="E101" s="466" t="s">
        <v>28</v>
      </c>
      <c r="F101" s="466">
        <f t="shared" si="9"/>
        <v>3.9272089999999999</v>
      </c>
      <c r="G101" s="467" t="s">
        <v>28</v>
      </c>
      <c r="H101" s="467">
        <f t="shared" si="10"/>
        <v>2.1121910000000002</v>
      </c>
      <c r="I101" s="476" t="s">
        <v>28</v>
      </c>
      <c r="J101" s="468">
        <f t="shared" si="11"/>
        <v>0.15081</v>
      </c>
      <c r="K101" s="309">
        <f t="shared" si="12"/>
        <v>-1.7279889416715211E-2</v>
      </c>
      <c r="L101" s="469">
        <f t="shared" si="13"/>
        <v>-2.9693650718545128E-2</v>
      </c>
      <c r="M101" s="310">
        <f t="shared" si="14"/>
        <v>-2.6416702172986861E-2</v>
      </c>
      <c r="N101" s="466">
        <f>VLOOKUP(B101,[3]GAN15!B:I,6,FALSE)</f>
        <v>0</v>
      </c>
      <c r="O101" s="466">
        <f t="shared" si="15"/>
        <v>3.996264</v>
      </c>
      <c r="P101" s="467">
        <f>VLOOKUP(B101,[3]GAN15!B:I,7,FALSE)</f>
        <v>0</v>
      </c>
      <c r="Q101" s="467">
        <f t="shared" si="16"/>
        <v>2.1768290000000001</v>
      </c>
      <c r="R101" s="468">
        <f>VLOOKUP(B101,[3]GAN15!B:I,8,FALSE)</f>
        <v>0</v>
      </c>
      <c r="S101" s="468">
        <f t="shared" si="17"/>
        <v>0.15490200000000001</v>
      </c>
    </row>
    <row r="102" spans="1:19" x14ac:dyDescent="0.2">
      <c r="A102" s="472" t="s">
        <v>123</v>
      </c>
      <c r="B102" s="473">
        <v>195</v>
      </c>
      <c r="C102" s="474" t="s">
        <v>28</v>
      </c>
      <c r="D102" s="473">
        <v>195</v>
      </c>
      <c r="E102" s="466">
        <v>4.3895000000000003E-2</v>
      </c>
      <c r="F102" s="466">
        <f t="shared" si="9"/>
        <v>4.3895000000000003E-2</v>
      </c>
      <c r="G102" s="467">
        <v>2.3094E-2</v>
      </c>
      <c r="H102" s="467">
        <f t="shared" si="10"/>
        <v>2.3094E-2</v>
      </c>
      <c r="I102" s="476" t="s">
        <v>28</v>
      </c>
      <c r="J102" s="468">
        <f t="shared" si="11"/>
        <v>0</v>
      </c>
      <c r="K102" s="309">
        <f t="shared" si="12"/>
        <v>5.9124137772990082E-3</v>
      </c>
      <c r="L102" s="469">
        <f t="shared" si="13"/>
        <v>-9.114521841794565E-2</v>
      </c>
      <c r="M102" s="310" t="str">
        <f t="shared" si="14"/>
        <v/>
      </c>
      <c r="N102" s="466">
        <f>VLOOKUP(B102,[3]GAN15!B:I,6,FALSE)</f>
        <v>4.3637000000000002E-2</v>
      </c>
      <c r="O102" s="466">
        <f t="shared" si="15"/>
        <v>4.3637000000000002E-2</v>
      </c>
      <c r="P102" s="467">
        <f>VLOOKUP(B102,[3]GAN15!B:I,7,FALSE)</f>
        <v>2.5409999999999999E-2</v>
      </c>
      <c r="Q102" s="467">
        <f t="shared" si="16"/>
        <v>2.5409999999999999E-2</v>
      </c>
      <c r="R102" s="470" t="str">
        <f>VLOOKUP(B102,[3]GAN15!B:I,8,FALSE)</f>
        <v/>
      </c>
      <c r="S102" s="468">
        <f t="shared" si="17"/>
        <v>0</v>
      </c>
    </row>
    <row r="103" spans="1:19" x14ac:dyDescent="0.2">
      <c r="A103" s="472" t="s">
        <v>124</v>
      </c>
      <c r="B103" s="473">
        <v>196</v>
      </c>
      <c r="C103" s="474" t="s">
        <v>28</v>
      </c>
      <c r="D103" s="473">
        <v>196</v>
      </c>
      <c r="E103" s="466">
        <v>1.2669999999999999E-3</v>
      </c>
      <c r="F103" s="466">
        <f t="shared" si="9"/>
        <v>1.2669999999999999E-3</v>
      </c>
      <c r="G103" s="467">
        <v>7.2000000000000005E-4</v>
      </c>
      <c r="H103" s="467">
        <f t="shared" si="10"/>
        <v>7.2000000000000005E-4</v>
      </c>
      <c r="I103" s="476" t="s">
        <v>28</v>
      </c>
      <c r="J103" s="468">
        <f t="shared" si="11"/>
        <v>0</v>
      </c>
      <c r="K103" s="309">
        <f t="shared" si="12"/>
        <v>0.27979797979797971</v>
      </c>
      <c r="L103" s="469">
        <f t="shared" si="13"/>
        <v>5.2631578947368363E-2</v>
      </c>
      <c r="M103" s="310" t="str">
        <f t="shared" si="14"/>
        <v/>
      </c>
      <c r="N103" s="466">
        <f>VLOOKUP(B103,[3]GAN15!B:I,6,FALSE)</f>
        <v>9.8999999999999999E-4</v>
      </c>
      <c r="O103" s="466">
        <f t="shared" si="15"/>
        <v>9.8999999999999999E-4</v>
      </c>
      <c r="P103" s="467">
        <f>VLOOKUP(B103,[3]GAN15!B:I,7,FALSE)</f>
        <v>6.8400000000000004E-4</v>
      </c>
      <c r="Q103" s="467">
        <f t="shared" si="16"/>
        <v>6.8400000000000004E-4</v>
      </c>
      <c r="R103" s="470" t="str">
        <f>VLOOKUP(B103,[3]GAN15!B:I,8,FALSE)</f>
        <v/>
      </c>
      <c r="S103" s="468">
        <f t="shared" si="17"/>
        <v>0</v>
      </c>
    </row>
    <row r="104" spans="1:19" x14ac:dyDescent="0.2">
      <c r="A104" s="472" t="s">
        <v>125</v>
      </c>
      <c r="B104" s="473">
        <v>199</v>
      </c>
      <c r="C104" s="474" t="s">
        <v>28</v>
      </c>
      <c r="D104" s="473">
        <v>199</v>
      </c>
      <c r="E104" s="466">
        <v>1.103E-3</v>
      </c>
      <c r="F104" s="466">
        <f t="shared" si="9"/>
        <v>1.103E-3</v>
      </c>
      <c r="G104" s="467">
        <v>4.0000000000000002E-4</v>
      </c>
      <c r="H104" s="467">
        <f t="shared" si="10"/>
        <v>4.0000000000000002E-4</v>
      </c>
      <c r="I104" s="476" t="s">
        <v>28</v>
      </c>
      <c r="J104" s="468">
        <f t="shared" si="11"/>
        <v>0</v>
      </c>
      <c r="K104" s="309">
        <f t="shared" si="12"/>
        <v>4.1548630783758256E-2</v>
      </c>
      <c r="L104" s="469">
        <f t="shared" si="13"/>
        <v>-0.38650306748466257</v>
      </c>
      <c r="M104" s="310" t="str">
        <f t="shared" si="14"/>
        <v/>
      </c>
      <c r="N104" s="466">
        <f>VLOOKUP(B104,[3]GAN15!B:I,6,FALSE)</f>
        <v>1.059E-3</v>
      </c>
      <c r="O104" s="466">
        <f t="shared" si="15"/>
        <v>1.059E-3</v>
      </c>
      <c r="P104" s="467">
        <f>VLOOKUP(B104,[3]GAN15!B:I,7,FALSE)</f>
        <v>6.5200000000000002E-4</v>
      </c>
      <c r="Q104" s="467">
        <f t="shared" si="16"/>
        <v>6.5200000000000002E-4</v>
      </c>
      <c r="R104" s="470" t="str">
        <f>VLOOKUP(B104,[3]GAN15!B:I,8,FALSE)</f>
        <v/>
      </c>
      <c r="S104" s="468">
        <f t="shared" si="17"/>
        <v>0</v>
      </c>
    </row>
    <row r="105" spans="1:19" x14ac:dyDescent="0.2">
      <c r="A105" s="472" t="s">
        <v>126</v>
      </c>
      <c r="B105" s="473">
        <v>204</v>
      </c>
      <c r="C105" s="474">
        <v>490</v>
      </c>
      <c r="D105" s="473">
        <v>490</v>
      </c>
      <c r="E105" s="466" t="s">
        <v>28</v>
      </c>
      <c r="F105" s="466">
        <f t="shared" si="9"/>
        <v>3.9272089999999999</v>
      </c>
      <c r="G105" s="467" t="s">
        <v>28</v>
      </c>
      <c r="H105" s="467">
        <f t="shared" si="10"/>
        <v>2.1121910000000002</v>
      </c>
      <c r="I105" s="476" t="s">
        <v>28</v>
      </c>
      <c r="J105" s="468">
        <f t="shared" si="11"/>
        <v>0.15081</v>
      </c>
      <c r="K105" s="309">
        <f t="shared" si="12"/>
        <v>-1.7279889416715211E-2</v>
      </c>
      <c r="L105" s="469">
        <f t="shared" si="13"/>
        <v>-2.9693650718545128E-2</v>
      </c>
      <c r="M105" s="310">
        <f t="shared" si="14"/>
        <v>-2.6416702172986861E-2</v>
      </c>
      <c r="N105" s="466">
        <f>VLOOKUP(B105,[3]GAN15!B:I,6,FALSE)</f>
        <v>0</v>
      </c>
      <c r="O105" s="466">
        <f t="shared" si="15"/>
        <v>3.996264</v>
      </c>
      <c r="P105" s="467">
        <f>VLOOKUP(B105,[3]GAN15!B:I,7,FALSE)</f>
        <v>0</v>
      </c>
      <c r="Q105" s="467">
        <f t="shared" si="16"/>
        <v>2.1768290000000001</v>
      </c>
      <c r="R105" s="470" t="str">
        <f>VLOOKUP(B105,[3]GAN15!B:I,8,FALSE)</f>
        <v/>
      </c>
      <c r="S105" s="468">
        <f t="shared" si="17"/>
        <v>0.15490200000000001</v>
      </c>
    </row>
    <row r="106" spans="1:19" x14ac:dyDescent="0.2">
      <c r="A106" s="472" t="s">
        <v>257</v>
      </c>
      <c r="B106" s="473">
        <v>205</v>
      </c>
      <c r="C106" s="474" t="s">
        <v>28</v>
      </c>
      <c r="D106" s="473">
        <v>205</v>
      </c>
      <c r="E106" s="466">
        <v>1.4473E-2</v>
      </c>
      <c r="F106" s="466">
        <f t="shared" si="9"/>
        <v>1.4473E-2</v>
      </c>
      <c r="G106" s="467">
        <v>1.3656E-2</v>
      </c>
      <c r="H106" s="467">
        <f t="shared" si="10"/>
        <v>1.3656E-2</v>
      </c>
      <c r="I106" s="476" t="s">
        <v>28</v>
      </c>
      <c r="J106" s="468">
        <f t="shared" si="11"/>
        <v>0</v>
      </c>
      <c r="K106" s="309">
        <f t="shared" si="12"/>
        <v>-2.2028515440232432E-2</v>
      </c>
      <c r="L106" s="469">
        <f t="shared" si="13"/>
        <v>-7.7172590890660975E-2</v>
      </c>
      <c r="M106" s="310" t="str">
        <f t="shared" si="14"/>
        <v/>
      </c>
      <c r="N106" s="466">
        <f>VLOOKUP(B106,[3]GAN15!B:I,6,FALSE)</f>
        <v>1.4799E-2</v>
      </c>
      <c r="O106" s="466">
        <f t="shared" si="15"/>
        <v>1.4799E-2</v>
      </c>
      <c r="P106" s="467">
        <f>VLOOKUP(B106,[3]GAN15!B:I,7,FALSE)</f>
        <v>1.4798E-2</v>
      </c>
      <c r="Q106" s="467">
        <f t="shared" si="16"/>
        <v>1.4798E-2</v>
      </c>
      <c r="R106" s="470" t="str">
        <f>VLOOKUP(B106,[3]GAN15!B:I,8,FALSE)</f>
        <v/>
      </c>
      <c r="S106" s="468">
        <f t="shared" si="17"/>
        <v>0</v>
      </c>
    </row>
    <row r="107" spans="1:19" x14ac:dyDescent="0.2">
      <c r="A107" s="472" t="s">
        <v>127</v>
      </c>
      <c r="B107" s="473">
        <v>209</v>
      </c>
      <c r="C107" s="474" t="s">
        <v>28</v>
      </c>
      <c r="D107" s="473">
        <v>209</v>
      </c>
      <c r="E107" s="466">
        <v>2.0587999999999999E-2</v>
      </c>
      <c r="F107" s="466">
        <f t="shared" si="9"/>
        <v>2.0587999999999999E-2</v>
      </c>
      <c r="G107" s="467">
        <v>7.816E-3</v>
      </c>
      <c r="H107" s="467">
        <f t="shared" si="10"/>
        <v>7.816E-3</v>
      </c>
      <c r="I107" s="476" t="s">
        <v>28</v>
      </c>
      <c r="J107" s="468">
        <f t="shared" si="11"/>
        <v>0</v>
      </c>
      <c r="K107" s="309">
        <f t="shared" si="12"/>
        <v>-0.11540775113860968</v>
      </c>
      <c r="L107" s="469">
        <f t="shared" si="13"/>
        <v>-2.2877859732466477E-2</v>
      </c>
      <c r="M107" s="310" t="str">
        <f t="shared" si="14"/>
        <v/>
      </c>
      <c r="N107" s="466">
        <f>VLOOKUP(B107,[3]GAN15!B:I,6,FALSE)</f>
        <v>2.3274E-2</v>
      </c>
      <c r="O107" s="466">
        <f t="shared" si="15"/>
        <v>2.3274E-2</v>
      </c>
      <c r="P107" s="467">
        <f>VLOOKUP(B107,[3]GAN15!B:I,7,FALSE)</f>
        <v>7.9989999999999992E-3</v>
      </c>
      <c r="Q107" s="467">
        <f t="shared" si="16"/>
        <v>7.9989999999999992E-3</v>
      </c>
      <c r="R107" s="470" t="str">
        <f>VLOOKUP(B107,[3]GAN15!B:I,8,FALSE)</f>
        <v/>
      </c>
      <c r="S107" s="468">
        <f t="shared" si="17"/>
        <v>0</v>
      </c>
    </row>
    <row r="108" spans="1:19" x14ac:dyDescent="0.2">
      <c r="A108" s="472" t="s">
        <v>128</v>
      </c>
      <c r="B108" s="473">
        <v>211</v>
      </c>
      <c r="C108" s="474" t="s">
        <v>28</v>
      </c>
      <c r="D108" s="473">
        <v>211</v>
      </c>
      <c r="E108" s="466">
        <v>2.9290000000000002E-3</v>
      </c>
      <c r="F108" s="466">
        <f t="shared" si="9"/>
        <v>2.9290000000000002E-3</v>
      </c>
      <c r="G108" s="467">
        <v>1.6869999999999999E-3</v>
      </c>
      <c r="H108" s="467">
        <f t="shared" si="10"/>
        <v>1.6869999999999999E-3</v>
      </c>
      <c r="I108" s="476" t="s">
        <v>28</v>
      </c>
      <c r="J108" s="468">
        <f t="shared" si="11"/>
        <v>0</v>
      </c>
      <c r="K108" s="309">
        <f t="shared" si="12"/>
        <v>7.961666052340588E-2</v>
      </c>
      <c r="L108" s="469">
        <f t="shared" si="13"/>
        <v>0.40935672514619892</v>
      </c>
      <c r="M108" s="310" t="str">
        <f t="shared" si="14"/>
        <v/>
      </c>
      <c r="N108" s="466">
        <f>VLOOKUP(B108,[3]GAN15!B:I,6,FALSE)</f>
        <v>2.7130000000000001E-3</v>
      </c>
      <c r="O108" s="466">
        <f t="shared" si="15"/>
        <v>2.7130000000000001E-3</v>
      </c>
      <c r="P108" s="467">
        <f>VLOOKUP(B108,[3]GAN15!B:I,7,FALSE)</f>
        <v>1.1969999999999999E-3</v>
      </c>
      <c r="Q108" s="467">
        <f t="shared" si="16"/>
        <v>1.1969999999999999E-3</v>
      </c>
      <c r="R108" s="470" t="str">
        <f>VLOOKUP(B108,[3]GAN15!B:I,8,FALSE)</f>
        <v/>
      </c>
      <c r="S108" s="468">
        <f t="shared" si="17"/>
        <v>0</v>
      </c>
    </row>
    <row r="109" spans="1:19" x14ac:dyDescent="0.2">
      <c r="A109" s="472" t="s">
        <v>129</v>
      </c>
      <c r="B109" s="473">
        <v>212</v>
      </c>
      <c r="C109" s="474" t="s">
        <v>28</v>
      </c>
      <c r="D109" s="473">
        <v>212</v>
      </c>
      <c r="E109" s="466">
        <v>2.7889999999999998E-3</v>
      </c>
      <c r="F109" s="466">
        <f t="shared" si="9"/>
        <v>2.7889999999999998E-3</v>
      </c>
      <c r="G109" s="467">
        <v>1.31E-3</v>
      </c>
      <c r="H109" s="467">
        <f t="shared" si="10"/>
        <v>1.31E-3</v>
      </c>
      <c r="I109" s="476" t="s">
        <v>28</v>
      </c>
      <c r="J109" s="468">
        <f t="shared" si="11"/>
        <v>0</v>
      </c>
      <c r="K109" s="309">
        <f t="shared" si="12"/>
        <v>0.23461708720672858</v>
      </c>
      <c r="L109" s="469">
        <f t="shared" si="13"/>
        <v>-4.0293040293040261E-2</v>
      </c>
      <c r="M109" s="310" t="str">
        <f t="shared" si="14"/>
        <v/>
      </c>
      <c r="N109" s="466">
        <f>VLOOKUP(B109,[3]GAN15!B:I,6,FALSE)</f>
        <v>2.2590000000000002E-3</v>
      </c>
      <c r="O109" s="466">
        <f t="shared" si="15"/>
        <v>2.2590000000000002E-3</v>
      </c>
      <c r="P109" s="467">
        <f>VLOOKUP(B109,[3]GAN15!B:I,7,FALSE)</f>
        <v>1.3649999999999999E-3</v>
      </c>
      <c r="Q109" s="467">
        <f t="shared" si="16"/>
        <v>1.3649999999999999E-3</v>
      </c>
      <c r="R109" s="470" t="str">
        <f>VLOOKUP(B109,[3]GAN15!B:I,8,FALSE)</f>
        <v/>
      </c>
      <c r="S109" s="468">
        <f t="shared" si="17"/>
        <v>0</v>
      </c>
    </row>
    <row r="110" spans="1:19" x14ac:dyDescent="0.2">
      <c r="A110" s="472" t="s">
        <v>130</v>
      </c>
      <c r="B110" s="473">
        <v>214</v>
      </c>
      <c r="C110" s="474" t="s">
        <v>28</v>
      </c>
      <c r="D110" s="473">
        <v>214</v>
      </c>
      <c r="E110" s="466">
        <v>5.398E-3</v>
      </c>
      <c r="F110" s="466">
        <f t="shared" si="9"/>
        <v>5.398E-3</v>
      </c>
      <c r="G110" s="467">
        <v>2.7290000000000001E-3</v>
      </c>
      <c r="H110" s="467">
        <f t="shared" si="10"/>
        <v>2.7290000000000001E-3</v>
      </c>
      <c r="I110" s="476" t="s">
        <v>28</v>
      </c>
      <c r="J110" s="468">
        <f t="shared" si="11"/>
        <v>0</v>
      </c>
      <c r="K110" s="309">
        <f t="shared" si="12"/>
        <v>-0.11041529334212252</v>
      </c>
      <c r="L110" s="469">
        <f t="shared" si="13"/>
        <v>4.4166359955835066E-3</v>
      </c>
      <c r="M110" s="310" t="str">
        <f t="shared" si="14"/>
        <v/>
      </c>
      <c r="N110" s="466">
        <f>VLOOKUP(B110,[3]GAN15!B:I,6,FALSE)</f>
        <v>6.0679999999999996E-3</v>
      </c>
      <c r="O110" s="466">
        <f t="shared" si="15"/>
        <v>6.0679999999999996E-3</v>
      </c>
      <c r="P110" s="467">
        <f>VLOOKUP(B110,[3]GAN15!B:I,7,FALSE)</f>
        <v>2.7169999999999998E-3</v>
      </c>
      <c r="Q110" s="467">
        <f t="shared" si="16"/>
        <v>2.7169999999999998E-3</v>
      </c>
      <c r="R110" s="470" t="str">
        <f>VLOOKUP(B110,[3]GAN15!B:I,8,FALSE)</f>
        <v/>
      </c>
      <c r="S110" s="468">
        <f t="shared" si="17"/>
        <v>0</v>
      </c>
    </row>
    <row r="111" spans="1:19" x14ac:dyDescent="0.2">
      <c r="A111" s="472" t="s">
        <v>131</v>
      </c>
      <c r="B111" s="473">
        <v>227</v>
      </c>
      <c r="C111" s="474" t="s">
        <v>28</v>
      </c>
      <c r="D111" s="473">
        <v>227</v>
      </c>
      <c r="E111" s="466">
        <v>1.518E-3</v>
      </c>
      <c r="F111" s="466">
        <f t="shared" si="9"/>
        <v>1.518E-3</v>
      </c>
      <c r="G111" s="467">
        <v>1.005E-3</v>
      </c>
      <c r="H111" s="467">
        <f t="shared" si="10"/>
        <v>1.005E-3</v>
      </c>
      <c r="I111" s="476" t="s">
        <v>28</v>
      </c>
      <c r="J111" s="468">
        <f t="shared" si="11"/>
        <v>0</v>
      </c>
      <c r="K111" s="309">
        <f t="shared" si="12"/>
        <v>-0.11538461538461542</v>
      </c>
      <c r="L111" s="469">
        <f t="shared" si="13"/>
        <v>-0.10267857142857129</v>
      </c>
      <c r="M111" s="310" t="str">
        <f t="shared" si="14"/>
        <v/>
      </c>
      <c r="N111" s="466">
        <f>VLOOKUP(B111,[3]GAN15!B:I,6,FALSE)</f>
        <v>1.7160000000000001E-3</v>
      </c>
      <c r="O111" s="466">
        <f t="shared" si="15"/>
        <v>1.7160000000000001E-3</v>
      </c>
      <c r="P111" s="467">
        <f>VLOOKUP(B111,[3]GAN15!B:I,7,FALSE)</f>
        <v>1.1199999999999999E-3</v>
      </c>
      <c r="Q111" s="467">
        <f t="shared" si="16"/>
        <v>1.1199999999999999E-3</v>
      </c>
      <c r="R111" s="470" t="str">
        <f>VLOOKUP(B111,[3]GAN15!B:I,8,FALSE)</f>
        <v/>
      </c>
      <c r="S111" s="468">
        <f t="shared" si="17"/>
        <v>0</v>
      </c>
    </row>
    <row r="112" spans="1:19" x14ac:dyDescent="0.2">
      <c r="A112" s="472" t="s">
        <v>132</v>
      </c>
      <c r="B112" s="473">
        <v>232</v>
      </c>
      <c r="C112" s="474" t="s">
        <v>28</v>
      </c>
      <c r="D112" s="473">
        <v>232</v>
      </c>
      <c r="E112" s="466">
        <v>1.4763999999999999E-2</v>
      </c>
      <c r="F112" s="466">
        <f t="shared" si="9"/>
        <v>1.4763999999999999E-2</v>
      </c>
      <c r="G112" s="467">
        <v>4.8919999999999996E-3</v>
      </c>
      <c r="H112" s="467">
        <f t="shared" si="10"/>
        <v>4.8919999999999996E-3</v>
      </c>
      <c r="I112" s="476" t="s">
        <v>28</v>
      </c>
      <c r="J112" s="468">
        <f t="shared" si="11"/>
        <v>0</v>
      </c>
      <c r="K112" s="309">
        <f t="shared" si="12"/>
        <v>0.38616092385691458</v>
      </c>
      <c r="L112" s="469">
        <f t="shared" si="13"/>
        <v>0.31895389592882162</v>
      </c>
      <c r="M112" s="310" t="str">
        <f t="shared" si="14"/>
        <v/>
      </c>
      <c r="N112" s="466">
        <f>VLOOKUP(B112,[3]GAN15!B:I,6,FALSE)</f>
        <v>1.0651000000000001E-2</v>
      </c>
      <c r="O112" s="466">
        <f t="shared" si="15"/>
        <v>1.0651000000000001E-2</v>
      </c>
      <c r="P112" s="467">
        <f>VLOOKUP(B112,[3]GAN15!B:I,7,FALSE)</f>
        <v>3.7090000000000001E-3</v>
      </c>
      <c r="Q112" s="467">
        <f t="shared" si="16"/>
        <v>3.7090000000000001E-3</v>
      </c>
      <c r="R112" s="470" t="str">
        <f>VLOOKUP(B112,[3]GAN15!B:I,8,FALSE)</f>
        <v/>
      </c>
      <c r="S112" s="468">
        <f t="shared" si="17"/>
        <v>0</v>
      </c>
    </row>
    <row r="113" spans="1:19" x14ac:dyDescent="0.2">
      <c r="A113" s="472" t="s">
        <v>133</v>
      </c>
      <c r="B113" s="473">
        <v>250</v>
      </c>
      <c r="C113" s="474" t="s">
        <v>28</v>
      </c>
      <c r="D113" s="473">
        <v>250</v>
      </c>
      <c r="E113" s="466">
        <v>6.1069999999999996E-3</v>
      </c>
      <c r="F113" s="466">
        <f t="shared" si="9"/>
        <v>6.1069999999999996E-3</v>
      </c>
      <c r="G113" s="467">
        <v>3.9500000000000004E-3</v>
      </c>
      <c r="H113" s="467">
        <f t="shared" si="10"/>
        <v>3.9500000000000004E-3</v>
      </c>
      <c r="I113" s="476" t="s">
        <v>28</v>
      </c>
      <c r="J113" s="468">
        <f t="shared" si="11"/>
        <v>0</v>
      </c>
      <c r="K113" s="309">
        <f t="shared" si="12"/>
        <v>-0.21634800461953041</v>
      </c>
      <c r="L113" s="469">
        <f t="shared" si="13"/>
        <v>-0.2122058236936577</v>
      </c>
      <c r="M113" s="310" t="str">
        <f t="shared" si="14"/>
        <v/>
      </c>
      <c r="N113" s="466">
        <f>VLOOKUP(B113,[3]GAN15!B:I,6,FALSE)</f>
        <v>7.7929999999999996E-3</v>
      </c>
      <c r="O113" s="466">
        <f t="shared" si="15"/>
        <v>7.7929999999999996E-3</v>
      </c>
      <c r="P113" s="467">
        <f>VLOOKUP(B113,[3]GAN15!B:I,7,FALSE)</f>
        <v>5.0140000000000002E-3</v>
      </c>
      <c r="Q113" s="467">
        <f t="shared" si="16"/>
        <v>5.0140000000000002E-3</v>
      </c>
      <c r="R113" s="470" t="str">
        <f>VLOOKUP(B113,[3]GAN15!B:I,8,FALSE)</f>
        <v/>
      </c>
      <c r="S113" s="468">
        <f t="shared" si="17"/>
        <v>0</v>
      </c>
    </row>
    <row r="114" spans="1:19" x14ac:dyDescent="0.2">
      <c r="A114" s="472" t="s">
        <v>134</v>
      </c>
      <c r="B114" s="473">
        <v>254</v>
      </c>
      <c r="C114" s="474" t="s">
        <v>28</v>
      </c>
      <c r="D114" s="473">
        <v>254</v>
      </c>
      <c r="E114" s="466">
        <v>5.3350000000000003E-3</v>
      </c>
      <c r="F114" s="466">
        <f t="shared" si="9"/>
        <v>5.3350000000000003E-3</v>
      </c>
      <c r="G114" s="467">
        <v>1.9849999999999998E-3</v>
      </c>
      <c r="H114" s="467">
        <f t="shared" si="10"/>
        <v>1.9849999999999998E-3</v>
      </c>
      <c r="I114" s="476" t="s">
        <v>28</v>
      </c>
      <c r="J114" s="468">
        <f t="shared" si="11"/>
        <v>0</v>
      </c>
      <c r="K114" s="309">
        <f t="shared" si="12"/>
        <v>-8.9124124978657959E-2</v>
      </c>
      <c r="L114" s="469">
        <f t="shared" si="13"/>
        <v>4.9154334038054914E-2</v>
      </c>
      <c r="M114" s="310" t="str">
        <f t="shared" si="14"/>
        <v/>
      </c>
      <c r="N114" s="466">
        <f>VLOOKUP(B114,[3]GAN15!B:I,6,FALSE)</f>
        <v>5.8570000000000002E-3</v>
      </c>
      <c r="O114" s="466">
        <f t="shared" si="15"/>
        <v>5.8570000000000002E-3</v>
      </c>
      <c r="P114" s="467">
        <f>VLOOKUP(B114,[3]GAN15!B:I,7,FALSE)</f>
        <v>1.892E-3</v>
      </c>
      <c r="Q114" s="467">
        <f t="shared" si="16"/>
        <v>1.892E-3</v>
      </c>
      <c r="R114" s="470" t="str">
        <f>VLOOKUP(B114,[3]GAN15!B:I,8,FALSE)</f>
        <v/>
      </c>
      <c r="S114" s="468">
        <f t="shared" si="17"/>
        <v>0</v>
      </c>
    </row>
    <row r="115" spans="1:19" x14ac:dyDescent="0.2">
      <c r="A115" s="472" t="s">
        <v>135</v>
      </c>
      <c r="B115" s="473">
        <v>256</v>
      </c>
      <c r="C115" s="474" t="s">
        <v>28</v>
      </c>
      <c r="D115" s="473">
        <v>256</v>
      </c>
      <c r="E115" s="466">
        <v>7.0150000000000004E-3</v>
      </c>
      <c r="F115" s="466">
        <f t="shared" si="9"/>
        <v>7.0150000000000004E-3</v>
      </c>
      <c r="G115" s="467">
        <v>3.3400000000000001E-3</v>
      </c>
      <c r="H115" s="467">
        <f t="shared" si="10"/>
        <v>3.3400000000000001E-3</v>
      </c>
      <c r="I115" s="476" t="s">
        <v>28</v>
      </c>
      <c r="J115" s="468">
        <f t="shared" si="11"/>
        <v>0</v>
      </c>
      <c r="K115" s="309">
        <f t="shared" si="12"/>
        <v>7.2302048303271249E-2</v>
      </c>
      <c r="L115" s="469">
        <f t="shared" si="13"/>
        <v>6.9827033952594375E-2</v>
      </c>
      <c r="M115" s="310" t="str">
        <f t="shared" si="14"/>
        <v/>
      </c>
      <c r="N115" s="466">
        <f>VLOOKUP(B115,[3]GAN15!B:I,6,FALSE)</f>
        <v>6.5420000000000001E-3</v>
      </c>
      <c r="O115" s="466">
        <f t="shared" si="15"/>
        <v>6.5420000000000001E-3</v>
      </c>
      <c r="P115" s="467">
        <f>VLOOKUP(B115,[3]GAN15!B:I,7,FALSE)</f>
        <v>3.1220000000000002E-3</v>
      </c>
      <c r="Q115" s="467">
        <f t="shared" si="16"/>
        <v>3.1220000000000002E-3</v>
      </c>
      <c r="R115" s="470" t="str">
        <f>VLOOKUP(B115,[3]GAN15!B:I,8,FALSE)</f>
        <v/>
      </c>
      <c r="S115" s="468">
        <f t="shared" si="17"/>
        <v>0</v>
      </c>
    </row>
    <row r="116" spans="1:19" x14ac:dyDescent="0.2">
      <c r="A116" s="472" t="s">
        <v>136</v>
      </c>
      <c r="B116" s="473">
        <v>262</v>
      </c>
      <c r="C116" s="474" t="s">
        <v>28</v>
      </c>
      <c r="D116" s="473">
        <v>262</v>
      </c>
      <c r="E116" s="466">
        <v>2.0251000000000002E-2</v>
      </c>
      <c r="F116" s="466">
        <f t="shared" si="9"/>
        <v>2.0251000000000002E-2</v>
      </c>
      <c r="G116" s="467">
        <v>1.3913999999999999E-2</v>
      </c>
      <c r="H116" s="467">
        <f t="shared" si="10"/>
        <v>1.3913999999999999E-2</v>
      </c>
      <c r="I116" s="476" t="s">
        <v>28</v>
      </c>
      <c r="J116" s="468">
        <f t="shared" si="11"/>
        <v>0</v>
      </c>
      <c r="K116" s="309">
        <f t="shared" si="12"/>
        <v>-8.9187730502833462E-2</v>
      </c>
      <c r="L116" s="469">
        <f t="shared" si="13"/>
        <v>0.11249700167905963</v>
      </c>
      <c r="M116" s="310" t="str">
        <f t="shared" si="14"/>
        <v/>
      </c>
      <c r="N116" s="466">
        <f>VLOOKUP(B116,[3]GAN15!B:I,6,FALSE)</f>
        <v>2.2234E-2</v>
      </c>
      <c r="O116" s="466">
        <f t="shared" si="15"/>
        <v>2.2234E-2</v>
      </c>
      <c r="P116" s="467">
        <f>VLOOKUP(B116,[3]GAN15!B:I,7,FALSE)</f>
        <v>1.2507000000000001E-2</v>
      </c>
      <c r="Q116" s="467">
        <f t="shared" si="16"/>
        <v>1.2507000000000001E-2</v>
      </c>
      <c r="R116" s="470" t="str">
        <f>VLOOKUP(B116,[3]GAN15!B:I,8,FALSE)</f>
        <v/>
      </c>
      <c r="S116" s="468">
        <f t="shared" si="17"/>
        <v>0</v>
      </c>
    </row>
    <row r="117" spans="1:19" x14ac:dyDescent="0.2">
      <c r="A117" s="472" t="s">
        <v>31</v>
      </c>
      <c r="B117" s="473">
        <v>263</v>
      </c>
      <c r="C117" s="474" t="s">
        <v>28</v>
      </c>
      <c r="D117" s="473">
        <v>263</v>
      </c>
      <c r="E117" s="466">
        <v>4.8869999999999999E-3</v>
      </c>
      <c r="F117" s="466">
        <f t="shared" si="9"/>
        <v>4.8869999999999999E-3</v>
      </c>
      <c r="G117" s="467">
        <v>2.1930000000000001E-3</v>
      </c>
      <c r="H117" s="467">
        <f t="shared" si="10"/>
        <v>2.1930000000000001E-3</v>
      </c>
      <c r="I117" s="476" t="s">
        <v>28</v>
      </c>
      <c r="J117" s="468">
        <f t="shared" si="11"/>
        <v>0</v>
      </c>
      <c r="K117" s="309">
        <f t="shared" si="12"/>
        <v>0.19107969778211076</v>
      </c>
      <c r="L117" s="469">
        <f t="shared" si="13"/>
        <v>0.56754824874910659</v>
      </c>
      <c r="M117" s="310" t="str">
        <f t="shared" si="14"/>
        <v/>
      </c>
      <c r="N117" s="466">
        <f>VLOOKUP(B117,[3]GAN15!B:I,6,FALSE)</f>
        <v>4.1029999999999999E-3</v>
      </c>
      <c r="O117" s="466">
        <f t="shared" si="15"/>
        <v>4.1029999999999999E-3</v>
      </c>
      <c r="P117" s="467">
        <f>VLOOKUP(B117,[3]GAN15!B:I,7,FALSE)</f>
        <v>1.3990000000000001E-3</v>
      </c>
      <c r="Q117" s="467">
        <f t="shared" si="16"/>
        <v>1.3990000000000001E-3</v>
      </c>
      <c r="R117" s="470" t="str">
        <f>VLOOKUP(B117,[3]GAN15!B:I,8,FALSE)</f>
        <v/>
      </c>
      <c r="S117" s="468">
        <f t="shared" si="17"/>
        <v>0</v>
      </c>
    </row>
    <row r="118" spans="1:19" x14ac:dyDescent="0.2">
      <c r="A118" s="472" t="s">
        <v>137</v>
      </c>
      <c r="B118" s="473">
        <v>269</v>
      </c>
      <c r="C118" s="474" t="s">
        <v>28</v>
      </c>
      <c r="D118" s="473">
        <v>269</v>
      </c>
      <c r="E118" s="466">
        <v>1.9432000000000001E-2</v>
      </c>
      <c r="F118" s="466">
        <f t="shared" si="9"/>
        <v>1.9432000000000001E-2</v>
      </c>
      <c r="G118" s="467">
        <v>1.3226999999999999E-2</v>
      </c>
      <c r="H118" s="467">
        <f t="shared" si="10"/>
        <v>1.3226999999999999E-2</v>
      </c>
      <c r="I118" s="476" t="s">
        <v>28</v>
      </c>
      <c r="J118" s="468">
        <f t="shared" si="11"/>
        <v>0</v>
      </c>
      <c r="K118" s="309">
        <f t="shared" si="12"/>
        <v>0.10957574373322676</v>
      </c>
      <c r="L118" s="469">
        <f t="shared" si="13"/>
        <v>7.9250171454696705E-3</v>
      </c>
      <c r="M118" s="310" t="str">
        <f t="shared" si="14"/>
        <v/>
      </c>
      <c r="N118" s="466">
        <f>VLOOKUP(B118,[3]GAN15!B:I,6,FALSE)</f>
        <v>1.7513000000000001E-2</v>
      </c>
      <c r="O118" s="466">
        <f t="shared" si="15"/>
        <v>1.7513000000000001E-2</v>
      </c>
      <c r="P118" s="467">
        <f>VLOOKUP(B118,[3]GAN15!B:I,7,FALSE)</f>
        <v>1.3122999999999999E-2</v>
      </c>
      <c r="Q118" s="467">
        <f t="shared" si="16"/>
        <v>1.3122999999999999E-2</v>
      </c>
      <c r="R118" s="470" t="str">
        <f>VLOOKUP(B118,[3]GAN15!B:I,8,FALSE)</f>
        <v/>
      </c>
      <c r="S118" s="468">
        <f t="shared" si="17"/>
        <v>0</v>
      </c>
    </row>
    <row r="119" spans="1:19" x14ac:dyDescent="0.2">
      <c r="A119" s="472" t="s">
        <v>138</v>
      </c>
      <c r="B119" s="473">
        <v>270</v>
      </c>
      <c r="C119" s="474" t="s">
        <v>28</v>
      </c>
      <c r="D119" s="473">
        <v>270</v>
      </c>
      <c r="E119" s="466">
        <v>9.1600000000000004E-4</v>
      </c>
      <c r="F119" s="466">
        <f t="shared" si="9"/>
        <v>9.1600000000000004E-4</v>
      </c>
      <c r="G119" s="467">
        <v>7.76E-4</v>
      </c>
      <c r="H119" s="467">
        <f t="shared" si="10"/>
        <v>7.76E-4</v>
      </c>
      <c r="I119" s="476" t="s">
        <v>28</v>
      </c>
      <c r="J119" s="468">
        <f t="shared" si="11"/>
        <v>0</v>
      </c>
      <c r="K119" s="309">
        <f t="shared" si="12"/>
        <v>-0.45182525433871934</v>
      </c>
      <c r="L119" s="469">
        <f t="shared" si="13"/>
        <v>-0.23395853899308983</v>
      </c>
      <c r="M119" s="310" t="str">
        <f t="shared" si="14"/>
        <v/>
      </c>
      <c r="N119" s="466">
        <f>VLOOKUP(B119,[3]GAN15!B:I,6,FALSE)</f>
        <v>1.671E-3</v>
      </c>
      <c r="O119" s="466">
        <f t="shared" si="15"/>
        <v>1.671E-3</v>
      </c>
      <c r="P119" s="467">
        <f>VLOOKUP(B119,[3]GAN15!B:I,7,FALSE)</f>
        <v>1.013E-3</v>
      </c>
      <c r="Q119" s="467">
        <f t="shared" si="16"/>
        <v>1.013E-3</v>
      </c>
      <c r="R119" s="470" t="str">
        <f>VLOOKUP(B119,[3]GAN15!B:I,8,FALSE)</f>
        <v/>
      </c>
      <c r="S119" s="468">
        <f t="shared" si="17"/>
        <v>0</v>
      </c>
    </row>
    <row r="120" spans="1:19" x14ac:dyDescent="0.2">
      <c r="A120" s="472" t="s">
        <v>330</v>
      </c>
      <c r="B120" s="473">
        <v>277</v>
      </c>
      <c r="C120" s="474" t="s">
        <v>28</v>
      </c>
      <c r="D120" s="473">
        <v>277</v>
      </c>
      <c r="E120" s="466">
        <v>4.0000000000000002E-4</v>
      </c>
      <c r="F120" s="466">
        <f t="shared" si="9"/>
        <v>4.0000000000000002E-4</v>
      </c>
      <c r="G120" s="467">
        <v>4.0000000000000002E-4</v>
      </c>
      <c r="H120" s="467">
        <f t="shared" si="10"/>
        <v>4.0000000000000002E-4</v>
      </c>
      <c r="I120" s="476" t="s">
        <v>28</v>
      </c>
      <c r="J120" s="468">
        <f t="shared" si="11"/>
        <v>0</v>
      </c>
      <c r="K120" s="309">
        <f t="shared" si="12"/>
        <v>0</v>
      </c>
      <c r="L120" s="469">
        <f t="shared" si="13"/>
        <v>-0.43661971830985913</v>
      </c>
      <c r="M120" s="310" t="str">
        <f t="shared" si="14"/>
        <v/>
      </c>
      <c r="N120" s="466">
        <f>VLOOKUP(B120,[3]GAN15!B:I,6,FALSE)</f>
        <v>4.0000000000000002E-4</v>
      </c>
      <c r="O120" s="466">
        <f t="shared" si="15"/>
        <v>4.0000000000000002E-4</v>
      </c>
      <c r="P120" s="467">
        <f>VLOOKUP(B120,[3]GAN15!B:I,7,FALSE)</f>
        <v>7.1000000000000002E-4</v>
      </c>
      <c r="Q120" s="467">
        <f t="shared" si="16"/>
        <v>7.1000000000000002E-4</v>
      </c>
      <c r="R120" s="470" t="str">
        <f>VLOOKUP(B120,[3]GAN15!B:I,8,FALSE)</f>
        <v/>
      </c>
      <c r="S120" s="468">
        <f t="shared" si="17"/>
        <v>0</v>
      </c>
    </row>
    <row r="121" spans="1:19" x14ac:dyDescent="0.2">
      <c r="A121" s="472" t="s">
        <v>139</v>
      </c>
      <c r="B121" s="473">
        <v>280</v>
      </c>
      <c r="C121" s="474" t="s">
        <v>28</v>
      </c>
      <c r="D121" s="473">
        <v>280</v>
      </c>
      <c r="E121" s="466">
        <v>3.457E-3</v>
      </c>
      <c r="F121" s="466">
        <f t="shared" si="9"/>
        <v>3.457E-3</v>
      </c>
      <c r="G121" s="467">
        <v>4.6000000000000001E-4</v>
      </c>
      <c r="H121" s="467">
        <f t="shared" si="10"/>
        <v>4.6000000000000001E-4</v>
      </c>
      <c r="I121" s="476" t="s">
        <v>28</v>
      </c>
      <c r="J121" s="468">
        <f t="shared" si="11"/>
        <v>0</v>
      </c>
      <c r="K121" s="309">
        <f t="shared" si="12"/>
        <v>-5.8807514293493068E-2</v>
      </c>
      <c r="L121" s="469">
        <f t="shared" si="13"/>
        <v>-0.41251596424010206</v>
      </c>
      <c r="M121" s="310" t="str">
        <f t="shared" si="14"/>
        <v/>
      </c>
      <c r="N121" s="466">
        <f>VLOOKUP(B121,[3]GAN15!B:I,6,FALSE)</f>
        <v>3.673E-3</v>
      </c>
      <c r="O121" s="466">
        <f t="shared" si="15"/>
        <v>3.673E-3</v>
      </c>
      <c r="P121" s="467">
        <f>VLOOKUP(B121,[3]GAN15!B:I,7,FALSE)</f>
        <v>7.8299999999999995E-4</v>
      </c>
      <c r="Q121" s="467">
        <f t="shared" si="16"/>
        <v>7.8299999999999995E-4</v>
      </c>
      <c r="R121" s="470" t="str">
        <f>VLOOKUP(B121,[3]GAN15!B:I,8,FALSE)</f>
        <v/>
      </c>
      <c r="S121" s="468">
        <f t="shared" si="17"/>
        <v>0</v>
      </c>
    </row>
    <row r="122" spans="1:19" x14ac:dyDescent="0.2">
      <c r="A122" s="472" t="s">
        <v>140</v>
      </c>
      <c r="B122" s="473">
        <v>290</v>
      </c>
      <c r="C122" s="474" t="s">
        <v>28</v>
      </c>
      <c r="D122" s="473">
        <v>290</v>
      </c>
      <c r="E122" s="466">
        <v>4.0159999999999996E-3</v>
      </c>
      <c r="F122" s="466">
        <f t="shared" si="9"/>
        <v>4.0159999999999996E-3</v>
      </c>
      <c r="G122" s="467">
        <v>8.2399999999999997E-4</v>
      </c>
      <c r="H122" s="467">
        <f t="shared" si="10"/>
        <v>8.2399999999999997E-4</v>
      </c>
      <c r="I122" s="476" t="s">
        <v>28</v>
      </c>
      <c r="J122" s="468">
        <f t="shared" si="11"/>
        <v>0</v>
      </c>
      <c r="K122" s="309">
        <f t="shared" si="12"/>
        <v>0.17909571344685826</v>
      </c>
      <c r="L122" s="469">
        <f t="shared" si="13"/>
        <v>0.36423841059602635</v>
      </c>
      <c r="M122" s="310" t="str">
        <f t="shared" si="14"/>
        <v/>
      </c>
      <c r="N122" s="466">
        <f>VLOOKUP(B122,[3]GAN15!B:I,6,FALSE)</f>
        <v>3.4060000000000002E-3</v>
      </c>
      <c r="O122" s="466">
        <f t="shared" si="15"/>
        <v>3.4060000000000002E-3</v>
      </c>
      <c r="P122" s="467">
        <f>VLOOKUP(B122,[3]GAN15!B:I,7,FALSE)</f>
        <v>6.0400000000000004E-4</v>
      </c>
      <c r="Q122" s="467">
        <f t="shared" si="16"/>
        <v>6.0400000000000004E-4</v>
      </c>
      <c r="R122" s="470" t="str">
        <f>VLOOKUP(B122,[3]GAN15!B:I,8,FALSE)</f>
        <v/>
      </c>
      <c r="S122" s="468">
        <f t="shared" si="17"/>
        <v>0</v>
      </c>
    </row>
    <row r="123" spans="1:19" x14ac:dyDescent="0.2">
      <c r="A123" s="472" t="s">
        <v>141</v>
      </c>
      <c r="B123" s="473">
        <v>307</v>
      </c>
      <c r="C123" s="474" t="s">
        <v>28</v>
      </c>
      <c r="D123" s="473">
        <v>307</v>
      </c>
      <c r="E123" s="466">
        <v>9.6629999999999997E-3</v>
      </c>
      <c r="F123" s="466">
        <f t="shared" si="9"/>
        <v>9.6629999999999997E-3</v>
      </c>
      <c r="G123" s="467">
        <v>4.9690000000000003E-3</v>
      </c>
      <c r="H123" s="467">
        <f t="shared" si="10"/>
        <v>4.9690000000000003E-3</v>
      </c>
      <c r="I123" s="476" t="s">
        <v>28</v>
      </c>
      <c r="J123" s="468">
        <f t="shared" si="11"/>
        <v>0</v>
      </c>
      <c r="K123" s="309">
        <f t="shared" si="12"/>
        <v>-0.35394798422143481</v>
      </c>
      <c r="L123" s="469">
        <f t="shared" si="13"/>
        <v>-0.40132530120481924</v>
      </c>
      <c r="M123" s="310" t="str">
        <f t="shared" si="14"/>
        <v/>
      </c>
      <c r="N123" s="466">
        <f>VLOOKUP(B123,[3]GAN15!B:I,6,FALSE)</f>
        <v>1.4957E-2</v>
      </c>
      <c r="O123" s="466">
        <f t="shared" si="15"/>
        <v>1.4957E-2</v>
      </c>
      <c r="P123" s="467">
        <f>VLOOKUP(B123,[3]GAN15!B:I,7,FALSE)</f>
        <v>8.3000000000000001E-3</v>
      </c>
      <c r="Q123" s="467">
        <f t="shared" si="16"/>
        <v>8.3000000000000001E-3</v>
      </c>
      <c r="R123" s="470" t="str">
        <f>VLOOKUP(B123,[3]GAN15!B:I,8,FALSE)</f>
        <v/>
      </c>
      <c r="S123" s="468">
        <f t="shared" si="17"/>
        <v>0</v>
      </c>
    </row>
    <row r="124" spans="1:19" x14ac:dyDescent="0.2">
      <c r="A124" s="472" t="s">
        <v>142</v>
      </c>
      <c r="B124" s="473">
        <v>310</v>
      </c>
      <c r="C124" s="474" t="s">
        <v>28</v>
      </c>
      <c r="D124" s="473">
        <v>310</v>
      </c>
      <c r="E124" s="466">
        <v>4.6959999999999997E-3</v>
      </c>
      <c r="F124" s="466">
        <f t="shared" si="9"/>
        <v>4.6959999999999997E-3</v>
      </c>
      <c r="G124" s="467">
        <v>4.0000000000000002E-4</v>
      </c>
      <c r="H124" s="467">
        <f t="shared" si="10"/>
        <v>4.0000000000000002E-4</v>
      </c>
      <c r="I124" s="476" t="s">
        <v>28</v>
      </c>
      <c r="J124" s="468">
        <f t="shared" si="11"/>
        <v>0</v>
      </c>
      <c r="K124" s="309">
        <f t="shared" si="12"/>
        <v>0.618194348725017</v>
      </c>
      <c r="L124" s="469">
        <f t="shared" si="13"/>
        <v>0</v>
      </c>
      <c r="M124" s="310" t="str">
        <f t="shared" si="14"/>
        <v/>
      </c>
      <c r="N124" s="466">
        <f>VLOOKUP(B124,[3]GAN15!B:I,6,FALSE)</f>
        <v>2.9020000000000001E-3</v>
      </c>
      <c r="O124" s="466">
        <f t="shared" si="15"/>
        <v>2.9020000000000001E-3</v>
      </c>
      <c r="P124" s="467">
        <f>VLOOKUP(B124,[3]GAN15!B:I,7,FALSE)</f>
        <v>4.0000000000000002E-4</v>
      </c>
      <c r="Q124" s="467">
        <f t="shared" si="16"/>
        <v>4.0000000000000002E-4</v>
      </c>
      <c r="R124" s="470" t="str">
        <f>VLOOKUP(B124,[3]GAN15!B:I,8,FALSE)</f>
        <v/>
      </c>
      <c r="S124" s="468">
        <f t="shared" si="17"/>
        <v>0</v>
      </c>
    </row>
    <row r="125" spans="1:19" x14ac:dyDescent="0.2">
      <c r="A125" s="472" t="s">
        <v>1369</v>
      </c>
      <c r="B125" s="473">
        <v>313</v>
      </c>
      <c r="C125" s="474" t="s">
        <v>28</v>
      </c>
      <c r="D125" s="473">
        <v>313</v>
      </c>
      <c r="E125" s="466">
        <v>7.2090000000000001E-3</v>
      </c>
      <c r="F125" s="466">
        <f t="shared" si="9"/>
        <v>7.2090000000000001E-3</v>
      </c>
      <c r="G125" s="467">
        <v>7.2090000000000001E-3</v>
      </c>
      <c r="H125" s="467">
        <f t="shared" si="10"/>
        <v>7.2090000000000001E-3</v>
      </c>
      <c r="I125" s="476" t="s">
        <v>28</v>
      </c>
      <c r="J125" s="468">
        <f t="shared" si="11"/>
        <v>0</v>
      </c>
      <c r="K125" s="309">
        <f t="shared" si="12"/>
        <v>0</v>
      </c>
      <c r="L125" s="469">
        <f t="shared" si="13"/>
        <v>0</v>
      </c>
      <c r="M125" s="310" t="str">
        <f t="shared" si="14"/>
        <v/>
      </c>
      <c r="N125" s="466">
        <f>VLOOKUP(B125,[3]GAN15!B:I,6,FALSE)</f>
        <v>7.2090000000000001E-3</v>
      </c>
      <c r="O125" s="466">
        <f t="shared" si="15"/>
        <v>7.2090000000000001E-3</v>
      </c>
      <c r="P125" s="467">
        <f>VLOOKUP(B125,[3]GAN15!B:I,7,FALSE)</f>
        <v>7.2090000000000001E-3</v>
      </c>
      <c r="Q125" s="467">
        <f t="shared" si="16"/>
        <v>7.2090000000000001E-3</v>
      </c>
      <c r="R125" s="470" t="str">
        <f>VLOOKUP(B125,[3]GAN15!B:I,8,FALSE)</f>
        <v/>
      </c>
      <c r="S125" s="468">
        <f t="shared" si="17"/>
        <v>0</v>
      </c>
    </row>
    <row r="126" spans="1:19" x14ac:dyDescent="0.2">
      <c r="A126" s="472" t="s">
        <v>143</v>
      </c>
      <c r="B126" s="473">
        <v>319</v>
      </c>
      <c r="C126" s="474" t="s">
        <v>28</v>
      </c>
      <c r="D126" s="473">
        <v>319</v>
      </c>
      <c r="E126" s="466">
        <v>8.548E-3</v>
      </c>
      <c r="F126" s="466">
        <f t="shared" si="9"/>
        <v>8.548E-3</v>
      </c>
      <c r="G126" s="467">
        <v>2.3249999999999998E-3</v>
      </c>
      <c r="H126" s="467">
        <f t="shared" si="10"/>
        <v>2.3249999999999998E-3</v>
      </c>
      <c r="I126" s="476" t="s">
        <v>28</v>
      </c>
      <c r="J126" s="468">
        <f t="shared" si="11"/>
        <v>0</v>
      </c>
      <c r="K126" s="309">
        <f t="shared" si="12"/>
        <v>0.2742993440667858</v>
      </c>
      <c r="L126" s="469">
        <f t="shared" si="13"/>
        <v>0.24331550802139024</v>
      </c>
      <c r="M126" s="310" t="str">
        <f t="shared" si="14"/>
        <v/>
      </c>
      <c r="N126" s="466">
        <f>VLOOKUP(B126,[3]GAN15!B:I,6,FALSE)</f>
        <v>6.7080000000000004E-3</v>
      </c>
      <c r="O126" s="466">
        <f t="shared" si="15"/>
        <v>6.7080000000000004E-3</v>
      </c>
      <c r="P126" s="467">
        <f>VLOOKUP(B126,[3]GAN15!B:I,7,FALSE)</f>
        <v>1.8699999999999999E-3</v>
      </c>
      <c r="Q126" s="467">
        <f t="shared" si="16"/>
        <v>1.8699999999999999E-3</v>
      </c>
      <c r="R126" s="470" t="str">
        <f>VLOOKUP(B126,[3]GAN15!B:I,8,FALSE)</f>
        <v/>
      </c>
      <c r="S126" s="468">
        <f t="shared" si="17"/>
        <v>0</v>
      </c>
    </row>
    <row r="127" spans="1:19" x14ac:dyDescent="0.2">
      <c r="A127" s="472" t="s">
        <v>144</v>
      </c>
      <c r="B127" s="473">
        <v>332</v>
      </c>
      <c r="C127" s="474" t="s">
        <v>28</v>
      </c>
      <c r="D127" s="473">
        <v>332</v>
      </c>
      <c r="E127" s="466">
        <v>8.1279999999999998E-3</v>
      </c>
      <c r="F127" s="466">
        <f t="shared" si="9"/>
        <v>8.1279999999999998E-3</v>
      </c>
      <c r="G127" s="467">
        <v>2.4780000000000002E-3</v>
      </c>
      <c r="H127" s="467">
        <f t="shared" si="10"/>
        <v>2.4780000000000002E-3</v>
      </c>
      <c r="I127" s="476" t="s">
        <v>28</v>
      </c>
      <c r="J127" s="468">
        <f t="shared" si="11"/>
        <v>0</v>
      </c>
      <c r="K127" s="309">
        <f t="shared" si="12"/>
        <v>4.9315775884327229E-2</v>
      </c>
      <c r="L127" s="469">
        <f t="shared" si="13"/>
        <v>4.4342105263157894</v>
      </c>
      <c r="M127" s="310" t="str">
        <f t="shared" si="14"/>
        <v/>
      </c>
      <c r="N127" s="466">
        <f>VLOOKUP(B127,[3]GAN15!B:I,6,FALSE)</f>
        <v>7.7460000000000003E-3</v>
      </c>
      <c r="O127" s="466">
        <f t="shared" si="15"/>
        <v>7.7460000000000003E-3</v>
      </c>
      <c r="P127" s="467">
        <f>VLOOKUP(B127,[3]GAN15!B:I,7,FALSE)</f>
        <v>4.5600000000000003E-4</v>
      </c>
      <c r="Q127" s="467">
        <f t="shared" si="16"/>
        <v>4.5600000000000003E-4</v>
      </c>
      <c r="R127" s="470" t="str">
        <f>VLOOKUP(B127,[3]GAN15!B:I,8,FALSE)</f>
        <v/>
      </c>
      <c r="S127" s="468">
        <f t="shared" si="17"/>
        <v>0</v>
      </c>
    </row>
    <row r="128" spans="1:19" x14ac:dyDescent="0.2">
      <c r="A128" s="472" t="s">
        <v>145</v>
      </c>
      <c r="B128" s="473">
        <v>344</v>
      </c>
      <c r="C128" s="474" t="s">
        <v>28</v>
      </c>
      <c r="D128" s="473">
        <v>29</v>
      </c>
      <c r="E128" s="466">
        <v>1.304E-3</v>
      </c>
      <c r="F128" s="466">
        <f t="shared" si="9"/>
        <v>9.1749999999999998E-2</v>
      </c>
      <c r="G128" s="467">
        <v>2.8960000000000001E-3</v>
      </c>
      <c r="H128" s="467">
        <f t="shared" si="10"/>
        <v>2.3435999999999998E-2</v>
      </c>
      <c r="I128" s="476" t="s">
        <v>28</v>
      </c>
      <c r="J128" s="468">
        <f t="shared" si="11"/>
        <v>0</v>
      </c>
      <c r="K128" s="309">
        <f t="shared" si="12"/>
        <v>0.10878812780973557</v>
      </c>
      <c r="L128" s="469">
        <f t="shared" si="13"/>
        <v>-6.8336314847942781E-2</v>
      </c>
      <c r="M128" s="310" t="str">
        <f t="shared" si="14"/>
        <v/>
      </c>
      <c r="N128" s="466">
        <f>VLOOKUP(B128,[3]GAN15!B:I,6,FALSE)</f>
        <v>1.2290000000000001E-3</v>
      </c>
      <c r="O128" s="466">
        <f t="shared" si="15"/>
        <v>8.2748000000000002E-2</v>
      </c>
      <c r="P128" s="467">
        <f>VLOOKUP(B128,[3]GAN15!B:I,7,FALSE)</f>
        <v>1.7060000000000001E-3</v>
      </c>
      <c r="Q128" s="467">
        <f t="shared" si="16"/>
        <v>2.5155E-2</v>
      </c>
      <c r="R128" s="470" t="str">
        <f>VLOOKUP(B128,[3]GAN15!B:I,8,FALSE)</f>
        <v/>
      </c>
      <c r="S128" s="468">
        <f t="shared" si="17"/>
        <v>0</v>
      </c>
    </row>
    <row r="129" spans="1:19" x14ac:dyDescent="0.2">
      <c r="A129" s="472" t="s">
        <v>146</v>
      </c>
      <c r="B129" s="473">
        <v>347</v>
      </c>
      <c r="C129" s="474" t="s">
        <v>28</v>
      </c>
      <c r="D129" s="473">
        <v>347</v>
      </c>
      <c r="E129" s="466">
        <v>4.0000000000000002E-4</v>
      </c>
      <c r="F129" s="466">
        <f t="shared" si="9"/>
        <v>4.0000000000000002E-4</v>
      </c>
      <c r="G129" s="467">
        <v>4.0999999999999999E-4</v>
      </c>
      <c r="H129" s="467">
        <f t="shared" si="10"/>
        <v>4.0999999999999999E-4</v>
      </c>
      <c r="I129" s="476" t="s">
        <v>28</v>
      </c>
      <c r="J129" s="468">
        <f t="shared" si="11"/>
        <v>0</v>
      </c>
      <c r="K129" s="309">
        <f t="shared" si="12"/>
        <v>-0.26873857404021928</v>
      </c>
      <c r="L129" s="469">
        <f t="shared" si="13"/>
        <v>2.4999999999999911E-2</v>
      </c>
      <c r="M129" s="310" t="str">
        <f t="shared" si="14"/>
        <v/>
      </c>
      <c r="N129" s="466">
        <f>VLOOKUP(B129,[3]GAN15!B:I,6,FALSE)</f>
        <v>5.4699999999999996E-4</v>
      </c>
      <c r="O129" s="466">
        <f t="shared" si="15"/>
        <v>5.4699999999999996E-4</v>
      </c>
      <c r="P129" s="467">
        <f>VLOOKUP(B129,[3]GAN15!B:I,7,FALSE)</f>
        <v>4.0000000000000002E-4</v>
      </c>
      <c r="Q129" s="467">
        <f t="shared" si="16"/>
        <v>4.0000000000000002E-4</v>
      </c>
      <c r="R129" s="470" t="str">
        <f>VLOOKUP(B129,[3]GAN15!B:I,8,FALSE)</f>
        <v/>
      </c>
      <c r="S129" s="468">
        <f t="shared" si="17"/>
        <v>0</v>
      </c>
    </row>
    <row r="130" spans="1:19" x14ac:dyDescent="0.2">
      <c r="A130" s="472" t="s">
        <v>147</v>
      </c>
      <c r="B130" s="473">
        <v>353</v>
      </c>
      <c r="C130" s="474" t="s">
        <v>28</v>
      </c>
      <c r="D130" s="473">
        <v>353</v>
      </c>
      <c r="E130" s="466">
        <v>3.5888000000000003E-2</v>
      </c>
      <c r="F130" s="466">
        <f t="shared" si="9"/>
        <v>3.5888000000000003E-2</v>
      </c>
      <c r="G130" s="467">
        <v>2.6433999999999999E-2</v>
      </c>
      <c r="H130" s="467">
        <f t="shared" si="10"/>
        <v>2.6433999999999999E-2</v>
      </c>
      <c r="I130" s="476">
        <v>2.333E-2</v>
      </c>
      <c r="J130" s="468">
        <f t="shared" si="11"/>
        <v>2.333E-2</v>
      </c>
      <c r="K130" s="309">
        <f t="shared" si="12"/>
        <v>1.7897155174859014E-2</v>
      </c>
      <c r="L130" s="469">
        <f t="shared" si="13"/>
        <v>0.21849359269844193</v>
      </c>
      <c r="M130" s="310">
        <f t="shared" si="14"/>
        <v>0.2512066931245307</v>
      </c>
      <c r="N130" s="466">
        <f>VLOOKUP(B130,[3]GAN15!B:I,6,FALSE)</f>
        <v>3.5256999999999997E-2</v>
      </c>
      <c r="O130" s="466">
        <f t="shared" si="15"/>
        <v>3.5256999999999997E-2</v>
      </c>
      <c r="P130" s="467">
        <f>VLOOKUP(B130,[3]GAN15!B:I,7,FALSE)</f>
        <v>2.1694000000000001E-2</v>
      </c>
      <c r="Q130" s="467">
        <f t="shared" si="16"/>
        <v>2.1694000000000001E-2</v>
      </c>
      <c r="R130" s="470">
        <f>VLOOKUP(B130,[3]GAN15!B:I,8,FALSE)</f>
        <v>1.8645999999999999E-2</v>
      </c>
      <c r="S130" s="468">
        <f t="shared" si="17"/>
        <v>1.8645999999999999E-2</v>
      </c>
    </row>
    <row r="131" spans="1:19" x14ac:dyDescent="0.2">
      <c r="A131" s="472" t="s">
        <v>148</v>
      </c>
      <c r="B131" s="473">
        <v>354</v>
      </c>
      <c r="C131" s="474" t="s">
        <v>28</v>
      </c>
      <c r="D131" s="473">
        <v>354</v>
      </c>
      <c r="E131" s="466">
        <v>2.2130000000000001E-3</v>
      </c>
      <c r="F131" s="466">
        <f t="shared" si="9"/>
        <v>2.2130000000000001E-3</v>
      </c>
      <c r="G131" s="467">
        <v>1.884E-3</v>
      </c>
      <c r="H131" s="467">
        <f t="shared" si="10"/>
        <v>1.884E-3</v>
      </c>
      <c r="I131" s="476" t="s">
        <v>28</v>
      </c>
      <c r="J131" s="468">
        <f t="shared" si="11"/>
        <v>0</v>
      </c>
      <c r="K131" s="309">
        <f t="shared" si="12"/>
        <v>-0.27251808021038781</v>
      </c>
      <c r="L131" s="469">
        <f t="shared" si="13"/>
        <v>5.3106744556563612E-4</v>
      </c>
      <c r="M131" s="310" t="str">
        <f t="shared" si="14"/>
        <v/>
      </c>
      <c r="N131" s="466">
        <f>VLOOKUP(B131,[3]GAN15!B:I,6,FALSE)</f>
        <v>3.042E-3</v>
      </c>
      <c r="O131" s="466">
        <f t="shared" si="15"/>
        <v>3.042E-3</v>
      </c>
      <c r="P131" s="467">
        <f>VLOOKUP(B131,[3]GAN15!B:I,7,FALSE)</f>
        <v>1.8829999999999999E-3</v>
      </c>
      <c r="Q131" s="467">
        <f t="shared" si="16"/>
        <v>1.8829999999999999E-3</v>
      </c>
      <c r="R131" s="470" t="str">
        <f>VLOOKUP(B131,[3]GAN15!B:I,8,FALSE)</f>
        <v/>
      </c>
      <c r="S131" s="468">
        <f t="shared" si="17"/>
        <v>0</v>
      </c>
    </row>
    <row r="132" spans="1:19" x14ac:dyDescent="0.2">
      <c r="A132" s="472" t="s">
        <v>34</v>
      </c>
      <c r="B132" s="473">
        <v>360</v>
      </c>
      <c r="C132" s="474" t="s">
        <v>28</v>
      </c>
      <c r="D132" s="473">
        <v>360</v>
      </c>
      <c r="E132" s="466">
        <v>1.5427E-2</v>
      </c>
      <c r="F132" s="466">
        <f t="shared" si="9"/>
        <v>1.7455999999999999E-2</v>
      </c>
      <c r="G132" s="467">
        <v>1.1649E-2</v>
      </c>
      <c r="H132" s="467">
        <f t="shared" si="10"/>
        <v>1.2048999999999999E-2</v>
      </c>
      <c r="I132" s="476" t="s">
        <v>28</v>
      </c>
      <c r="J132" s="468">
        <f t="shared" si="11"/>
        <v>0</v>
      </c>
      <c r="K132" s="309">
        <f t="shared" si="12"/>
        <v>-3.7175951461665746E-2</v>
      </c>
      <c r="L132" s="469">
        <f t="shared" si="13"/>
        <v>-0.12172898899336682</v>
      </c>
      <c r="M132" s="310" t="str">
        <f t="shared" si="14"/>
        <v/>
      </c>
      <c r="N132" s="466">
        <f>VLOOKUP(B132,[3]GAN15!B:I,6,FALSE)</f>
        <v>1.6101000000000001E-2</v>
      </c>
      <c r="O132" s="466">
        <f t="shared" si="15"/>
        <v>1.813E-2</v>
      </c>
      <c r="P132" s="467">
        <f>VLOOKUP(B132,[3]GAN15!B:I,7,FALSE)</f>
        <v>1.3318999999999999E-2</v>
      </c>
      <c r="Q132" s="467">
        <f t="shared" si="16"/>
        <v>1.3718999999999999E-2</v>
      </c>
      <c r="R132" s="470" t="str">
        <f>VLOOKUP(B132,[3]GAN15!B:I,8,FALSE)</f>
        <v/>
      </c>
      <c r="S132" s="468">
        <f t="shared" si="17"/>
        <v>0</v>
      </c>
    </row>
    <row r="133" spans="1:19" x14ac:dyDescent="0.2">
      <c r="A133" s="472" t="s">
        <v>149</v>
      </c>
      <c r="B133" s="473">
        <v>361</v>
      </c>
      <c r="C133" s="474" t="s">
        <v>28</v>
      </c>
      <c r="D133" s="473">
        <v>360</v>
      </c>
      <c r="E133" s="466">
        <v>2.029E-3</v>
      </c>
      <c r="F133" s="466" t="str">
        <f t="shared" si="9"/>
        <v/>
      </c>
      <c r="G133" s="467">
        <v>4.0000000000000002E-4</v>
      </c>
      <c r="H133" s="467" t="str">
        <f t="shared" si="10"/>
        <v/>
      </c>
      <c r="I133" s="476" t="s">
        <v>28</v>
      </c>
      <c r="J133" s="468" t="str">
        <f t="shared" si="11"/>
        <v/>
      </c>
      <c r="K133" s="309" t="str">
        <f t="shared" si="12"/>
        <v/>
      </c>
      <c r="L133" s="469" t="str">
        <f t="shared" si="13"/>
        <v/>
      </c>
      <c r="M133" s="310" t="str">
        <f t="shared" si="14"/>
        <v/>
      </c>
      <c r="N133" s="466">
        <f>VLOOKUP(B133,[3]GAN15!B:I,6,FALSE)</f>
        <v>2.029E-3</v>
      </c>
      <c r="O133" s="466" t="str">
        <f t="shared" si="15"/>
        <v/>
      </c>
      <c r="P133" s="467">
        <f>VLOOKUP(B133,[3]GAN15!B:I,7,FALSE)</f>
        <v>4.0000000000000002E-4</v>
      </c>
      <c r="Q133" s="467" t="str">
        <f t="shared" si="16"/>
        <v/>
      </c>
      <c r="R133" s="470" t="str">
        <f>VLOOKUP(B133,[3]GAN15!B:I,8,FALSE)</f>
        <v/>
      </c>
      <c r="S133" s="468" t="str">
        <f t="shared" si="17"/>
        <v/>
      </c>
    </row>
    <row r="134" spans="1:19" x14ac:dyDescent="0.2">
      <c r="A134" s="472" t="s">
        <v>150</v>
      </c>
      <c r="B134" s="473">
        <v>422</v>
      </c>
      <c r="C134" s="474" t="s">
        <v>28</v>
      </c>
      <c r="D134" s="473">
        <v>422</v>
      </c>
      <c r="E134" s="466">
        <v>4.3022999999999999E-2</v>
      </c>
      <c r="F134" s="466">
        <f t="shared" si="9"/>
        <v>4.5093999999999995E-2</v>
      </c>
      <c r="G134" s="467">
        <v>3.3604000000000002E-2</v>
      </c>
      <c r="H134" s="467">
        <f t="shared" si="10"/>
        <v>3.7228000000000004E-2</v>
      </c>
      <c r="I134" s="476">
        <v>3.6864000000000001E-2</v>
      </c>
      <c r="J134" s="468">
        <f t="shared" si="11"/>
        <v>4.0726999999999999E-2</v>
      </c>
      <c r="K134" s="309">
        <f t="shared" si="12"/>
        <v>0.1021924571652042</v>
      </c>
      <c r="L134" s="469">
        <f t="shared" si="13"/>
        <v>0.10705364577138088</v>
      </c>
      <c r="M134" s="310">
        <f t="shared" si="14"/>
        <v>0.13042633507272128</v>
      </c>
      <c r="N134" s="466">
        <f>VLOOKUP(B134,[3]GAN15!B:I,6,FALSE)</f>
        <v>3.8878999999999997E-2</v>
      </c>
      <c r="O134" s="466">
        <f t="shared" si="15"/>
        <v>4.0912999999999998E-2</v>
      </c>
      <c r="P134" s="467">
        <f>VLOOKUP(B134,[3]GAN15!B:I,7,FALSE)</f>
        <v>2.9295000000000002E-2</v>
      </c>
      <c r="Q134" s="467">
        <f t="shared" si="16"/>
        <v>3.3628000000000005E-2</v>
      </c>
      <c r="R134" s="470">
        <f>VLOOKUP(B134,[3]GAN15!B:I,8,FALSE)</f>
        <v>3.1859999999999999E-2</v>
      </c>
      <c r="S134" s="468">
        <f t="shared" si="17"/>
        <v>3.6027999999999998E-2</v>
      </c>
    </row>
    <row r="135" spans="1:19" x14ac:dyDescent="0.2">
      <c r="A135" s="472" t="s">
        <v>151</v>
      </c>
      <c r="B135" s="473">
        <v>423</v>
      </c>
      <c r="C135" s="474" t="s">
        <v>28</v>
      </c>
      <c r="D135" s="473">
        <v>422</v>
      </c>
      <c r="E135" s="466">
        <v>2.0709999999999999E-3</v>
      </c>
      <c r="F135" s="466" t="str">
        <f t="shared" si="9"/>
        <v/>
      </c>
      <c r="G135" s="467">
        <v>3.6240000000000001E-3</v>
      </c>
      <c r="H135" s="467" t="str">
        <f t="shared" si="10"/>
        <v/>
      </c>
      <c r="I135" s="476">
        <v>3.8630000000000001E-3</v>
      </c>
      <c r="J135" s="468" t="str">
        <f t="shared" si="11"/>
        <v/>
      </c>
      <c r="K135" s="309" t="str">
        <f t="shared" si="12"/>
        <v/>
      </c>
      <c r="L135" s="469" t="str">
        <f t="shared" si="13"/>
        <v/>
      </c>
      <c r="M135" s="310" t="str">
        <f t="shared" si="14"/>
        <v/>
      </c>
      <c r="N135" s="466">
        <f>VLOOKUP(B135,[3]GAN15!B:I,6,FALSE)</f>
        <v>2.0339999999999998E-3</v>
      </c>
      <c r="O135" s="466" t="str">
        <f t="shared" si="15"/>
        <v/>
      </c>
      <c r="P135" s="467">
        <f>VLOOKUP(B135,[3]GAN15!B:I,7,FALSE)</f>
        <v>4.333E-3</v>
      </c>
      <c r="Q135" s="467" t="str">
        <f t="shared" si="16"/>
        <v/>
      </c>
      <c r="R135" s="470">
        <f>VLOOKUP(B135,[3]GAN15!B:I,8,FALSE)</f>
        <v>4.1679999999999998E-3</v>
      </c>
      <c r="S135" s="468" t="str">
        <f t="shared" si="17"/>
        <v/>
      </c>
    </row>
    <row r="136" spans="1:19" x14ac:dyDescent="0.2">
      <c r="A136" s="472" t="s">
        <v>152</v>
      </c>
      <c r="B136" s="473">
        <v>424</v>
      </c>
      <c r="C136" s="474" t="s">
        <v>28</v>
      </c>
      <c r="D136" s="473">
        <v>424</v>
      </c>
      <c r="E136" s="466">
        <v>7.4369000000000005E-2</v>
      </c>
      <c r="F136" s="466">
        <f t="shared" si="9"/>
        <v>7.4369000000000005E-2</v>
      </c>
      <c r="G136" s="467">
        <v>3.8760000000000003E-2</v>
      </c>
      <c r="H136" s="467">
        <f t="shared" si="10"/>
        <v>3.8760000000000003E-2</v>
      </c>
      <c r="I136" s="476">
        <v>4.2081E-2</v>
      </c>
      <c r="J136" s="468">
        <f t="shared" si="11"/>
        <v>4.2081E-2</v>
      </c>
      <c r="K136" s="309">
        <f t="shared" si="12"/>
        <v>3.7456057139668708E-2</v>
      </c>
      <c r="L136" s="469">
        <f t="shared" si="13"/>
        <v>-0.13105860198179609</v>
      </c>
      <c r="M136" s="310">
        <f t="shared" si="14"/>
        <v>-0.14379018474810767</v>
      </c>
      <c r="N136" s="466">
        <f>VLOOKUP(B136,[3]GAN15!B:I,6,FALSE)</f>
        <v>7.1683999999999998E-2</v>
      </c>
      <c r="O136" s="466">
        <f t="shared" si="15"/>
        <v>7.1683999999999998E-2</v>
      </c>
      <c r="P136" s="467">
        <f>VLOOKUP(B136,[3]GAN15!B:I,7,FALSE)</f>
        <v>4.4606E-2</v>
      </c>
      <c r="Q136" s="467">
        <f t="shared" si="16"/>
        <v>4.4606E-2</v>
      </c>
      <c r="R136" s="470">
        <f>VLOOKUP(B136,[3]GAN15!B:I,8,FALSE)</f>
        <v>4.9147999999999997E-2</v>
      </c>
      <c r="S136" s="468">
        <f t="shared" si="17"/>
        <v>4.9147999999999997E-2</v>
      </c>
    </row>
    <row r="137" spans="1:19" x14ac:dyDescent="0.2">
      <c r="A137" s="472" t="s">
        <v>153</v>
      </c>
      <c r="B137" s="473">
        <v>490</v>
      </c>
      <c r="C137" s="474" t="s">
        <v>28</v>
      </c>
      <c r="D137" s="473">
        <v>490</v>
      </c>
      <c r="E137" s="466">
        <v>3.9272089999999999</v>
      </c>
      <c r="F137" s="466">
        <f t="shared" si="9"/>
        <v>3.9272089999999999</v>
      </c>
      <c r="G137" s="467">
        <v>2.1121910000000002</v>
      </c>
      <c r="H137" s="467">
        <f t="shared" si="10"/>
        <v>2.1121910000000002</v>
      </c>
      <c r="I137" s="476">
        <v>0.15081</v>
      </c>
      <c r="J137" s="468">
        <f t="shared" si="11"/>
        <v>0.15081</v>
      </c>
      <c r="K137" s="309">
        <f t="shared" si="12"/>
        <v>-1.7279889416715211E-2</v>
      </c>
      <c r="L137" s="469">
        <f t="shared" si="13"/>
        <v>-2.9693650718545128E-2</v>
      </c>
      <c r="M137" s="310">
        <f t="shared" si="14"/>
        <v>-2.6416702172986861E-2</v>
      </c>
      <c r="N137" s="466">
        <f>VLOOKUP(B137,[3]GAN15!B:I,6,FALSE)</f>
        <v>3.996264</v>
      </c>
      <c r="O137" s="466">
        <f t="shared" si="15"/>
        <v>3.996264</v>
      </c>
      <c r="P137" s="467">
        <f>VLOOKUP(B137,[3]GAN15!B:I,7,FALSE)</f>
        <v>2.1768290000000001</v>
      </c>
      <c r="Q137" s="467">
        <f t="shared" si="16"/>
        <v>2.1768290000000001</v>
      </c>
      <c r="R137" s="470">
        <f>VLOOKUP(B137,[3]GAN15!B:I,8,FALSE)</f>
        <v>0.15490200000000001</v>
      </c>
      <c r="S137" s="468">
        <f t="shared" si="17"/>
        <v>0.15490200000000001</v>
      </c>
    </row>
    <row r="138" spans="1:19" x14ac:dyDescent="0.2">
      <c r="A138" s="472" t="s">
        <v>154</v>
      </c>
      <c r="B138" s="473">
        <v>500</v>
      </c>
      <c r="C138" s="474" t="s">
        <v>28</v>
      </c>
      <c r="D138" s="473">
        <v>500</v>
      </c>
      <c r="E138" s="466">
        <v>3.7400199999999999</v>
      </c>
      <c r="F138" s="466">
        <f t="shared" ref="F138:F201" si="18">IF($D138=$D137,"",SUMIF($D:$D,$D138,E:E))</f>
        <v>3.7400199999999999</v>
      </c>
      <c r="G138" s="467">
        <v>3.6096970000000002</v>
      </c>
      <c r="H138" s="467">
        <f t="shared" ref="H138:H201" si="19">IF($D138=$D137,"",SUMIF($D:$D,$D138,G:G))</f>
        <v>3.6096970000000002</v>
      </c>
      <c r="I138" s="476">
        <v>3.9355479999999998</v>
      </c>
      <c r="J138" s="468">
        <f t="shared" ref="J138:J201" si="20">IF($D138=$D137,"",SUMIF($D:$D,$D138,I:I))</f>
        <v>3.9355479999999998</v>
      </c>
      <c r="K138" s="309">
        <f t="shared" ref="K138:K201" si="21">IF(F138&lt;&gt;"",F138/O138-1,"")</f>
        <v>4.4632377956028479E-2</v>
      </c>
      <c r="L138" s="469">
        <f t="shared" ref="L138:L201" si="22">IF(H138&lt;&gt;"",H138/Q138-1,"")</f>
        <v>1.7848814487262832E-2</v>
      </c>
      <c r="M138" s="310">
        <f t="shared" ref="M138:M201" si="23">IF(OR(J138="",J138=0),"",J138/S138-1)</f>
        <v>1.610672824595083E-2</v>
      </c>
      <c r="N138" s="466">
        <f>VLOOKUP(B138,[3]GAN15!B:I,6,FALSE)</f>
        <v>3.5802260000000001</v>
      </c>
      <c r="O138" s="466">
        <f t="shared" ref="O138:O201" si="24">IF($D138=$D137,"",SUMIF($D:$D,$D138,N:N))</f>
        <v>3.5802260000000001</v>
      </c>
      <c r="P138" s="467">
        <f>VLOOKUP(B138,[3]GAN15!B:I,7,FALSE)</f>
        <v>3.5463979999999999</v>
      </c>
      <c r="Q138" s="467">
        <f t="shared" ref="Q138:Q201" si="25">IF($D138=$D137,"",SUMIF($D:$D,$D138,P:P))</f>
        <v>3.5463979999999999</v>
      </c>
      <c r="R138" s="470">
        <f>VLOOKUP(B138,[3]GAN15!B:I,8,FALSE)</f>
        <v>3.8731640000000001</v>
      </c>
      <c r="S138" s="468">
        <f t="shared" ref="S138:S201" si="26">IF($D138=$D137,"",SUMIF($D:$D,$D138,R:R))</f>
        <v>3.8731640000000001</v>
      </c>
    </row>
    <row r="139" spans="1:19" x14ac:dyDescent="0.2">
      <c r="A139" s="472" t="s">
        <v>155</v>
      </c>
      <c r="B139" s="473">
        <v>568</v>
      </c>
      <c r="C139" s="474" t="s">
        <v>28</v>
      </c>
      <c r="D139" s="473">
        <v>568</v>
      </c>
      <c r="E139" s="466">
        <v>0.10170700000000001</v>
      </c>
      <c r="F139" s="466">
        <f t="shared" si="18"/>
        <v>0.10170700000000001</v>
      </c>
      <c r="G139" s="467">
        <v>0.100191</v>
      </c>
      <c r="H139" s="467">
        <f t="shared" si="19"/>
        <v>0.100191</v>
      </c>
      <c r="I139" s="476">
        <v>0.10890900000000001</v>
      </c>
      <c r="J139" s="468">
        <f t="shared" si="20"/>
        <v>0.10890900000000001</v>
      </c>
      <c r="K139" s="309">
        <f t="shared" si="21"/>
        <v>5.2823899631485371E-2</v>
      </c>
      <c r="L139" s="469">
        <f t="shared" si="22"/>
        <v>8.647767084121849E-3</v>
      </c>
      <c r="M139" s="310">
        <f t="shared" si="23"/>
        <v>3.8528541538007666E-3</v>
      </c>
      <c r="N139" s="466">
        <f>VLOOKUP(B139,[3]GAN15!B:I,6,FALSE)</f>
        <v>9.6603999999999995E-2</v>
      </c>
      <c r="O139" s="466">
        <f t="shared" si="24"/>
        <v>9.6603999999999995E-2</v>
      </c>
      <c r="P139" s="467">
        <f>VLOOKUP(B139,[3]GAN15!B:I,7,FALSE)</f>
        <v>9.9332000000000004E-2</v>
      </c>
      <c r="Q139" s="467">
        <f t="shared" si="25"/>
        <v>9.9332000000000004E-2</v>
      </c>
      <c r="R139" s="470">
        <f>VLOOKUP(B139,[3]GAN15!B:I,8,FALSE)</f>
        <v>0.108491</v>
      </c>
      <c r="S139" s="468">
        <f t="shared" si="26"/>
        <v>0.108491</v>
      </c>
    </row>
    <row r="140" spans="1:19" x14ac:dyDescent="0.2">
      <c r="A140" s="472" t="s">
        <v>268</v>
      </c>
      <c r="B140" s="473">
        <v>704</v>
      </c>
      <c r="C140" s="474" t="s">
        <v>28</v>
      </c>
      <c r="D140" s="473">
        <v>704</v>
      </c>
      <c r="E140" s="466">
        <v>4.6880000000000003E-3</v>
      </c>
      <c r="F140" s="466">
        <f t="shared" si="18"/>
        <v>4.6880000000000003E-3</v>
      </c>
      <c r="G140" s="467">
        <v>2.64E-3</v>
      </c>
      <c r="H140" s="467">
        <f t="shared" si="19"/>
        <v>2.64E-3</v>
      </c>
      <c r="I140" s="476" t="s">
        <v>28</v>
      </c>
      <c r="J140" s="468">
        <f t="shared" si="20"/>
        <v>0</v>
      </c>
      <c r="K140" s="309">
        <f t="shared" si="21"/>
        <v>0.39690107270560193</v>
      </c>
      <c r="L140" s="469">
        <f t="shared" si="22"/>
        <v>0.43712574850299402</v>
      </c>
      <c r="M140" s="310" t="str">
        <f t="shared" si="23"/>
        <v/>
      </c>
      <c r="N140" s="466">
        <f>VLOOKUP(B140,[3]GAN15!B:I,6,FALSE)</f>
        <v>3.356E-3</v>
      </c>
      <c r="O140" s="466">
        <f t="shared" si="24"/>
        <v>3.356E-3</v>
      </c>
      <c r="P140" s="467">
        <f>VLOOKUP(B140,[3]GAN15!B:I,7,FALSE)</f>
        <v>1.8370000000000001E-3</v>
      </c>
      <c r="Q140" s="467">
        <f t="shared" si="25"/>
        <v>1.8370000000000001E-3</v>
      </c>
      <c r="R140" s="470" t="str">
        <f>VLOOKUP(B140,[3]GAN15!B:I,8,FALSE)</f>
        <v/>
      </c>
      <c r="S140" s="468">
        <f t="shared" si="26"/>
        <v>0</v>
      </c>
    </row>
    <row r="141" spans="1:19" x14ac:dyDescent="0.2">
      <c r="A141" s="472" t="s">
        <v>157</v>
      </c>
      <c r="B141" s="473">
        <v>707</v>
      </c>
      <c r="C141" s="474" t="s">
        <v>28</v>
      </c>
      <c r="D141" s="473">
        <v>707</v>
      </c>
      <c r="E141" s="466">
        <v>1.5020000000000001E-3</v>
      </c>
      <c r="F141" s="466">
        <f t="shared" si="18"/>
        <v>1.5020000000000001E-3</v>
      </c>
      <c r="G141" s="467">
        <v>4.0000000000000002E-4</v>
      </c>
      <c r="H141" s="467">
        <f t="shared" si="19"/>
        <v>4.0000000000000002E-4</v>
      </c>
      <c r="I141" s="476" t="s">
        <v>28</v>
      </c>
      <c r="J141" s="468">
        <f t="shared" si="20"/>
        <v>0</v>
      </c>
      <c r="K141" s="309">
        <f t="shared" si="21"/>
        <v>0.44145873320537432</v>
      </c>
      <c r="L141" s="469">
        <f t="shared" si="22"/>
        <v>0</v>
      </c>
      <c r="M141" s="310" t="str">
        <f t="shared" si="23"/>
        <v/>
      </c>
      <c r="N141" s="466">
        <f>VLOOKUP(B141,[3]GAN15!B:I,6,FALSE)</f>
        <v>1.042E-3</v>
      </c>
      <c r="O141" s="466">
        <f t="shared" si="24"/>
        <v>1.042E-3</v>
      </c>
      <c r="P141" s="467">
        <f>VLOOKUP(B141,[3]GAN15!B:I,7,FALSE)</f>
        <v>4.0000000000000002E-4</v>
      </c>
      <c r="Q141" s="467">
        <f t="shared" si="25"/>
        <v>4.0000000000000002E-4</v>
      </c>
      <c r="R141" s="470" t="str">
        <f>VLOOKUP(B141,[3]GAN15!B:I,8,FALSE)</f>
        <v/>
      </c>
      <c r="S141" s="468">
        <f t="shared" si="26"/>
        <v>0</v>
      </c>
    </row>
    <row r="142" spans="1:19" x14ac:dyDescent="0.2">
      <c r="A142" s="472" t="s">
        <v>1298</v>
      </c>
      <c r="B142" s="473">
        <v>708</v>
      </c>
      <c r="C142" s="474" t="s">
        <v>28</v>
      </c>
      <c r="D142" s="473">
        <v>708</v>
      </c>
      <c r="E142" s="466">
        <v>4.0900000000000002E-4</v>
      </c>
      <c r="F142" s="466">
        <f t="shared" si="18"/>
        <v>4.0900000000000002E-4</v>
      </c>
      <c r="G142" s="467">
        <v>4.28E-4</v>
      </c>
      <c r="H142" s="467">
        <f t="shared" si="19"/>
        <v>4.28E-4</v>
      </c>
      <c r="I142" s="476" t="s">
        <v>28</v>
      </c>
      <c r="J142" s="468">
        <f t="shared" si="20"/>
        <v>0</v>
      </c>
      <c r="K142" s="309">
        <f t="shared" si="21"/>
        <v>2.2499999999999964E-2</v>
      </c>
      <c r="L142" s="469">
        <f t="shared" si="22"/>
        <v>6.999999999999984E-2</v>
      </c>
      <c r="M142" s="310" t="str">
        <f t="shared" si="23"/>
        <v/>
      </c>
      <c r="N142" s="466">
        <f>VLOOKUP(B142,[3]GAN15!B:I,6,FALSE)</f>
        <v>4.0000000000000002E-4</v>
      </c>
      <c r="O142" s="466">
        <f t="shared" si="24"/>
        <v>4.0000000000000002E-4</v>
      </c>
      <c r="P142" s="467">
        <f>VLOOKUP(B142,[3]GAN15!B:I,7,FALSE)</f>
        <v>4.0000000000000002E-4</v>
      </c>
      <c r="Q142" s="467">
        <f t="shared" si="25"/>
        <v>4.0000000000000002E-4</v>
      </c>
      <c r="R142" s="470" t="str">
        <f>VLOOKUP(B142,[3]GAN15!B:I,8,FALSE)</f>
        <v/>
      </c>
      <c r="S142" s="468">
        <f t="shared" si="26"/>
        <v>0</v>
      </c>
    </row>
    <row r="143" spans="1:19" x14ac:dyDescent="0.2">
      <c r="A143" s="472" t="s">
        <v>1300</v>
      </c>
      <c r="B143" s="473">
        <v>709</v>
      </c>
      <c r="C143" s="474" t="s">
        <v>28</v>
      </c>
      <c r="D143" s="473">
        <v>885</v>
      </c>
      <c r="E143" s="466">
        <v>5.4460000000000003E-3</v>
      </c>
      <c r="F143" s="466">
        <f t="shared" si="18"/>
        <v>0.24204200000000001</v>
      </c>
      <c r="G143" s="467">
        <v>2.2959999999999999E-3</v>
      </c>
      <c r="H143" s="467">
        <f t="shared" si="19"/>
        <v>0.10204400000000001</v>
      </c>
      <c r="I143" s="476" t="s">
        <v>28</v>
      </c>
      <c r="J143" s="468">
        <f t="shared" si="20"/>
        <v>0</v>
      </c>
      <c r="K143" s="309">
        <f t="shared" si="21"/>
        <v>3.0093075315677398E-2</v>
      </c>
      <c r="L143" s="469">
        <f t="shared" si="22"/>
        <v>-7.1745003684129061E-2</v>
      </c>
      <c r="M143" s="310" t="str">
        <f t="shared" si="23"/>
        <v/>
      </c>
      <c r="N143" s="466">
        <f>VLOOKUP(B143,[3]GAN15!B:I,6,FALSE)</f>
        <v>5.287E-3</v>
      </c>
      <c r="O143" s="466">
        <f t="shared" si="24"/>
        <v>0.23497099999999999</v>
      </c>
      <c r="P143" s="467">
        <f>VLOOKUP(B143,[3]GAN15!B:I,7,FALSE)</f>
        <v>2.4740000000000001E-3</v>
      </c>
      <c r="Q143" s="467">
        <f t="shared" si="25"/>
        <v>0.109931</v>
      </c>
      <c r="R143" s="470" t="str">
        <f>VLOOKUP(B143,[3]GAN15!B:I,8,FALSE)</f>
        <v/>
      </c>
      <c r="S143" s="468">
        <f t="shared" si="26"/>
        <v>0</v>
      </c>
    </row>
    <row r="144" spans="1:19" x14ac:dyDescent="0.2">
      <c r="A144" s="472" t="s">
        <v>158</v>
      </c>
      <c r="B144" s="473">
        <v>713</v>
      </c>
      <c r="C144" s="474" t="s">
        <v>28</v>
      </c>
      <c r="D144" s="473">
        <v>713</v>
      </c>
      <c r="E144" s="466">
        <v>6.4260000000000003E-3</v>
      </c>
      <c r="F144" s="466">
        <f t="shared" si="18"/>
        <v>6.4260000000000003E-3</v>
      </c>
      <c r="G144" s="467">
        <v>9.5600000000000004E-4</v>
      </c>
      <c r="H144" s="467">
        <f t="shared" si="19"/>
        <v>9.5600000000000004E-4</v>
      </c>
      <c r="I144" s="476" t="s">
        <v>28</v>
      </c>
      <c r="J144" s="468">
        <f t="shared" si="20"/>
        <v>0</v>
      </c>
      <c r="K144" s="309">
        <f t="shared" si="21"/>
        <v>-9.3269366445604684E-2</v>
      </c>
      <c r="L144" s="469">
        <f t="shared" si="22"/>
        <v>-0.39224411951684679</v>
      </c>
      <c r="M144" s="310" t="str">
        <f t="shared" si="23"/>
        <v/>
      </c>
      <c r="N144" s="466">
        <f>VLOOKUP(B144,[3]GAN15!B:I,6,FALSE)</f>
        <v>7.0870000000000004E-3</v>
      </c>
      <c r="O144" s="466">
        <f t="shared" si="24"/>
        <v>7.0870000000000004E-3</v>
      </c>
      <c r="P144" s="467">
        <f>VLOOKUP(B144,[3]GAN15!B:I,7,FALSE)</f>
        <v>1.573E-3</v>
      </c>
      <c r="Q144" s="467">
        <f t="shared" si="25"/>
        <v>1.573E-3</v>
      </c>
      <c r="R144" s="470" t="str">
        <f>VLOOKUP(B144,[3]GAN15!B:I,8,FALSE)</f>
        <v/>
      </c>
      <c r="S144" s="468">
        <f t="shared" si="26"/>
        <v>0</v>
      </c>
    </row>
    <row r="145" spans="1:19" x14ac:dyDescent="0.2">
      <c r="A145" s="472" t="s">
        <v>159</v>
      </c>
      <c r="B145" s="473">
        <v>714</v>
      </c>
      <c r="C145" s="474" t="s">
        <v>28</v>
      </c>
      <c r="D145" s="473">
        <v>714</v>
      </c>
      <c r="E145" s="466">
        <v>3.9890000000000004E-3</v>
      </c>
      <c r="F145" s="466">
        <f t="shared" si="18"/>
        <v>3.9890000000000004E-3</v>
      </c>
      <c r="G145" s="467">
        <v>1.3450000000000001E-3</v>
      </c>
      <c r="H145" s="467">
        <f t="shared" si="19"/>
        <v>1.3450000000000001E-3</v>
      </c>
      <c r="I145" s="476" t="s">
        <v>28</v>
      </c>
      <c r="J145" s="468">
        <f t="shared" si="20"/>
        <v>0</v>
      </c>
      <c r="K145" s="309">
        <f t="shared" si="21"/>
        <v>-9.8938332956855612E-2</v>
      </c>
      <c r="L145" s="469">
        <f t="shared" si="22"/>
        <v>-0.16924027177269918</v>
      </c>
      <c r="M145" s="310" t="str">
        <f t="shared" si="23"/>
        <v/>
      </c>
      <c r="N145" s="466">
        <f>VLOOKUP(B145,[3]GAN15!B:I,6,FALSE)</f>
        <v>4.4270000000000004E-3</v>
      </c>
      <c r="O145" s="466">
        <f t="shared" si="24"/>
        <v>4.4270000000000004E-3</v>
      </c>
      <c r="P145" s="467">
        <f>VLOOKUP(B145,[3]GAN15!B:I,7,FALSE)</f>
        <v>1.619E-3</v>
      </c>
      <c r="Q145" s="467">
        <f t="shared" si="25"/>
        <v>1.619E-3</v>
      </c>
      <c r="R145" s="470" t="str">
        <f>VLOOKUP(B145,[3]GAN15!B:I,8,FALSE)</f>
        <v/>
      </c>
      <c r="S145" s="468">
        <f t="shared" si="26"/>
        <v>0</v>
      </c>
    </row>
    <row r="146" spans="1:19" x14ac:dyDescent="0.2">
      <c r="A146" s="472" t="s">
        <v>342</v>
      </c>
      <c r="B146" s="473">
        <v>716</v>
      </c>
      <c r="C146" s="474" t="s">
        <v>28</v>
      </c>
      <c r="D146" s="473">
        <v>716</v>
      </c>
      <c r="E146" s="466">
        <v>4.3199999999999998E-4</v>
      </c>
      <c r="F146" s="466">
        <f t="shared" si="18"/>
        <v>4.3199999999999998E-4</v>
      </c>
      <c r="G146" s="467">
        <v>4.2999999999999999E-4</v>
      </c>
      <c r="H146" s="467">
        <f t="shared" si="19"/>
        <v>4.2999999999999999E-4</v>
      </c>
      <c r="I146" s="476" t="s">
        <v>28</v>
      </c>
      <c r="J146" s="468">
        <f t="shared" si="20"/>
        <v>0</v>
      </c>
      <c r="K146" s="309">
        <f t="shared" si="21"/>
        <v>7.9999999999999849E-2</v>
      </c>
      <c r="L146" s="469">
        <f t="shared" si="22"/>
        <v>6.9651741293532243E-2</v>
      </c>
      <c r="M146" s="310" t="str">
        <f t="shared" si="23"/>
        <v/>
      </c>
      <c r="N146" s="466">
        <f>VLOOKUP(B146,[3]GAN15!B:I,6,FALSE)</f>
        <v>4.0000000000000002E-4</v>
      </c>
      <c r="O146" s="466">
        <f t="shared" si="24"/>
        <v>4.0000000000000002E-4</v>
      </c>
      <c r="P146" s="467">
        <f>VLOOKUP(B146,[3]GAN15!B:I,7,FALSE)</f>
        <v>4.0200000000000001E-4</v>
      </c>
      <c r="Q146" s="467">
        <f t="shared" si="25"/>
        <v>4.0200000000000001E-4</v>
      </c>
      <c r="R146" s="470" t="str">
        <f>VLOOKUP(B146,[3]GAN15!B:I,8,FALSE)</f>
        <v/>
      </c>
      <c r="S146" s="468">
        <f t="shared" si="26"/>
        <v>0</v>
      </c>
    </row>
    <row r="147" spans="1:19" x14ac:dyDescent="0.2">
      <c r="A147" s="472" t="s">
        <v>160</v>
      </c>
      <c r="B147" s="473">
        <v>721</v>
      </c>
      <c r="C147" s="474" t="s">
        <v>28</v>
      </c>
      <c r="D147" s="473">
        <v>827</v>
      </c>
      <c r="E147" s="466">
        <v>2.2971999999999999E-2</v>
      </c>
      <c r="F147" s="466">
        <f t="shared" si="18"/>
        <v>1.8425370000000001</v>
      </c>
      <c r="G147" s="467">
        <v>8.1639999999999994E-3</v>
      </c>
      <c r="H147" s="467">
        <f t="shared" si="19"/>
        <v>0.78717199999999998</v>
      </c>
      <c r="I147" s="476" t="s">
        <v>28</v>
      </c>
      <c r="J147" s="468">
        <f t="shared" si="20"/>
        <v>0</v>
      </c>
      <c r="K147" s="309">
        <f t="shared" si="21"/>
        <v>2.2278850987193621E-2</v>
      </c>
      <c r="L147" s="469">
        <f t="shared" si="22"/>
        <v>-3.3324723602311535E-3</v>
      </c>
      <c r="M147" s="310" t="str">
        <f t="shared" si="23"/>
        <v/>
      </c>
      <c r="N147" s="466">
        <f>VLOOKUP(B147,[3]GAN15!B:I,6,FALSE)</f>
        <v>2.0514999999999999E-2</v>
      </c>
      <c r="O147" s="466">
        <f t="shared" si="24"/>
        <v>1.8023819999999999</v>
      </c>
      <c r="P147" s="467">
        <f>VLOOKUP(B147,[3]GAN15!B:I,7,FALSE)</f>
        <v>7.685E-3</v>
      </c>
      <c r="Q147" s="467">
        <f t="shared" si="25"/>
        <v>0.78980399999999995</v>
      </c>
      <c r="R147" s="470" t="str">
        <f>VLOOKUP(B147,[3]GAN15!B:I,8,FALSE)</f>
        <v/>
      </c>
      <c r="S147" s="468">
        <f t="shared" si="26"/>
        <v>0</v>
      </c>
    </row>
    <row r="148" spans="1:19" x14ac:dyDescent="0.2">
      <c r="A148" s="472" t="s">
        <v>161</v>
      </c>
      <c r="B148" s="473">
        <v>722</v>
      </c>
      <c r="C148" s="474" t="s">
        <v>28</v>
      </c>
      <c r="D148" s="473">
        <v>23</v>
      </c>
      <c r="E148" s="466">
        <v>1.586E-3</v>
      </c>
      <c r="F148" s="466">
        <f t="shared" si="18"/>
        <v>8.8169999999999998E-2</v>
      </c>
      <c r="G148" s="467">
        <v>7.3899999999999997E-4</v>
      </c>
      <c r="H148" s="467">
        <f t="shared" si="19"/>
        <v>3.8792999999999987E-2</v>
      </c>
      <c r="I148" s="476" t="s">
        <v>28</v>
      </c>
      <c r="J148" s="468">
        <f t="shared" si="20"/>
        <v>0</v>
      </c>
      <c r="K148" s="309">
        <f t="shared" si="21"/>
        <v>-1.4177418994163471E-2</v>
      </c>
      <c r="L148" s="469">
        <f t="shared" si="22"/>
        <v>-9.0476413767233033E-2</v>
      </c>
      <c r="M148" s="310" t="str">
        <f t="shared" si="23"/>
        <v/>
      </c>
      <c r="N148" s="466">
        <f>VLOOKUP(B148,[3]GAN15!B:I,6,FALSE)</f>
        <v>1.882E-3</v>
      </c>
      <c r="O148" s="466">
        <f t="shared" si="24"/>
        <v>8.943799999999999E-2</v>
      </c>
      <c r="P148" s="467">
        <f>VLOOKUP(B148,[3]GAN15!B:I,7,FALSE)</f>
        <v>1.4530000000000001E-3</v>
      </c>
      <c r="Q148" s="467">
        <f t="shared" si="25"/>
        <v>4.2652000000000009E-2</v>
      </c>
      <c r="R148" s="470" t="str">
        <f>VLOOKUP(B148,[3]GAN15!B:I,8,FALSE)</f>
        <v/>
      </c>
      <c r="S148" s="468">
        <f t="shared" si="26"/>
        <v>0</v>
      </c>
    </row>
    <row r="149" spans="1:19" x14ac:dyDescent="0.2">
      <c r="A149" s="472" t="s">
        <v>1380</v>
      </c>
      <c r="B149" s="473">
        <v>723</v>
      </c>
      <c r="C149" s="474" t="s">
        <v>28</v>
      </c>
      <c r="D149" s="473">
        <v>31</v>
      </c>
      <c r="E149" s="466">
        <v>5.1435000000000002E-2</v>
      </c>
      <c r="F149" s="466">
        <f t="shared" si="18"/>
        <v>0.152924</v>
      </c>
      <c r="G149" s="467">
        <v>2.2199E-2</v>
      </c>
      <c r="H149" s="467">
        <f t="shared" si="19"/>
        <v>9.5323999999999992E-2</v>
      </c>
      <c r="I149" s="476" t="s">
        <v>28</v>
      </c>
      <c r="J149" s="468">
        <f t="shared" si="20"/>
        <v>7.8340000000000007E-2</v>
      </c>
      <c r="K149" s="309">
        <f t="shared" si="21"/>
        <v>-2.7967760799369579E-2</v>
      </c>
      <c r="L149" s="469">
        <f t="shared" si="22"/>
        <v>2.5949006059431845E-2</v>
      </c>
      <c r="M149" s="310">
        <f t="shared" si="23"/>
        <v>3.95021429614002E-2</v>
      </c>
      <c r="N149" s="466">
        <f>VLOOKUP(B149,[3]GAN15!B:I,6,FALSE)</f>
        <v>4.8856999999999998E-2</v>
      </c>
      <c r="O149" s="466">
        <f t="shared" si="24"/>
        <v>0.15732400000000002</v>
      </c>
      <c r="P149" s="467">
        <f>VLOOKUP(B149,[3]GAN15!B:I,7,FALSE)</f>
        <v>1.7042000000000002E-2</v>
      </c>
      <c r="Q149" s="467">
        <f t="shared" si="25"/>
        <v>9.2912999999999996E-2</v>
      </c>
      <c r="R149" s="470" t="str">
        <f>VLOOKUP(B149,[3]GAN15!B:I,8,FALSE)</f>
        <v/>
      </c>
      <c r="S149" s="468">
        <f t="shared" si="26"/>
        <v>7.5362999999999999E-2</v>
      </c>
    </row>
    <row r="150" spans="1:19" x14ac:dyDescent="0.2">
      <c r="A150" s="472" t="s">
        <v>162</v>
      </c>
      <c r="B150" s="473">
        <v>725</v>
      </c>
      <c r="C150" s="474" t="s">
        <v>28</v>
      </c>
      <c r="D150" s="473">
        <v>725</v>
      </c>
      <c r="E150" s="466">
        <v>1.1911E-2</v>
      </c>
      <c r="F150" s="466">
        <f t="shared" si="18"/>
        <v>1.1911E-2</v>
      </c>
      <c r="G150" s="467">
        <v>3.5469999999999998E-3</v>
      </c>
      <c r="H150" s="467">
        <f t="shared" si="19"/>
        <v>3.5469999999999998E-3</v>
      </c>
      <c r="I150" s="476" t="s">
        <v>28</v>
      </c>
      <c r="J150" s="468">
        <f t="shared" si="20"/>
        <v>0</v>
      </c>
      <c r="K150" s="309">
        <f t="shared" si="21"/>
        <v>4.7673498108892431E-2</v>
      </c>
      <c r="L150" s="469">
        <f t="shared" si="22"/>
        <v>-8.0134854771784281E-2</v>
      </c>
      <c r="M150" s="310" t="str">
        <f t="shared" si="23"/>
        <v/>
      </c>
      <c r="N150" s="466">
        <f>VLOOKUP(B150,[3]GAN15!B:I,6,FALSE)</f>
        <v>1.1369000000000001E-2</v>
      </c>
      <c r="O150" s="466">
        <f t="shared" si="24"/>
        <v>1.1369000000000001E-2</v>
      </c>
      <c r="P150" s="467">
        <f>VLOOKUP(B150,[3]GAN15!B:I,7,FALSE)</f>
        <v>3.8560000000000001E-3</v>
      </c>
      <c r="Q150" s="467">
        <f t="shared" si="25"/>
        <v>3.8560000000000001E-3</v>
      </c>
      <c r="R150" s="470" t="str">
        <f>VLOOKUP(B150,[3]GAN15!B:I,8,FALSE)</f>
        <v/>
      </c>
      <c r="S150" s="468">
        <f t="shared" si="26"/>
        <v>0</v>
      </c>
    </row>
    <row r="151" spans="1:19" x14ac:dyDescent="0.2">
      <c r="A151" s="472" t="s">
        <v>163</v>
      </c>
      <c r="B151" s="473">
        <v>727</v>
      </c>
      <c r="C151" s="474" t="s">
        <v>28</v>
      </c>
      <c r="D151" s="473">
        <v>727</v>
      </c>
      <c r="E151" s="466">
        <v>6.8739999999999999E-3</v>
      </c>
      <c r="F151" s="466">
        <f t="shared" si="18"/>
        <v>6.8739999999999999E-3</v>
      </c>
      <c r="G151" s="467">
        <v>5.097E-3</v>
      </c>
      <c r="H151" s="467">
        <f t="shared" si="19"/>
        <v>5.097E-3</v>
      </c>
      <c r="I151" s="476" t="s">
        <v>28</v>
      </c>
      <c r="J151" s="468">
        <f t="shared" si="20"/>
        <v>0</v>
      </c>
      <c r="K151" s="309">
        <f t="shared" si="21"/>
        <v>-3.8601398601398662E-2</v>
      </c>
      <c r="L151" s="469">
        <f t="shared" si="22"/>
        <v>3.5440047253396667E-3</v>
      </c>
      <c r="M151" s="310" t="str">
        <f t="shared" si="23"/>
        <v/>
      </c>
      <c r="N151" s="466">
        <f>VLOOKUP(B151,[3]GAN15!B:I,6,FALSE)</f>
        <v>7.1500000000000001E-3</v>
      </c>
      <c r="O151" s="466">
        <f t="shared" si="24"/>
        <v>7.1500000000000001E-3</v>
      </c>
      <c r="P151" s="467">
        <f>VLOOKUP(B151,[3]GAN15!B:I,7,FALSE)</f>
        <v>5.0790000000000002E-3</v>
      </c>
      <c r="Q151" s="467">
        <f t="shared" si="25"/>
        <v>5.0790000000000002E-3</v>
      </c>
      <c r="R151" s="470" t="str">
        <f>VLOOKUP(B151,[3]GAN15!B:I,8,FALSE)</f>
        <v/>
      </c>
      <c r="S151" s="468">
        <f t="shared" si="26"/>
        <v>0</v>
      </c>
    </row>
    <row r="152" spans="1:19" x14ac:dyDescent="0.2">
      <c r="A152" s="472" t="s">
        <v>165</v>
      </c>
      <c r="B152" s="473">
        <v>731</v>
      </c>
      <c r="C152" s="474" t="s">
        <v>28</v>
      </c>
      <c r="D152" s="473">
        <v>731</v>
      </c>
      <c r="E152" s="466">
        <v>1.3290000000000001E-3</v>
      </c>
      <c r="F152" s="466">
        <f t="shared" si="18"/>
        <v>1.3290000000000001E-3</v>
      </c>
      <c r="G152" s="467">
        <v>4.0000000000000002E-4</v>
      </c>
      <c r="H152" s="467">
        <f t="shared" si="19"/>
        <v>4.0000000000000002E-4</v>
      </c>
      <c r="I152" s="476" t="s">
        <v>28</v>
      </c>
      <c r="J152" s="468">
        <f t="shared" si="20"/>
        <v>0</v>
      </c>
      <c r="K152" s="309">
        <f t="shared" si="21"/>
        <v>0.27665706051873196</v>
      </c>
      <c r="L152" s="469">
        <f t="shared" si="22"/>
        <v>0</v>
      </c>
      <c r="M152" s="310" t="str">
        <f t="shared" si="23"/>
        <v/>
      </c>
      <c r="N152" s="466">
        <f>VLOOKUP(B152,[3]GAN15!B:I,6,FALSE)</f>
        <v>1.041E-3</v>
      </c>
      <c r="O152" s="466">
        <f t="shared" si="24"/>
        <v>1.041E-3</v>
      </c>
      <c r="P152" s="467">
        <f>VLOOKUP(B152,[3]GAN15!B:I,7,FALSE)</f>
        <v>4.0000000000000002E-4</v>
      </c>
      <c r="Q152" s="467">
        <f t="shared" si="25"/>
        <v>4.0000000000000002E-4</v>
      </c>
      <c r="R152" s="470" t="str">
        <f>VLOOKUP(B152,[3]GAN15!B:I,8,FALSE)</f>
        <v/>
      </c>
      <c r="S152" s="468">
        <f t="shared" si="26"/>
        <v>0</v>
      </c>
    </row>
    <row r="153" spans="1:19" x14ac:dyDescent="0.2">
      <c r="A153" s="472" t="s">
        <v>166</v>
      </c>
      <c r="B153" s="473">
        <v>736</v>
      </c>
      <c r="C153" s="474" t="s">
        <v>28</v>
      </c>
      <c r="D153" s="473">
        <v>736</v>
      </c>
      <c r="E153" s="466">
        <v>2.0950000000000001E-3</v>
      </c>
      <c r="F153" s="466">
        <f t="shared" si="18"/>
        <v>2.0950000000000001E-3</v>
      </c>
      <c r="G153" s="467">
        <v>2.3930000000000002E-3</v>
      </c>
      <c r="H153" s="467">
        <f t="shared" si="19"/>
        <v>2.3930000000000002E-3</v>
      </c>
      <c r="I153" s="476" t="s">
        <v>28</v>
      </c>
      <c r="J153" s="468">
        <f t="shared" si="20"/>
        <v>0</v>
      </c>
      <c r="K153" s="309">
        <f t="shared" si="21"/>
        <v>0.32511068943706523</v>
      </c>
      <c r="L153" s="469">
        <f t="shared" si="22"/>
        <v>1.3983050847457656E-2</v>
      </c>
      <c r="M153" s="310" t="str">
        <f t="shared" si="23"/>
        <v/>
      </c>
      <c r="N153" s="466">
        <f>VLOOKUP(B153,[3]GAN15!B:I,6,FALSE)</f>
        <v>1.5809999999999999E-3</v>
      </c>
      <c r="O153" s="466">
        <f t="shared" si="24"/>
        <v>1.5809999999999999E-3</v>
      </c>
      <c r="P153" s="467">
        <f>VLOOKUP(B153,[3]GAN15!B:I,7,FALSE)</f>
        <v>2.3600000000000001E-3</v>
      </c>
      <c r="Q153" s="467">
        <f t="shared" si="25"/>
        <v>2.3600000000000001E-3</v>
      </c>
      <c r="R153" s="470" t="str">
        <f>VLOOKUP(B153,[3]GAN15!B:I,8,FALSE)</f>
        <v/>
      </c>
      <c r="S153" s="468">
        <f t="shared" si="26"/>
        <v>0</v>
      </c>
    </row>
    <row r="154" spans="1:19" x14ac:dyDescent="0.2">
      <c r="A154" s="472" t="s">
        <v>167</v>
      </c>
      <c r="B154" s="473">
        <v>737</v>
      </c>
      <c r="C154" s="474" t="s">
        <v>28</v>
      </c>
      <c r="D154" s="473">
        <v>188</v>
      </c>
      <c r="E154" s="466">
        <v>4.64E-4</v>
      </c>
      <c r="F154" s="466">
        <f t="shared" si="18"/>
        <v>1.5806000000000001E-2</v>
      </c>
      <c r="G154" s="467">
        <v>4.0000000000000002E-4</v>
      </c>
      <c r="H154" s="467">
        <f t="shared" si="19"/>
        <v>1.6612000000000002E-2</v>
      </c>
      <c r="I154" s="476" t="s">
        <v>28</v>
      </c>
      <c r="J154" s="468">
        <f t="shared" si="20"/>
        <v>0</v>
      </c>
      <c r="K154" s="309">
        <f t="shared" si="21"/>
        <v>1.3140183321582066E-2</v>
      </c>
      <c r="L154" s="469">
        <f t="shared" si="22"/>
        <v>6.9258496395468772E-2</v>
      </c>
      <c r="M154" s="310" t="str">
        <f t="shared" si="23"/>
        <v/>
      </c>
      <c r="N154" s="466">
        <f>VLOOKUP(B154,[3]GAN15!B:I,6,FALSE)</f>
        <v>4.64E-4</v>
      </c>
      <c r="O154" s="466">
        <f t="shared" si="24"/>
        <v>1.5601E-2</v>
      </c>
      <c r="P154" s="467">
        <f>VLOOKUP(B154,[3]GAN15!B:I,7,FALSE)</f>
        <v>4.0000000000000002E-4</v>
      </c>
      <c r="Q154" s="467">
        <f t="shared" si="25"/>
        <v>1.5535999999999999E-2</v>
      </c>
      <c r="R154" s="470" t="str">
        <f>VLOOKUP(B154,[3]GAN15!B:I,8,FALSE)</f>
        <v/>
      </c>
      <c r="S154" s="468">
        <f t="shared" si="26"/>
        <v>0</v>
      </c>
    </row>
    <row r="155" spans="1:19" x14ac:dyDescent="0.2">
      <c r="A155" s="472" t="s">
        <v>168</v>
      </c>
      <c r="B155" s="473">
        <v>738</v>
      </c>
      <c r="C155" s="474" t="s">
        <v>28</v>
      </c>
      <c r="D155" s="473">
        <v>738</v>
      </c>
      <c r="E155" s="466">
        <v>3.2226999999999999E-2</v>
      </c>
      <c r="F155" s="466">
        <f t="shared" si="18"/>
        <v>3.2226999999999999E-2</v>
      </c>
      <c r="G155" s="467">
        <v>9.7409999999999997E-3</v>
      </c>
      <c r="H155" s="467">
        <f t="shared" si="19"/>
        <v>9.7409999999999997E-3</v>
      </c>
      <c r="I155" s="476" t="s">
        <v>28</v>
      </c>
      <c r="J155" s="468">
        <f t="shared" si="20"/>
        <v>0</v>
      </c>
      <c r="K155" s="309">
        <f t="shared" si="21"/>
        <v>-9.3269934162399371E-2</v>
      </c>
      <c r="L155" s="469">
        <f t="shared" si="22"/>
        <v>-6.3545472024610694E-2</v>
      </c>
      <c r="M155" s="310" t="str">
        <f t="shared" si="23"/>
        <v/>
      </c>
      <c r="N155" s="466">
        <f>VLOOKUP(B155,[3]GAN15!B:I,6,FALSE)</f>
        <v>3.5541999999999997E-2</v>
      </c>
      <c r="O155" s="466">
        <f t="shared" si="24"/>
        <v>3.5541999999999997E-2</v>
      </c>
      <c r="P155" s="467">
        <f>VLOOKUP(B155,[3]GAN15!B:I,7,FALSE)</f>
        <v>1.0402E-2</v>
      </c>
      <c r="Q155" s="467">
        <f t="shared" si="25"/>
        <v>1.0402E-2</v>
      </c>
      <c r="R155" s="470" t="str">
        <f>VLOOKUP(B155,[3]GAN15!B:I,8,FALSE)</f>
        <v/>
      </c>
      <c r="S155" s="468">
        <f t="shared" si="26"/>
        <v>0</v>
      </c>
    </row>
    <row r="156" spans="1:19" x14ac:dyDescent="0.2">
      <c r="A156" s="472" t="s">
        <v>169</v>
      </c>
      <c r="B156" s="473">
        <v>740</v>
      </c>
      <c r="C156" s="474" t="s">
        <v>28</v>
      </c>
      <c r="D156" s="473">
        <v>740</v>
      </c>
      <c r="E156" s="466">
        <v>1.7860999999999998E-2</v>
      </c>
      <c r="F156" s="466">
        <f t="shared" si="18"/>
        <v>1.7860999999999998E-2</v>
      </c>
      <c r="G156" s="467">
        <v>8.1010000000000006E-3</v>
      </c>
      <c r="H156" s="467">
        <f t="shared" si="19"/>
        <v>8.1010000000000006E-3</v>
      </c>
      <c r="I156" s="476" t="s">
        <v>28</v>
      </c>
      <c r="J156" s="468">
        <f t="shared" si="20"/>
        <v>0</v>
      </c>
      <c r="K156" s="309">
        <f t="shared" si="21"/>
        <v>0.24510282328337385</v>
      </c>
      <c r="L156" s="469">
        <f t="shared" si="22"/>
        <v>-3.4215546018121046E-2</v>
      </c>
      <c r="M156" s="310" t="str">
        <f t="shared" si="23"/>
        <v/>
      </c>
      <c r="N156" s="466">
        <f>VLOOKUP(B156,[3]GAN15!B:I,6,FALSE)</f>
        <v>1.4345E-2</v>
      </c>
      <c r="O156" s="466">
        <f t="shared" si="24"/>
        <v>1.4345E-2</v>
      </c>
      <c r="P156" s="467">
        <f>VLOOKUP(B156,[3]GAN15!B:I,7,FALSE)</f>
        <v>8.3879999999999996E-3</v>
      </c>
      <c r="Q156" s="467">
        <f t="shared" si="25"/>
        <v>8.3879999999999996E-3</v>
      </c>
      <c r="R156" s="470" t="str">
        <f>VLOOKUP(B156,[3]GAN15!B:I,8,FALSE)</f>
        <v/>
      </c>
      <c r="S156" s="468">
        <f t="shared" si="26"/>
        <v>0</v>
      </c>
    </row>
    <row r="157" spans="1:19" x14ac:dyDescent="0.2">
      <c r="A157" s="472" t="s">
        <v>170</v>
      </c>
      <c r="B157" s="473">
        <v>741</v>
      </c>
      <c r="C157" s="474" t="s">
        <v>28</v>
      </c>
      <c r="D157" s="473">
        <v>741</v>
      </c>
      <c r="E157" s="466">
        <v>2.0896999999999999E-2</v>
      </c>
      <c r="F157" s="466">
        <f t="shared" si="18"/>
        <v>2.0896999999999999E-2</v>
      </c>
      <c r="G157" s="467">
        <v>3.8219999999999999E-3</v>
      </c>
      <c r="H157" s="467">
        <f t="shared" si="19"/>
        <v>3.8219999999999999E-3</v>
      </c>
      <c r="I157" s="476" t="s">
        <v>28</v>
      </c>
      <c r="J157" s="468">
        <f t="shared" si="20"/>
        <v>0</v>
      </c>
      <c r="K157" s="309">
        <f t="shared" si="21"/>
        <v>-2.7910871284365202E-2</v>
      </c>
      <c r="L157" s="469">
        <f t="shared" si="22"/>
        <v>-0.19638351555929356</v>
      </c>
      <c r="M157" s="310" t="str">
        <f t="shared" si="23"/>
        <v/>
      </c>
      <c r="N157" s="466">
        <f>VLOOKUP(B157,[3]GAN15!B:I,6,FALSE)</f>
        <v>2.1496999999999999E-2</v>
      </c>
      <c r="O157" s="466">
        <f t="shared" si="24"/>
        <v>2.1496999999999999E-2</v>
      </c>
      <c r="P157" s="467">
        <f>VLOOKUP(B157,[3]GAN15!B:I,7,FALSE)</f>
        <v>4.7559999999999998E-3</v>
      </c>
      <c r="Q157" s="467">
        <f t="shared" si="25"/>
        <v>4.7559999999999998E-3</v>
      </c>
      <c r="R157" s="470" t="str">
        <f>VLOOKUP(B157,[3]GAN15!B:I,8,FALSE)</f>
        <v/>
      </c>
      <c r="S157" s="468">
        <f t="shared" si="26"/>
        <v>0</v>
      </c>
    </row>
    <row r="158" spans="1:19" x14ac:dyDescent="0.2">
      <c r="A158" s="472" t="s">
        <v>171</v>
      </c>
      <c r="B158" s="473">
        <v>742</v>
      </c>
      <c r="C158" s="474" t="s">
        <v>28</v>
      </c>
      <c r="D158" s="473">
        <v>48</v>
      </c>
      <c r="E158" s="466">
        <v>1.0545000000000001E-2</v>
      </c>
      <c r="F158" s="466">
        <f t="shared" si="18"/>
        <v>0.66567700000000007</v>
      </c>
      <c r="G158" s="467">
        <v>3.5950000000000001E-3</v>
      </c>
      <c r="H158" s="467">
        <f t="shared" si="19"/>
        <v>0.69689999999999996</v>
      </c>
      <c r="I158" s="476" t="s">
        <v>28</v>
      </c>
      <c r="J158" s="468">
        <f t="shared" si="20"/>
        <v>0.74857600000000002</v>
      </c>
      <c r="K158" s="309">
        <f t="shared" si="21"/>
        <v>7.9412618391673462E-2</v>
      </c>
      <c r="L158" s="469">
        <f t="shared" si="22"/>
        <v>-4.961140302667888E-2</v>
      </c>
      <c r="M158" s="310">
        <f t="shared" si="23"/>
        <v>-5.2254291643086259E-2</v>
      </c>
      <c r="N158" s="466">
        <f>VLOOKUP(B158,[3]GAN15!B:I,6,FALSE)</f>
        <v>1.1273E-2</v>
      </c>
      <c r="O158" s="466">
        <f t="shared" si="24"/>
        <v>0.61670299999999989</v>
      </c>
      <c r="P158" s="467">
        <f>VLOOKUP(B158,[3]GAN15!B:I,7,FALSE)</f>
        <v>5.1279999999999997E-3</v>
      </c>
      <c r="Q158" s="467">
        <f t="shared" si="25"/>
        <v>0.73327900000000001</v>
      </c>
      <c r="R158" s="470" t="str">
        <f>VLOOKUP(B158,[3]GAN15!B:I,8,FALSE)</f>
        <v/>
      </c>
      <c r="S158" s="468">
        <f t="shared" si="26"/>
        <v>0.78984900000000002</v>
      </c>
    </row>
    <row r="159" spans="1:19" x14ac:dyDescent="0.2">
      <c r="A159" s="472" t="s">
        <v>172</v>
      </c>
      <c r="B159" s="473">
        <v>744</v>
      </c>
      <c r="C159" s="474" t="s">
        <v>28</v>
      </c>
      <c r="D159" s="473">
        <v>22</v>
      </c>
      <c r="E159" s="466">
        <v>9.8700000000000003E-4</v>
      </c>
      <c r="F159" s="466">
        <f t="shared" si="18"/>
        <v>0.18248500000000001</v>
      </c>
      <c r="G159" s="467">
        <v>5.7899999999999998E-4</v>
      </c>
      <c r="H159" s="467">
        <f t="shared" si="19"/>
        <v>0.18349899999999997</v>
      </c>
      <c r="I159" s="476" t="s">
        <v>28</v>
      </c>
      <c r="J159" s="468">
        <f t="shared" si="20"/>
        <v>0.164377</v>
      </c>
      <c r="K159" s="309">
        <f t="shared" si="21"/>
        <v>1.5616738739641312E-2</v>
      </c>
      <c r="L159" s="469">
        <f t="shared" si="22"/>
        <v>-8.6761567758842917E-3</v>
      </c>
      <c r="M159" s="310">
        <f t="shared" si="23"/>
        <v>-4.8116234089619403E-2</v>
      </c>
      <c r="N159" s="466">
        <f>VLOOKUP(B159,[3]GAN15!B:I,6,FALSE)</f>
        <v>7.7499999999999997E-4</v>
      </c>
      <c r="O159" s="466">
        <f t="shared" si="24"/>
        <v>0.17967900000000001</v>
      </c>
      <c r="P159" s="467">
        <f>VLOOKUP(B159,[3]GAN15!B:I,7,FALSE)</f>
        <v>4.4999999999999999E-4</v>
      </c>
      <c r="Q159" s="467">
        <f t="shared" si="25"/>
        <v>0.18510500000000002</v>
      </c>
      <c r="R159" s="470" t="str">
        <f>VLOOKUP(B159,[3]GAN15!B:I,8,FALSE)</f>
        <v/>
      </c>
      <c r="S159" s="468">
        <f t="shared" si="26"/>
        <v>0.17268600000000001</v>
      </c>
    </row>
    <row r="160" spans="1:19" x14ac:dyDescent="0.2">
      <c r="A160" s="472" t="s">
        <v>1373</v>
      </c>
      <c r="B160" s="473">
        <v>748</v>
      </c>
      <c r="C160" s="474" t="s">
        <v>28</v>
      </c>
      <c r="D160" s="473">
        <v>748</v>
      </c>
      <c r="E160" s="466">
        <v>4.0000000000000002E-4</v>
      </c>
      <c r="F160" s="466">
        <f t="shared" si="18"/>
        <v>4.0000000000000002E-4</v>
      </c>
      <c r="G160" s="467">
        <v>4.0000000000000002E-4</v>
      </c>
      <c r="H160" s="467">
        <f t="shared" si="19"/>
        <v>4.0000000000000002E-4</v>
      </c>
      <c r="I160" s="476" t="s">
        <v>28</v>
      </c>
      <c r="J160" s="468">
        <f t="shared" si="20"/>
        <v>0</v>
      </c>
      <c r="K160" s="309">
        <f t="shared" si="21"/>
        <v>0</v>
      </c>
      <c r="L160" s="469">
        <f t="shared" si="22"/>
        <v>0</v>
      </c>
      <c r="M160" s="310" t="str">
        <f t="shared" si="23"/>
        <v/>
      </c>
      <c r="N160" s="466">
        <f>VLOOKUP(B160,[3]GAN15!B:I,6,FALSE)</f>
        <v>4.0000000000000002E-4</v>
      </c>
      <c r="O160" s="466">
        <f t="shared" si="24"/>
        <v>4.0000000000000002E-4</v>
      </c>
      <c r="P160" s="467">
        <f>VLOOKUP(B160,[3]GAN15!B:I,7,FALSE)</f>
        <v>4.0000000000000002E-4</v>
      </c>
      <c r="Q160" s="467">
        <f t="shared" si="25"/>
        <v>4.0000000000000002E-4</v>
      </c>
      <c r="R160" s="470" t="str">
        <f>VLOOKUP(B160,[3]GAN15!B:I,8,FALSE)</f>
        <v/>
      </c>
      <c r="S160" s="468">
        <f t="shared" si="26"/>
        <v>0</v>
      </c>
    </row>
    <row r="161" spans="1:19" x14ac:dyDescent="0.2">
      <c r="A161" s="472" t="s">
        <v>269</v>
      </c>
      <c r="B161" s="473">
        <v>755</v>
      </c>
      <c r="C161" s="474" t="s">
        <v>28</v>
      </c>
      <c r="D161" s="473">
        <v>755</v>
      </c>
      <c r="E161" s="466">
        <v>4.4070000000000003E-3</v>
      </c>
      <c r="F161" s="466">
        <f t="shared" si="18"/>
        <v>4.4070000000000003E-3</v>
      </c>
      <c r="G161" s="467">
        <v>3.4420000000000002E-3</v>
      </c>
      <c r="H161" s="467">
        <f t="shared" si="19"/>
        <v>3.4420000000000002E-3</v>
      </c>
      <c r="I161" s="476" t="s">
        <v>28</v>
      </c>
      <c r="J161" s="468">
        <f t="shared" si="20"/>
        <v>0</v>
      </c>
      <c r="K161" s="309">
        <f t="shared" si="21"/>
        <v>-0.27325197889182051</v>
      </c>
      <c r="L161" s="469">
        <f t="shared" si="22"/>
        <v>-0.12238653748087713</v>
      </c>
      <c r="M161" s="310" t="str">
        <f t="shared" si="23"/>
        <v/>
      </c>
      <c r="N161" s="466">
        <f>VLOOKUP(B161,[3]GAN15!B:I,6,FALSE)</f>
        <v>6.0639999999999999E-3</v>
      </c>
      <c r="O161" s="466">
        <f t="shared" si="24"/>
        <v>6.0639999999999999E-3</v>
      </c>
      <c r="P161" s="467">
        <f>VLOOKUP(B161,[3]GAN15!B:I,7,FALSE)</f>
        <v>3.9220000000000001E-3</v>
      </c>
      <c r="Q161" s="467">
        <f t="shared" si="25"/>
        <v>3.9220000000000001E-3</v>
      </c>
      <c r="R161" s="470" t="str">
        <f>VLOOKUP(B161,[3]GAN15!B:I,8,FALSE)</f>
        <v/>
      </c>
      <c r="S161" s="468">
        <f t="shared" si="26"/>
        <v>0</v>
      </c>
    </row>
    <row r="162" spans="1:19" x14ac:dyDescent="0.2">
      <c r="A162" s="472" t="s">
        <v>173</v>
      </c>
      <c r="B162" s="473">
        <v>764</v>
      </c>
      <c r="C162" s="474" t="s">
        <v>28</v>
      </c>
      <c r="D162" s="473">
        <v>29</v>
      </c>
      <c r="E162" s="466">
        <v>6.9193000000000005E-2</v>
      </c>
      <c r="F162" s="466">
        <f t="shared" si="18"/>
        <v>9.1749999999999998E-2</v>
      </c>
      <c r="G162" s="467">
        <v>1.6181999999999998E-2</v>
      </c>
      <c r="H162" s="467">
        <f t="shared" si="19"/>
        <v>2.3435999999999998E-2</v>
      </c>
      <c r="I162" s="476" t="s">
        <v>28</v>
      </c>
      <c r="J162" s="468">
        <f t="shared" si="20"/>
        <v>0</v>
      </c>
      <c r="K162" s="309">
        <f t="shared" si="21"/>
        <v>0.10878812780973557</v>
      </c>
      <c r="L162" s="469">
        <f t="shared" si="22"/>
        <v>-6.8336314847942781E-2</v>
      </c>
      <c r="M162" s="310" t="str">
        <f t="shared" si="23"/>
        <v/>
      </c>
      <c r="N162" s="466">
        <f>VLOOKUP(B162,[3]GAN15!B:I,6,FALSE)</f>
        <v>5.8465999999999997E-2</v>
      </c>
      <c r="O162" s="466">
        <f t="shared" si="24"/>
        <v>8.2748000000000002E-2</v>
      </c>
      <c r="P162" s="467">
        <f>VLOOKUP(B162,[3]GAN15!B:I,7,FALSE)</f>
        <v>1.8224000000000001E-2</v>
      </c>
      <c r="Q162" s="467">
        <f t="shared" si="25"/>
        <v>2.5155E-2</v>
      </c>
      <c r="R162" s="470" t="str">
        <f>VLOOKUP(B162,[3]GAN15!B:I,8,FALSE)</f>
        <v/>
      </c>
      <c r="S162" s="468">
        <f t="shared" si="26"/>
        <v>0</v>
      </c>
    </row>
    <row r="163" spans="1:19" x14ac:dyDescent="0.2">
      <c r="A163" s="472" t="s">
        <v>174</v>
      </c>
      <c r="B163" s="473">
        <v>765</v>
      </c>
      <c r="C163" s="474" t="s">
        <v>28</v>
      </c>
      <c r="D163" s="473">
        <v>765</v>
      </c>
      <c r="E163" s="466">
        <v>1.4947999999999999E-2</v>
      </c>
      <c r="F163" s="466">
        <f t="shared" si="18"/>
        <v>1.4947999999999999E-2</v>
      </c>
      <c r="G163" s="467">
        <v>2.5669999999999998E-3</v>
      </c>
      <c r="H163" s="467">
        <f t="shared" si="19"/>
        <v>2.5669999999999998E-3</v>
      </c>
      <c r="I163" s="476" t="s">
        <v>28</v>
      </c>
      <c r="J163" s="468">
        <f t="shared" si="20"/>
        <v>0</v>
      </c>
      <c r="K163" s="309">
        <f t="shared" si="21"/>
        <v>6.3763165385710252E-2</v>
      </c>
      <c r="L163" s="469">
        <f t="shared" si="22"/>
        <v>-0.23850489469000302</v>
      </c>
      <c r="M163" s="310" t="str">
        <f t="shared" si="23"/>
        <v/>
      </c>
      <c r="N163" s="466">
        <f>VLOOKUP(B163,[3]GAN15!B:I,6,FALSE)</f>
        <v>1.4052E-2</v>
      </c>
      <c r="O163" s="466">
        <f t="shared" si="24"/>
        <v>1.4052E-2</v>
      </c>
      <c r="P163" s="467">
        <f>VLOOKUP(B163,[3]GAN15!B:I,7,FALSE)</f>
        <v>3.3709999999999999E-3</v>
      </c>
      <c r="Q163" s="467">
        <f t="shared" si="25"/>
        <v>3.3709999999999999E-3</v>
      </c>
      <c r="R163" s="470" t="str">
        <f>VLOOKUP(B163,[3]GAN15!B:I,8,FALSE)</f>
        <v/>
      </c>
      <c r="S163" s="468">
        <f t="shared" si="26"/>
        <v>0</v>
      </c>
    </row>
    <row r="164" spans="1:19" x14ac:dyDescent="0.2">
      <c r="A164" s="472" t="s">
        <v>175</v>
      </c>
      <c r="B164" s="473">
        <v>766</v>
      </c>
      <c r="C164" s="474" t="s">
        <v>28</v>
      </c>
      <c r="D164" s="473">
        <v>766</v>
      </c>
      <c r="E164" s="466">
        <v>5.5378999999999998E-2</v>
      </c>
      <c r="F164" s="466">
        <f t="shared" si="18"/>
        <v>5.5378999999999998E-2</v>
      </c>
      <c r="G164" s="467">
        <v>2.8683E-2</v>
      </c>
      <c r="H164" s="467">
        <f t="shared" si="19"/>
        <v>2.8683E-2</v>
      </c>
      <c r="I164" s="476" t="s">
        <v>28</v>
      </c>
      <c r="J164" s="468">
        <f t="shared" si="20"/>
        <v>0</v>
      </c>
      <c r="K164" s="309">
        <f t="shared" si="21"/>
        <v>1.2641768402810172E-4</v>
      </c>
      <c r="L164" s="469">
        <f t="shared" si="22"/>
        <v>-0.12756638379414187</v>
      </c>
      <c r="M164" s="310" t="str">
        <f t="shared" si="23"/>
        <v/>
      </c>
      <c r="N164" s="466">
        <f>VLOOKUP(B164,[3]GAN15!B:I,6,FALSE)</f>
        <v>5.5371999999999998E-2</v>
      </c>
      <c r="O164" s="466">
        <f t="shared" si="24"/>
        <v>5.5371999999999998E-2</v>
      </c>
      <c r="P164" s="467">
        <f>VLOOKUP(B164,[3]GAN15!B:I,7,FALSE)</f>
        <v>3.2877000000000003E-2</v>
      </c>
      <c r="Q164" s="467">
        <f t="shared" si="25"/>
        <v>3.2877000000000003E-2</v>
      </c>
      <c r="R164" s="470" t="str">
        <f>VLOOKUP(B164,[3]GAN15!B:I,8,FALSE)</f>
        <v/>
      </c>
      <c r="S164" s="468">
        <f t="shared" si="26"/>
        <v>0</v>
      </c>
    </row>
    <row r="165" spans="1:19" x14ac:dyDescent="0.2">
      <c r="A165" s="472" t="s">
        <v>176</v>
      </c>
      <c r="B165" s="473">
        <v>772</v>
      </c>
      <c r="C165" s="474" t="s">
        <v>28</v>
      </c>
      <c r="D165" s="473">
        <v>772</v>
      </c>
      <c r="E165" s="466">
        <v>3.5251999999999999E-2</v>
      </c>
      <c r="F165" s="466">
        <f t="shared" si="18"/>
        <v>3.5251999999999999E-2</v>
      </c>
      <c r="G165" s="467">
        <v>1.2009000000000001E-2</v>
      </c>
      <c r="H165" s="467">
        <f t="shared" si="19"/>
        <v>1.2009000000000001E-2</v>
      </c>
      <c r="I165" s="476" t="s">
        <v>28</v>
      </c>
      <c r="J165" s="468">
        <f t="shared" si="20"/>
        <v>0</v>
      </c>
      <c r="K165" s="309">
        <f t="shared" si="21"/>
        <v>0.15493234609966255</v>
      </c>
      <c r="L165" s="469">
        <f t="shared" si="22"/>
        <v>0.35206034676874598</v>
      </c>
      <c r="M165" s="310" t="str">
        <f t="shared" si="23"/>
        <v/>
      </c>
      <c r="N165" s="466">
        <f>VLOOKUP(B165,[3]GAN15!B:I,6,FALSE)</f>
        <v>3.0523000000000002E-2</v>
      </c>
      <c r="O165" s="466">
        <f t="shared" si="24"/>
        <v>3.0523000000000002E-2</v>
      </c>
      <c r="P165" s="467">
        <f>VLOOKUP(B165,[3]GAN15!B:I,7,FALSE)</f>
        <v>8.8819999999999993E-3</v>
      </c>
      <c r="Q165" s="467">
        <f t="shared" si="25"/>
        <v>8.8819999999999993E-3</v>
      </c>
      <c r="R165" s="470" t="str">
        <f>VLOOKUP(B165,[3]GAN15!B:I,8,FALSE)</f>
        <v/>
      </c>
      <c r="S165" s="468">
        <f t="shared" si="26"/>
        <v>0</v>
      </c>
    </row>
    <row r="166" spans="1:19" x14ac:dyDescent="0.2">
      <c r="A166" s="472" t="s">
        <v>177</v>
      </c>
      <c r="B166" s="473">
        <v>773</v>
      </c>
      <c r="C166" s="474">
        <v>490</v>
      </c>
      <c r="D166" s="473">
        <v>490</v>
      </c>
      <c r="E166" s="466" t="s">
        <v>28</v>
      </c>
      <c r="F166" s="466">
        <f t="shared" si="18"/>
        <v>3.9272089999999999</v>
      </c>
      <c r="G166" s="467" t="s">
        <v>28</v>
      </c>
      <c r="H166" s="467">
        <f t="shared" si="19"/>
        <v>2.1121910000000002</v>
      </c>
      <c r="I166" s="476" t="s">
        <v>28</v>
      </c>
      <c r="J166" s="468">
        <f t="shared" si="20"/>
        <v>0.15081</v>
      </c>
      <c r="K166" s="309">
        <f t="shared" si="21"/>
        <v>-1.7279889416715211E-2</v>
      </c>
      <c r="L166" s="469">
        <f t="shared" si="22"/>
        <v>-2.9693650718545128E-2</v>
      </c>
      <c r="M166" s="310">
        <f t="shared" si="23"/>
        <v>-2.6416702172986861E-2</v>
      </c>
      <c r="N166" s="466">
        <f>VLOOKUP(B166,[3]GAN15!B:I,6,FALSE)</f>
        <v>0</v>
      </c>
      <c r="O166" s="466">
        <f t="shared" si="24"/>
        <v>3.996264</v>
      </c>
      <c r="P166" s="467">
        <f>VLOOKUP(B166,[3]GAN15!B:I,7,FALSE)</f>
        <v>0</v>
      </c>
      <c r="Q166" s="467">
        <f t="shared" si="25"/>
        <v>2.1768290000000001</v>
      </c>
      <c r="R166" s="470" t="str">
        <f>VLOOKUP(B166,[3]GAN15!B:I,8,FALSE)</f>
        <v/>
      </c>
      <c r="S166" s="468">
        <f t="shared" si="26"/>
        <v>0.15490200000000001</v>
      </c>
    </row>
    <row r="167" spans="1:19" x14ac:dyDescent="0.2">
      <c r="A167" s="472" t="s">
        <v>178</v>
      </c>
      <c r="B167" s="473">
        <v>777</v>
      </c>
      <c r="C167" s="474" t="s">
        <v>28</v>
      </c>
      <c r="D167" s="473">
        <v>777</v>
      </c>
      <c r="E167" s="466">
        <v>5.6600000000000001E-3</v>
      </c>
      <c r="F167" s="466">
        <f t="shared" si="18"/>
        <v>5.6600000000000001E-3</v>
      </c>
      <c r="G167" s="467">
        <v>2.477E-3</v>
      </c>
      <c r="H167" s="467">
        <f t="shared" si="19"/>
        <v>2.477E-3</v>
      </c>
      <c r="I167" s="476" t="s">
        <v>28</v>
      </c>
      <c r="J167" s="468">
        <f t="shared" si="20"/>
        <v>0</v>
      </c>
      <c r="K167" s="309">
        <f t="shared" si="21"/>
        <v>3.8532110091743066E-2</v>
      </c>
      <c r="L167" s="469">
        <f t="shared" si="22"/>
        <v>-8.7324981577008076E-2</v>
      </c>
      <c r="M167" s="310" t="str">
        <f t="shared" si="23"/>
        <v/>
      </c>
      <c r="N167" s="466">
        <f>VLOOKUP(B167,[3]GAN15!B:I,6,FALSE)</f>
        <v>5.45E-3</v>
      </c>
      <c r="O167" s="466">
        <f t="shared" si="24"/>
        <v>5.45E-3</v>
      </c>
      <c r="P167" s="467">
        <f>VLOOKUP(B167,[3]GAN15!B:I,7,FALSE)</f>
        <v>2.7139999999999998E-3</v>
      </c>
      <c r="Q167" s="467">
        <f t="shared" si="25"/>
        <v>2.7139999999999998E-3</v>
      </c>
      <c r="R167" s="470" t="str">
        <f>VLOOKUP(B167,[3]GAN15!B:I,8,FALSE)</f>
        <v/>
      </c>
      <c r="S167" s="468">
        <f t="shared" si="26"/>
        <v>0</v>
      </c>
    </row>
    <row r="168" spans="1:19" x14ac:dyDescent="0.2">
      <c r="A168" s="472" t="s">
        <v>179</v>
      </c>
      <c r="B168" s="473">
        <v>787</v>
      </c>
      <c r="C168" s="474" t="s">
        <v>28</v>
      </c>
      <c r="D168" s="473">
        <v>787</v>
      </c>
      <c r="E168" s="466">
        <v>1.0495000000000001E-2</v>
      </c>
      <c r="F168" s="466">
        <f t="shared" si="18"/>
        <v>1.0495000000000001E-2</v>
      </c>
      <c r="G168" s="467">
        <v>2.771E-3</v>
      </c>
      <c r="H168" s="467">
        <f t="shared" si="19"/>
        <v>2.771E-3</v>
      </c>
      <c r="I168" s="476" t="s">
        <v>28</v>
      </c>
      <c r="J168" s="468">
        <f t="shared" si="20"/>
        <v>0</v>
      </c>
      <c r="K168" s="309">
        <f t="shared" si="21"/>
        <v>-5.0655811849841692E-2</v>
      </c>
      <c r="L168" s="469">
        <f t="shared" si="22"/>
        <v>-3.6509040333796983E-2</v>
      </c>
      <c r="M168" s="310" t="str">
        <f t="shared" si="23"/>
        <v/>
      </c>
      <c r="N168" s="466">
        <f>VLOOKUP(B168,[3]GAN15!B:I,6,FALSE)</f>
        <v>1.1055000000000001E-2</v>
      </c>
      <c r="O168" s="466">
        <f t="shared" si="24"/>
        <v>1.1055000000000001E-2</v>
      </c>
      <c r="P168" s="467">
        <f>VLOOKUP(B168,[3]GAN15!B:I,7,FALSE)</f>
        <v>2.8760000000000001E-3</v>
      </c>
      <c r="Q168" s="467">
        <f t="shared" si="25"/>
        <v>2.8760000000000001E-3</v>
      </c>
      <c r="R168" s="470" t="str">
        <f>VLOOKUP(B168,[3]GAN15!B:I,8,FALSE)</f>
        <v/>
      </c>
      <c r="S168" s="468">
        <f t="shared" si="26"/>
        <v>0</v>
      </c>
    </row>
    <row r="169" spans="1:19" x14ac:dyDescent="0.2">
      <c r="A169" s="472" t="s">
        <v>180</v>
      </c>
      <c r="B169" s="473">
        <v>791</v>
      </c>
      <c r="C169" s="474" t="s">
        <v>28</v>
      </c>
      <c r="D169" s="473">
        <v>53</v>
      </c>
      <c r="E169" s="466">
        <v>0.16561100000000001</v>
      </c>
      <c r="F169" s="466">
        <f t="shared" si="18"/>
        <v>0.69659000000000004</v>
      </c>
      <c r="G169" s="467">
        <v>4.3362999999999999E-2</v>
      </c>
      <c r="H169" s="467">
        <f t="shared" si="19"/>
        <v>0.19494999999999998</v>
      </c>
      <c r="I169" s="476" t="s">
        <v>28</v>
      </c>
      <c r="J169" s="468">
        <f t="shared" si="20"/>
        <v>0.109657</v>
      </c>
      <c r="K169" s="309">
        <f t="shared" si="21"/>
        <v>5.2521040146261244E-2</v>
      </c>
      <c r="L169" s="469">
        <f t="shared" si="22"/>
        <v>-7.1861133857667903E-2</v>
      </c>
      <c r="M169" s="310">
        <f t="shared" si="23"/>
        <v>-4.9856599457590689E-2</v>
      </c>
      <c r="N169" s="466">
        <f>VLOOKUP(B169,[3]GAN15!B:I,6,FALSE)</f>
        <v>0.171157</v>
      </c>
      <c r="O169" s="466">
        <f t="shared" si="24"/>
        <v>0.66183000000000003</v>
      </c>
      <c r="P169" s="467">
        <f>VLOOKUP(B169,[3]GAN15!B:I,7,FALSE)</f>
        <v>4.6857999999999997E-2</v>
      </c>
      <c r="Q169" s="467">
        <f t="shared" si="25"/>
        <v>0.21004399999999998</v>
      </c>
      <c r="R169" s="470" t="str">
        <f>VLOOKUP(B169,[3]GAN15!B:I,8,FALSE)</f>
        <v/>
      </c>
      <c r="S169" s="468">
        <f t="shared" si="26"/>
        <v>0.115411</v>
      </c>
    </row>
    <row r="170" spans="1:19" x14ac:dyDescent="0.2">
      <c r="A170" s="472" t="s">
        <v>181</v>
      </c>
      <c r="B170" s="473">
        <v>792</v>
      </c>
      <c r="C170" s="474" t="s">
        <v>28</v>
      </c>
      <c r="D170" s="473">
        <v>73</v>
      </c>
      <c r="E170" s="466">
        <v>2.3224000000000002E-2</v>
      </c>
      <c r="F170" s="466">
        <f t="shared" si="18"/>
        <v>6.0046000000000002E-2</v>
      </c>
      <c r="G170" s="467">
        <v>7.8930000000000007E-3</v>
      </c>
      <c r="H170" s="467">
        <f t="shared" si="19"/>
        <v>2.6044000000000005E-2</v>
      </c>
      <c r="I170" s="476" t="s">
        <v>28</v>
      </c>
      <c r="J170" s="468">
        <f t="shared" si="20"/>
        <v>8.6709999999999999E-3</v>
      </c>
      <c r="K170" s="309">
        <f t="shared" si="21"/>
        <v>5.8452317997532255E-2</v>
      </c>
      <c r="L170" s="469">
        <f t="shared" si="22"/>
        <v>-0.17115396855706178</v>
      </c>
      <c r="M170" s="310">
        <f t="shared" si="23"/>
        <v>-0.24514668755985036</v>
      </c>
      <c r="N170" s="466">
        <f>VLOOKUP(B170,[3]GAN15!B:I,6,FALSE)</f>
        <v>2.3165999999999999E-2</v>
      </c>
      <c r="O170" s="466">
        <f t="shared" si="24"/>
        <v>5.6730000000000003E-2</v>
      </c>
      <c r="P170" s="467">
        <f>VLOOKUP(B170,[3]GAN15!B:I,7,FALSE)</f>
        <v>1.17E-2</v>
      </c>
      <c r="Q170" s="467">
        <f t="shared" si="25"/>
        <v>3.1421999999999999E-2</v>
      </c>
      <c r="R170" s="470" t="str">
        <f>VLOOKUP(B170,[3]GAN15!B:I,8,FALSE)</f>
        <v/>
      </c>
      <c r="S170" s="468">
        <f t="shared" si="26"/>
        <v>1.1487000000000001E-2</v>
      </c>
    </row>
    <row r="171" spans="1:19" x14ac:dyDescent="0.2">
      <c r="A171" s="472" t="s">
        <v>182</v>
      </c>
      <c r="B171" s="473">
        <v>793</v>
      </c>
      <c r="C171" s="474" t="s">
        <v>28</v>
      </c>
      <c r="D171" s="473">
        <v>793</v>
      </c>
      <c r="E171" s="466">
        <v>0.17648800000000001</v>
      </c>
      <c r="F171" s="466">
        <f t="shared" si="18"/>
        <v>0.17648800000000001</v>
      </c>
      <c r="G171" s="467">
        <v>7.0469000000000004E-2</v>
      </c>
      <c r="H171" s="467">
        <f t="shared" si="19"/>
        <v>7.0469000000000004E-2</v>
      </c>
      <c r="I171" s="476" t="s">
        <v>28</v>
      </c>
      <c r="J171" s="468">
        <f t="shared" si="20"/>
        <v>0</v>
      </c>
      <c r="K171" s="309">
        <f t="shared" si="21"/>
        <v>0.13459164780909294</v>
      </c>
      <c r="L171" s="469">
        <f t="shared" si="22"/>
        <v>-2.9833691282559638E-2</v>
      </c>
      <c r="M171" s="310" t="str">
        <f t="shared" si="23"/>
        <v/>
      </c>
      <c r="N171" s="466">
        <f>VLOOKUP(B171,[3]GAN15!B:I,6,FALSE)</f>
        <v>0.155552</v>
      </c>
      <c r="O171" s="466">
        <f t="shared" si="24"/>
        <v>0.155552</v>
      </c>
      <c r="P171" s="467">
        <f>VLOOKUP(B171,[3]GAN15!B:I,7,FALSE)</f>
        <v>7.2636000000000006E-2</v>
      </c>
      <c r="Q171" s="467">
        <f t="shared" si="25"/>
        <v>7.2636000000000006E-2</v>
      </c>
      <c r="R171" s="470" t="str">
        <f>VLOOKUP(B171,[3]GAN15!B:I,8,FALSE)</f>
        <v/>
      </c>
      <c r="S171" s="468">
        <f t="shared" si="26"/>
        <v>0</v>
      </c>
    </row>
    <row r="172" spans="1:19" x14ac:dyDescent="0.2">
      <c r="A172" s="472" t="s">
        <v>183</v>
      </c>
      <c r="B172" s="473">
        <v>796</v>
      </c>
      <c r="C172" s="474" t="s">
        <v>28</v>
      </c>
      <c r="D172" s="473">
        <v>73</v>
      </c>
      <c r="E172" s="466">
        <v>1.3240000000000001E-3</v>
      </c>
      <c r="F172" s="466">
        <f t="shared" si="18"/>
        <v>6.0046000000000002E-2</v>
      </c>
      <c r="G172" s="467">
        <v>4.0000000000000002E-4</v>
      </c>
      <c r="H172" s="467">
        <f t="shared" si="19"/>
        <v>2.6044000000000005E-2</v>
      </c>
      <c r="I172" s="476" t="s">
        <v>28</v>
      </c>
      <c r="J172" s="468">
        <f t="shared" si="20"/>
        <v>8.6709999999999999E-3</v>
      </c>
      <c r="K172" s="309">
        <f t="shared" si="21"/>
        <v>5.8452317997532255E-2</v>
      </c>
      <c r="L172" s="469">
        <f t="shared" si="22"/>
        <v>-0.17115396855706178</v>
      </c>
      <c r="M172" s="310">
        <f t="shared" si="23"/>
        <v>-0.24514668755985036</v>
      </c>
      <c r="N172" s="466">
        <f>VLOOKUP(B172,[3]GAN15!B:I,6,FALSE)</f>
        <v>1.3209999999999999E-3</v>
      </c>
      <c r="O172" s="466">
        <f t="shared" si="24"/>
        <v>5.6730000000000003E-2</v>
      </c>
      <c r="P172" s="467">
        <f>VLOOKUP(B172,[3]GAN15!B:I,7,FALSE)</f>
        <v>4.0000000000000002E-4</v>
      </c>
      <c r="Q172" s="467">
        <f t="shared" si="25"/>
        <v>3.1421999999999999E-2</v>
      </c>
      <c r="R172" s="470" t="str">
        <f>VLOOKUP(B172,[3]GAN15!B:I,8,FALSE)</f>
        <v/>
      </c>
      <c r="S172" s="468">
        <f t="shared" si="26"/>
        <v>1.1487000000000001E-2</v>
      </c>
    </row>
    <row r="173" spans="1:19" x14ac:dyDescent="0.2">
      <c r="A173" s="472" t="s">
        <v>184</v>
      </c>
      <c r="B173" s="473">
        <v>797</v>
      </c>
      <c r="C173" s="474" t="s">
        <v>28</v>
      </c>
      <c r="D173" s="473">
        <v>797</v>
      </c>
      <c r="E173" s="466">
        <v>3.0972E-2</v>
      </c>
      <c r="F173" s="466">
        <f t="shared" si="18"/>
        <v>3.0972E-2</v>
      </c>
      <c r="G173" s="467">
        <v>1.5500999999999999E-2</v>
      </c>
      <c r="H173" s="467">
        <f t="shared" si="19"/>
        <v>1.5500999999999999E-2</v>
      </c>
      <c r="I173" s="476" t="s">
        <v>28</v>
      </c>
      <c r="J173" s="468">
        <f t="shared" si="20"/>
        <v>0</v>
      </c>
      <c r="K173" s="309">
        <f t="shared" si="21"/>
        <v>0.2642664707323048</v>
      </c>
      <c r="L173" s="469">
        <f t="shared" si="22"/>
        <v>6.3898421413864037E-2</v>
      </c>
      <c r="M173" s="310" t="str">
        <f t="shared" si="23"/>
        <v/>
      </c>
      <c r="N173" s="466">
        <f>VLOOKUP(B173,[3]GAN15!B:I,6,FALSE)</f>
        <v>2.4497999999999999E-2</v>
      </c>
      <c r="O173" s="466">
        <f t="shared" si="24"/>
        <v>2.4497999999999999E-2</v>
      </c>
      <c r="P173" s="467">
        <f>VLOOKUP(B173,[3]GAN15!B:I,7,FALSE)</f>
        <v>1.457E-2</v>
      </c>
      <c r="Q173" s="467">
        <f t="shared" si="25"/>
        <v>1.457E-2</v>
      </c>
      <c r="R173" s="470" t="str">
        <f>VLOOKUP(B173,[3]GAN15!B:I,8,FALSE)</f>
        <v/>
      </c>
      <c r="S173" s="468">
        <f t="shared" si="26"/>
        <v>0</v>
      </c>
    </row>
    <row r="174" spans="1:19" x14ac:dyDescent="0.2">
      <c r="A174" s="472" t="s">
        <v>185</v>
      </c>
      <c r="B174" s="473">
        <v>799</v>
      </c>
      <c r="C174" s="474" t="s">
        <v>28</v>
      </c>
      <c r="D174" s="473">
        <v>799</v>
      </c>
      <c r="E174" s="466">
        <v>1.4355E-2</v>
      </c>
      <c r="F174" s="466">
        <f t="shared" si="18"/>
        <v>1.4355E-2</v>
      </c>
      <c r="G174" s="467">
        <v>6.7210000000000004E-3</v>
      </c>
      <c r="H174" s="467">
        <f t="shared" si="19"/>
        <v>6.7210000000000004E-3</v>
      </c>
      <c r="I174" s="476" t="s">
        <v>28</v>
      </c>
      <c r="J174" s="468">
        <f t="shared" si="20"/>
        <v>0</v>
      </c>
      <c r="K174" s="309">
        <f t="shared" si="21"/>
        <v>2.4991074616208531E-2</v>
      </c>
      <c r="L174" s="469">
        <f t="shared" si="22"/>
        <v>-0.22782628676470584</v>
      </c>
      <c r="M174" s="310" t="str">
        <f t="shared" si="23"/>
        <v/>
      </c>
      <c r="N174" s="466">
        <f>VLOOKUP(B174,[3]GAN15!B:I,6,FALSE)</f>
        <v>1.4005E-2</v>
      </c>
      <c r="O174" s="466">
        <f t="shared" si="24"/>
        <v>1.4005E-2</v>
      </c>
      <c r="P174" s="467">
        <f>VLOOKUP(B174,[3]GAN15!B:I,7,FALSE)</f>
        <v>8.7039999999999999E-3</v>
      </c>
      <c r="Q174" s="467">
        <f t="shared" si="25"/>
        <v>8.7039999999999999E-3</v>
      </c>
      <c r="R174" s="470" t="str">
        <f>VLOOKUP(B174,[3]GAN15!B:I,8,FALSE)</f>
        <v/>
      </c>
      <c r="S174" s="468">
        <f t="shared" si="26"/>
        <v>0</v>
      </c>
    </row>
    <row r="175" spans="1:19" x14ac:dyDescent="0.2">
      <c r="A175" s="472" t="s">
        <v>186</v>
      </c>
      <c r="B175" s="473">
        <v>801</v>
      </c>
      <c r="C175" s="474" t="s">
        <v>28</v>
      </c>
      <c r="D175" s="473">
        <v>801</v>
      </c>
      <c r="E175" s="466">
        <v>3.779423</v>
      </c>
      <c r="F175" s="466">
        <f t="shared" si="18"/>
        <v>3.859524</v>
      </c>
      <c r="G175" s="467">
        <v>1.4620949999999999</v>
      </c>
      <c r="H175" s="467">
        <f t="shared" si="19"/>
        <v>1.5081179999999998</v>
      </c>
      <c r="I175" s="476" t="s">
        <v>28</v>
      </c>
      <c r="J175" s="468">
        <f t="shared" si="20"/>
        <v>0</v>
      </c>
      <c r="K175" s="309">
        <f t="shared" si="21"/>
        <v>2.9156726035356684E-2</v>
      </c>
      <c r="L175" s="469">
        <f t="shared" si="22"/>
        <v>-3.24712448059572E-3</v>
      </c>
      <c r="M175" s="310" t="str">
        <f t="shared" si="23"/>
        <v/>
      </c>
      <c r="N175" s="466">
        <f>VLOOKUP(B175,[3]GAN15!B:I,6,FALSE)</f>
        <v>3.6921240000000002</v>
      </c>
      <c r="O175" s="466">
        <f t="shared" si="24"/>
        <v>3.750181</v>
      </c>
      <c r="P175" s="467">
        <f>VLOOKUP(B175,[3]GAN15!B:I,7,FALSE)</f>
        <v>1.4834130000000001</v>
      </c>
      <c r="Q175" s="467">
        <f t="shared" si="25"/>
        <v>1.513031</v>
      </c>
      <c r="R175" s="470" t="str">
        <f>VLOOKUP(B175,[3]GAN15!B:I,8,FALSE)</f>
        <v/>
      </c>
      <c r="S175" s="468">
        <f t="shared" si="26"/>
        <v>0</v>
      </c>
    </row>
    <row r="176" spans="1:19" x14ac:dyDescent="0.2">
      <c r="A176" s="472" t="s">
        <v>333</v>
      </c>
      <c r="B176" s="473">
        <v>802</v>
      </c>
      <c r="C176" s="474" t="s">
        <v>28</v>
      </c>
      <c r="D176" s="473">
        <v>801</v>
      </c>
      <c r="E176" s="466">
        <v>8.0101000000000006E-2</v>
      </c>
      <c r="F176" s="466" t="str">
        <f t="shared" si="18"/>
        <v/>
      </c>
      <c r="G176" s="467">
        <v>4.6023000000000001E-2</v>
      </c>
      <c r="H176" s="467" t="str">
        <f t="shared" si="19"/>
        <v/>
      </c>
      <c r="I176" s="476" t="s">
        <v>28</v>
      </c>
      <c r="J176" s="468" t="str">
        <f t="shared" si="20"/>
        <v/>
      </c>
      <c r="K176" s="309" t="str">
        <f t="shared" si="21"/>
        <v/>
      </c>
      <c r="L176" s="469" t="str">
        <f t="shared" si="22"/>
        <v/>
      </c>
      <c r="M176" s="310" t="str">
        <f t="shared" si="23"/>
        <v/>
      </c>
      <c r="N176" s="466">
        <f>VLOOKUP(B176,[3]GAN15!B:I,6,FALSE)</f>
        <v>5.8056999999999997E-2</v>
      </c>
      <c r="O176" s="466" t="str">
        <f t="shared" si="24"/>
        <v/>
      </c>
      <c r="P176" s="467">
        <f>VLOOKUP(B176,[3]GAN15!B:I,7,FALSE)</f>
        <v>2.9617999999999998E-2</v>
      </c>
      <c r="Q176" s="467" t="str">
        <f t="shared" si="25"/>
        <v/>
      </c>
      <c r="R176" s="470" t="str">
        <f>VLOOKUP(B176,[3]GAN15!B:I,8,FALSE)</f>
        <v/>
      </c>
      <c r="S176" s="468" t="str">
        <f t="shared" si="26"/>
        <v/>
      </c>
    </row>
    <row r="177" spans="1:19" x14ac:dyDescent="0.2">
      <c r="A177" s="472" t="s">
        <v>35</v>
      </c>
      <c r="B177" s="473">
        <v>805</v>
      </c>
      <c r="C177" s="474" t="s">
        <v>28</v>
      </c>
      <c r="D177" s="473">
        <v>805</v>
      </c>
      <c r="E177" s="466">
        <v>2.1600999999999999E-2</v>
      </c>
      <c r="F177" s="466">
        <f t="shared" si="18"/>
        <v>2.1600999999999999E-2</v>
      </c>
      <c r="G177" s="467">
        <v>1.6678999999999999E-2</v>
      </c>
      <c r="H177" s="467">
        <f t="shared" si="19"/>
        <v>1.6678999999999999E-2</v>
      </c>
      <c r="I177" s="476" t="s">
        <v>28</v>
      </c>
      <c r="J177" s="468">
        <f t="shared" si="20"/>
        <v>0</v>
      </c>
      <c r="K177" s="309">
        <f t="shared" si="21"/>
        <v>9.2394052796601622E-2</v>
      </c>
      <c r="L177" s="469">
        <f t="shared" si="22"/>
        <v>2.6336840809796147E-2</v>
      </c>
      <c r="M177" s="310" t="str">
        <f t="shared" si="23"/>
        <v/>
      </c>
      <c r="N177" s="466">
        <f>VLOOKUP(B177,[3]GAN15!B:I,6,FALSE)</f>
        <v>1.9774E-2</v>
      </c>
      <c r="O177" s="466">
        <f t="shared" si="24"/>
        <v>1.9774E-2</v>
      </c>
      <c r="P177" s="467">
        <f>VLOOKUP(B177,[3]GAN15!B:I,7,FALSE)</f>
        <v>1.6251000000000002E-2</v>
      </c>
      <c r="Q177" s="467">
        <f t="shared" si="25"/>
        <v>1.6251000000000002E-2</v>
      </c>
      <c r="R177" s="470" t="str">
        <f>VLOOKUP(B177,[3]GAN15!B:I,8,FALSE)</f>
        <v/>
      </c>
      <c r="S177" s="468">
        <f t="shared" si="26"/>
        <v>0</v>
      </c>
    </row>
    <row r="178" spans="1:19" x14ac:dyDescent="0.2">
      <c r="A178" s="472" t="s">
        <v>187</v>
      </c>
      <c r="B178" s="473">
        <v>807</v>
      </c>
      <c r="C178" s="474">
        <v>490</v>
      </c>
      <c r="D178" s="473">
        <v>490</v>
      </c>
      <c r="E178" s="466" t="s">
        <v>28</v>
      </c>
      <c r="F178" s="466">
        <f t="shared" si="18"/>
        <v>3.9272089999999999</v>
      </c>
      <c r="G178" s="467" t="s">
        <v>28</v>
      </c>
      <c r="H178" s="467">
        <f t="shared" si="19"/>
        <v>2.1121910000000002</v>
      </c>
      <c r="I178" s="476" t="s">
        <v>28</v>
      </c>
      <c r="J178" s="468">
        <f t="shared" si="20"/>
        <v>0.15081</v>
      </c>
      <c r="K178" s="309">
        <f t="shared" si="21"/>
        <v>-1.7279889416715211E-2</v>
      </c>
      <c r="L178" s="469">
        <f t="shared" si="22"/>
        <v>-2.9693650718545128E-2</v>
      </c>
      <c r="M178" s="310">
        <f t="shared" si="23"/>
        <v>-2.6416702172986861E-2</v>
      </c>
      <c r="N178" s="466">
        <f>VLOOKUP(B178,[3]GAN15!B:I,6,FALSE)</f>
        <v>0</v>
      </c>
      <c r="O178" s="466">
        <f t="shared" si="24"/>
        <v>3.996264</v>
      </c>
      <c r="P178" s="467">
        <f>VLOOKUP(B178,[3]GAN15!B:I,7,FALSE)</f>
        <v>0</v>
      </c>
      <c r="Q178" s="467">
        <f t="shared" si="25"/>
        <v>2.1768290000000001</v>
      </c>
      <c r="R178" s="470" t="str">
        <f>VLOOKUP(B178,[3]GAN15!B:I,8,FALSE)</f>
        <v/>
      </c>
      <c r="S178" s="468">
        <f t="shared" si="26"/>
        <v>0.15490200000000001</v>
      </c>
    </row>
    <row r="179" spans="1:19" x14ac:dyDescent="0.2">
      <c r="A179" s="472" t="s">
        <v>188</v>
      </c>
      <c r="B179" s="473">
        <v>810</v>
      </c>
      <c r="C179" s="474" t="s">
        <v>28</v>
      </c>
      <c r="D179" s="473">
        <v>810</v>
      </c>
      <c r="E179" s="466">
        <v>1.0049000000000001E-2</v>
      </c>
      <c r="F179" s="466">
        <f t="shared" si="18"/>
        <v>1.0049000000000001E-2</v>
      </c>
      <c r="G179" s="467">
        <v>3.6970000000000002E-3</v>
      </c>
      <c r="H179" s="467">
        <f t="shared" si="19"/>
        <v>3.6970000000000002E-3</v>
      </c>
      <c r="I179" s="476" t="s">
        <v>28</v>
      </c>
      <c r="J179" s="468">
        <f t="shared" si="20"/>
        <v>0</v>
      </c>
      <c r="K179" s="309">
        <f t="shared" si="21"/>
        <v>0.20016720410844391</v>
      </c>
      <c r="L179" s="469">
        <f t="shared" si="22"/>
        <v>0.17327832434147883</v>
      </c>
      <c r="M179" s="310" t="str">
        <f t="shared" si="23"/>
        <v/>
      </c>
      <c r="N179" s="466">
        <f>VLOOKUP(B179,[3]GAN15!B:I,6,FALSE)</f>
        <v>8.3730000000000002E-3</v>
      </c>
      <c r="O179" s="466">
        <f t="shared" si="24"/>
        <v>8.3730000000000002E-3</v>
      </c>
      <c r="P179" s="467">
        <f>VLOOKUP(B179,[3]GAN15!B:I,7,FALSE)</f>
        <v>3.1510000000000002E-3</v>
      </c>
      <c r="Q179" s="467">
        <f t="shared" si="25"/>
        <v>3.1510000000000002E-3</v>
      </c>
      <c r="R179" s="470" t="str">
        <f>VLOOKUP(B179,[3]GAN15!B:I,8,FALSE)</f>
        <v/>
      </c>
      <c r="S179" s="468">
        <f t="shared" si="26"/>
        <v>0</v>
      </c>
    </row>
    <row r="180" spans="1:19" x14ac:dyDescent="0.2">
      <c r="A180" s="472" t="s">
        <v>189</v>
      </c>
      <c r="B180" s="473">
        <v>811</v>
      </c>
      <c r="C180" s="474" t="s">
        <v>28</v>
      </c>
      <c r="D180" s="473">
        <v>811</v>
      </c>
      <c r="E180" s="466">
        <v>5.5225000000000003E-2</v>
      </c>
      <c r="F180" s="466">
        <f t="shared" si="18"/>
        <v>5.5225000000000003E-2</v>
      </c>
      <c r="G180" s="467">
        <v>3.3578999999999998E-2</v>
      </c>
      <c r="H180" s="467">
        <f t="shared" si="19"/>
        <v>3.3578999999999998E-2</v>
      </c>
      <c r="I180" s="476" t="s">
        <v>28</v>
      </c>
      <c r="J180" s="468">
        <f t="shared" si="20"/>
        <v>0</v>
      </c>
      <c r="K180" s="309">
        <f t="shared" si="21"/>
        <v>9.0997131214940463E-3</v>
      </c>
      <c r="L180" s="469">
        <f t="shared" si="22"/>
        <v>7.9363548698167863E-2</v>
      </c>
      <c r="M180" s="310" t="str">
        <f t="shared" si="23"/>
        <v/>
      </c>
      <c r="N180" s="466">
        <f>VLOOKUP(B180,[3]GAN15!B:I,6,FALSE)</f>
        <v>5.4726999999999998E-2</v>
      </c>
      <c r="O180" s="466">
        <f t="shared" si="24"/>
        <v>5.4726999999999998E-2</v>
      </c>
      <c r="P180" s="467">
        <f>VLOOKUP(B180,[3]GAN15!B:I,7,FALSE)</f>
        <v>3.1109999999999999E-2</v>
      </c>
      <c r="Q180" s="467">
        <f t="shared" si="25"/>
        <v>3.1109999999999999E-2</v>
      </c>
      <c r="R180" s="470" t="str">
        <f>VLOOKUP(B180,[3]GAN15!B:I,8,FALSE)</f>
        <v/>
      </c>
      <c r="S180" s="468">
        <f t="shared" si="26"/>
        <v>0</v>
      </c>
    </row>
    <row r="181" spans="1:19" x14ac:dyDescent="0.2">
      <c r="A181" s="472" t="s">
        <v>190</v>
      </c>
      <c r="B181" s="473">
        <v>812</v>
      </c>
      <c r="C181" s="474" t="s">
        <v>28</v>
      </c>
      <c r="D181" s="473">
        <v>812</v>
      </c>
      <c r="E181" s="466">
        <v>7.1691000000000005E-2</v>
      </c>
      <c r="F181" s="466">
        <f t="shared" si="18"/>
        <v>7.1691000000000005E-2</v>
      </c>
      <c r="G181" s="467">
        <v>2.9815999999999999E-2</v>
      </c>
      <c r="H181" s="467">
        <f t="shared" si="19"/>
        <v>2.9815999999999999E-2</v>
      </c>
      <c r="I181" s="476" t="s">
        <v>28</v>
      </c>
      <c r="J181" s="468">
        <f t="shared" si="20"/>
        <v>0</v>
      </c>
      <c r="K181" s="309">
        <f t="shared" si="21"/>
        <v>2.9229775321226281E-2</v>
      </c>
      <c r="L181" s="469">
        <f t="shared" si="22"/>
        <v>-7.2337512834074968E-2</v>
      </c>
      <c r="M181" s="310" t="str">
        <f t="shared" si="23"/>
        <v/>
      </c>
      <c r="N181" s="466">
        <f>VLOOKUP(B181,[3]GAN15!B:I,6,FALSE)</f>
        <v>6.9654999999999995E-2</v>
      </c>
      <c r="O181" s="466">
        <f t="shared" si="24"/>
        <v>6.9654999999999995E-2</v>
      </c>
      <c r="P181" s="467">
        <f>VLOOKUP(B181,[3]GAN15!B:I,7,FALSE)</f>
        <v>3.2141000000000003E-2</v>
      </c>
      <c r="Q181" s="467">
        <f t="shared" si="25"/>
        <v>3.2141000000000003E-2</v>
      </c>
      <c r="R181" s="470" t="str">
        <f>VLOOKUP(B181,[3]GAN15!B:I,8,FALSE)</f>
        <v/>
      </c>
      <c r="S181" s="468">
        <f t="shared" si="26"/>
        <v>0</v>
      </c>
    </row>
    <row r="182" spans="1:19" x14ac:dyDescent="0.2">
      <c r="A182" s="472" t="s">
        <v>191</v>
      </c>
      <c r="B182" s="473">
        <v>813</v>
      </c>
      <c r="C182" s="474" t="s">
        <v>28</v>
      </c>
      <c r="D182" s="473">
        <v>813</v>
      </c>
      <c r="E182" s="466">
        <v>5.2795000000000002E-2</v>
      </c>
      <c r="F182" s="466">
        <f t="shared" si="18"/>
        <v>5.2795000000000002E-2</v>
      </c>
      <c r="G182" s="467">
        <v>2.2907E-2</v>
      </c>
      <c r="H182" s="467">
        <f t="shared" si="19"/>
        <v>2.2907E-2</v>
      </c>
      <c r="I182" s="476" t="s">
        <v>28</v>
      </c>
      <c r="J182" s="468">
        <f t="shared" si="20"/>
        <v>0</v>
      </c>
      <c r="K182" s="309">
        <f t="shared" si="21"/>
        <v>5.7465048271441832E-2</v>
      </c>
      <c r="L182" s="469">
        <f t="shared" si="22"/>
        <v>2.2313615680784604E-3</v>
      </c>
      <c r="M182" s="310" t="str">
        <f t="shared" si="23"/>
        <v/>
      </c>
      <c r="N182" s="466">
        <f>VLOOKUP(B182,[3]GAN15!B:I,6,FALSE)</f>
        <v>4.9925999999999998E-2</v>
      </c>
      <c r="O182" s="466">
        <f t="shared" si="24"/>
        <v>4.9925999999999998E-2</v>
      </c>
      <c r="P182" s="467">
        <f>VLOOKUP(B182,[3]GAN15!B:I,7,FALSE)</f>
        <v>2.2856000000000001E-2</v>
      </c>
      <c r="Q182" s="467">
        <f t="shared" si="25"/>
        <v>2.2856000000000001E-2</v>
      </c>
      <c r="R182" s="470" t="str">
        <f>VLOOKUP(B182,[3]GAN15!B:I,8,FALSE)</f>
        <v/>
      </c>
      <c r="S182" s="468">
        <f t="shared" si="26"/>
        <v>0</v>
      </c>
    </row>
    <row r="183" spans="1:19" x14ac:dyDescent="0.2">
      <c r="A183" s="472" t="s">
        <v>192</v>
      </c>
      <c r="B183" s="473">
        <v>816</v>
      </c>
      <c r="C183" s="474" t="s">
        <v>28</v>
      </c>
      <c r="D183" s="473">
        <v>816</v>
      </c>
      <c r="E183" s="466">
        <v>2.9489999999999999E-2</v>
      </c>
      <c r="F183" s="466">
        <f t="shared" si="18"/>
        <v>2.9489999999999999E-2</v>
      </c>
      <c r="G183" s="467">
        <v>7.5469999999999999E-3</v>
      </c>
      <c r="H183" s="467">
        <f t="shared" si="19"/>
        <v>7.5469999999999999E-3</v>
      </c>
      <c r="I183" s="476" t="s">
        <v>28</v>
      </c>
      <c r="J183" s="468">
        <f t="shared" si="20"/>
        <v>0</v>
      </c>
      <c r="K183" s="309">
        <f t="shared" si="21"/>
        <v>4.400467306262601E-2</v>
      </c>
      <c r="L183" s="469">
        <f t="shared" si="22"/>
        <v>-0.16901563532261621</v>
      </c>
      <c r="M183" s="310" t="str">
        <f t="shared" si="23"/>
        <v/>
      </c>
      <c r="N183" s="466">
        <f>VLOOKUP(B183,[3]GAN15!B:I,6,FALSE)</f>
        <v>2.8247000000000001E-2</v>
      </c>
      <c r="O183" s="466">
        <f t="shared" si="24"/>
        <v>2.8247000000000001E-2</v>
      </c>
      <c r="P183" s="467">
        <f>VLOOKUP(B183,[3]GAN15!B:I,7,FALSE)</f>
        <v>9.0819999999999998E-3</v>
      </c>
      <c r="Q183" s="467">
        <f t="shared" si="25"/>
        <v>9.0819999999999998E-3</v>
      </c>
      <c r="R183" s="470" t="str">
        <f>VLOOKUP(B183,[3]GAN15!B:I,8,FALSE)</f>
        <v/>
      </c>
      <c r="S183" s="468">
        <f t="shared" si="26"/>
        <v>0</v>
      </c>
    </row>
    <row r="184" spans="1:19" x14ac:dyDescent="0.2">
      <c r="A184" s="472" t="s">
        <v>193</v>
      </c>
      <c r="B184" s="473">
        <v>817</v>
      </c>
      <c r="C184" s="474" t="s">
        <v>28</v>
      </c>
      <c r="D184" s="473">
        <v>49</v>
      </c>
      <c r="E184" s="466">
        <v>7.0866999999999999E-2</v>
      </c>
      <c r="F184" s="466">
        <f t="shared" si="18"/>
        <v>0.122138</v>
      </c>
      <c r="G184" s="467">
        <v>3.4688999999999998E-2</v>
      </c>
      <c r="H184" s="467">
        <f t="shared" si="19"/>
        <v>7.0683999999999997E-2</v>
      </c>
      <c r="I184" s="476" t="s">
        <v>28</v>
      </c>
      <c r="J184" s="468">
        <f t="shared" si="20"/>
        <v>3.7726999999999997E-2</v>
      </c>
      <c r="K184" s="309">
        <f t="shared" si="21"/>
        <v>4.5263545259266236E-2</v>
      </c>
      <c r="L184" s="469">
        <f t="shared" si="22"/>
        <v>-0.15481101505422645</v>
      </c>
      <c r="M184" s="310">
        <f t="shared" si="23"/>
        <v>-8.6601781909742437E-2</v>
      </c>
      <c r="N184" s="466">
        <f>VLOOKUP(B184,[3]GAN15!B:I,6,FALSE)</f>
        <v>6.9589999999999999E-2</v>
      </c>
      <c r="O184" s="466">
        <f t="shared" si="24"/>
        <v>0.11684900000000001</v>
      </c>
      <c r="P184" s="467">
        <f>VLOOKUP(B184,[3]GAN15!B:I,7,FALSE)</f>
        <v>4.9403000000000002E-2</v>
      </c>
      <c r="Q184" s="467">
        <f t="shared" si="25"/>
        <v>8.3631000000000011E-2</v>
      </c>
      <c r="R184" s="470" t="str">
        <f>VLOOKUP(B184,[3]GAN15!B:I,8,FALSE)</f>
        <v/>
      </c>
      <c r="S184" s="468">
        <f t="shared" si="26"/>
        <v>4.1304E-2</v>
      </c>
    </row>
    <row r="185" spans="1:19" x14ac:dyDescent="0.2">
      <c r="A185" s="472" t="s">
        <v>194</v>
      </c>
      <c r="B185" s="473">
        <v>818</v>
      </c>
      <c r="C185" s="474" t="s">
        <v>28</v>
      </c>
      <c r="D185" s="473">
        <v>23</v>
      </c>
      <c r="E185" s="466">
        <v>2.3670000000000002E-3</v>
      </c>
      <c r="F185" s="466">
        <f t="shared" si="18"/>
        <v>8.8169999999999998E-2</v>
      </c>
      <c r="G185" s="467">
        <v>4.0000000000000002E-4</v>
      </c>
      <c r="H185" s="467">
        <f t="shared" si="19"/>
        <v>3.8792999999999987E-2</v>
      </c>
      <c r="I185" s="476" t="s">
        <v>28</v>
      </c>
      <c r="J185" s="468">
        <f t="shared" si="20"/>
        <v>0</v>
      </c>
      <c r="K185" s="309">
        <f t="shared" si="21"/>
        <v>-1.4177418994163471E-2</v>
      </c>
      <c r="L185" s="469">
        <f t="shared" si="22"/>
        <v>-9.0476413767233033E-2</v>
      </c>
      <c r="M185" s="310" t="str">
        <f t="shared" si="23"/>
        <v/>
      </c>
      <c r="N185" s="466">
        <f>VLOOKUP(B185,[3]GAN15!B:I,6,FALSE)</f>
        <v>2.6809999999999998E-3</v>
      </c>
      <c r="O185" s="466">
        <f t="shared" si="24"/>
        <v>8.943799999999999E-2</v>
      </c>
      <c r="P185" s="467">
        <f>VLOOKUP(B185,[3]GAN15!B:I,7,FALSE)</f>
        <v>4.0000000000000002E-4</v>
      </c>
      <c r="Q185" s="467">
        <f t="shared" si="25"/>
        <v>4.2652000000000009E-2</v>
      </c>
      <c r="R185" s="470" t="str">
        <f>VLOOKUP(B185,[3]GAN15!B:I,8,FALSE)</f>
        <v/>
      </c>
      <c r="S185" s="468">
        <f t="shared" si="26"/>
        <v>0</v>
      </c>
    </row>
    <row r="186" spans="1:19" x14ac:dyDescent="0.2">
      <c r="A186" s="472" t="s">
        <v>195</v>
      </c>
      <c r="B186" s="473">
        <v>819</v>
      </c>
      <c r="C186" s="474" t="s">
        <v>28</v>
      </c>
      <c r="D186" s="473">
        <v>819</v>
      </c>
      <c r="E186" s="466">
        <v>8.3360000000000004E-2</v>
      </c>
      <c r="F186" s="466">
        <f t="shared" si="18"/>
        <v>8.3360000000000004E-2</v>
      </c>
      <c r="G186" s="467">
        <v>1.883E-2</v>
      </c>
      <c r="H186" s="467">
        <f t="shared" si="19"/>
        <v>1.883E-2</v>
      </c>
      <c r="I186" s="476" t="s">
        <v>28</v>
      </c>
      <c r="J186" s="468">
        <f t="shared" si="20"/>
        <v>0</v>
      </c>
      <c r="K186" s="309">
        <f t="shared" si="21"/>
        <v>4.0426355137854086E-2</v>
      </c>
      <c r="L186" s="469">
        <f t="shared" si="22"/>
        <v>-0.13205807789813317</v>
      </c>
      <c r="M186" s="310" t="str">
        <f t="shared" si="23"/>
        <v/>
      </c>
      <c r="N186" s="466">
        <f>VLOOKUP(B186,[3]GAN15!B:I,6,FALSE)</f>
        <v>8.0120999999999998E-2</v>
      </c>
      <c r="O186" s="466">
        <f t="shared" si="24"/>
        <v>8.0120999999999998E-2</v>
      </c>
      <c r="P186" s="467">
        <f>VLOOKUP(B186,[3]GAN15!B:I,7,FALSE)</f>
        <v>2.1694999999999999E-2</v>
      </c>
      <c r="Q186" s="467">
        <f t="shared" si="25"/>
        <v>2.1694999999999999E-2</v>
      </c>
      <c r="R186" s="470" t="str">
        <f>VLOOKUP(B186,[3]GAN15!B:I,8,FALSE)</f>
        <v/>
      </c>
      <c r="S186" s="468">
        <f t="shared" si="26"/>
        <v>0</v>
      </c>
    </row>
    <row r="187" spans="1:19" x14ac:dyDescent="0.2">
      <c r="A187" s="472" t="s">
        <v>196</v>
      </c>
      <c r="B187" s="473">
        <v>820</v>
      </c>
      <c r="C187" s="474" t="s">
        <v>28</v>
      </c>
      <c r="D187" s="473">
        <v>820</v>
      </c>
      <c r="E187" s="466">
        <v>0.49944300000000003</v>
      </c>
      <c r="F187" s="466">
        <f t="shared" si="18"/>
        <v>0.49944300000000003</v>
      </c>
      <c r="G187" s="467">
        <v>0.21917300000000001</v>
      </c>
      <c r="H187" s="467">
        <f t="shared" si="19"/>
        <v>0.21917300000000001</v>
      </c>
      <c r="I187" s="476" t="s">
        <v>28</v>
      </c>
      <c r="J187" s="468">
        <f t="shared" si="20"/>
        <v>0</v>
      </c>
      <c r="K187" s="309">
        <f t="shared" si="21"/>
        <v>-3.026425645108044E-2</v>
      </c>
      <c r="L187" s="469">
        <f t="shared" si="22"/>
        <v>-3.7668165372861773E-2</v>
      </c>
      <c r="M187" s="310" t="str">
        <f t="shared" si="23"/>
        <v/>
      </c>
      <c r="N187" s="466">
        <f>VLOOKUP(B187,[3]GAN15!B:I,6,FALSE)</f>
        <v>0.51502999999999999</v>
      </c>
      <c r="O187" s="466">
        <f t="shared" si="24"/>
        <v>0.51502999999999999</v>
      </c>
      <c r="P187" s="467">
        <f>VLOOKUP(B187,[3]GAN15!B:I,7,FALSE)</f>
        <v>0.22775200000000001</v>
      </c>
      <c r="Q187" s="467">
        <f t="shared" si="25"/>
        <v>0.22775200000000001</v>
      </c>
      <c r="R187" s="470" t="str">
        <f>VLOOKUP(B187,[3]GAN15!B:I,8,FALSE)</f>
        <v/>
      </c>
      <c r="S187" s="468">
        <f t="shared" si="26"/>
        <v>0</v>
      </c>
    </row>
    <row r="188" spans="1:19" x14ac:dyDescent="0.2">
      <c r="A188" s="472" t="s">
        <v>197</v>
      </c>
      <c r="B188" s="473">
        <v>823</v>
      </c>
      <c r="C188" s="474" t="s">
        <v>28</v>
      </c>
      <c r="D188" s="473">
        <v>823</v>
      </c>
      <c r="E188" s="466">
        <v>0.61266799999999999</v>
      </c>
      <c r="F188" s="466">
        <f t="shared" si="18"/>
        <v>0.61266799999999999</v>
      </c>
      <c r="G188" s="467">
        <v>0.43763400000000002</v>
      </c>
      <c r="H188" s="467">
        <f t="shared" si="19"/>
        <v>0.43763400000000002</v>
      </c>
      <c r="I188" s="476" t="s">
        <v>28</v>
      </c>
      <c r="J188" s="468">
        <f t="shared" si="20"/>
        <v>0</v>
      </c>
      <c r="K188" s="309">
        <f t="shared" si="21"/>
        <v>3.704085962316972E-3</v>
      </c>
      <c r="L188" s="469">
        <f t="shared" si="22"/>
        <v>-1.8903032286701982E-2</v>
      </c>
      <c r="M188" s="310" t="str">
        <f t="shared" si="23"/>
        <v/>
      </c>
      <c r="N188" s="466">
        <f>VLOOKUP(B188,[3]GAN15!B:I,6,FALSE)</f>
        <v>0.61040700000000003</v>
      </c>
      <c r="O188" s="466">
        <f t="shared" si="24"/>
        <v>0.61040700000000003</v>
      </c>
      <c r="P188" s="467">
        <f>VLOOKUP(B188,[3]GAN15!B:I,7,FALSE)</f>
        <v>0.44606600000000002</v>
      </c>
      <c r="Q188" s="467">
        <f t="shared" si="25"/>
        <v>0.44606600000000002</v>
      </c>
      <c r="R188" s="470" t="str">
        <f>VLOOKUP(B188,[3]GAN15!B:I,8,FALSE)</f>
        <v/>
      </c>
      <c r="S188" s="468">
        <f t="shared" si="26"/>
        <v>0</v>
      </c>
    </row>
    <row r="189" spans="1:19" x14ac:dyDescent="0.2">
      <c r="A189" s="472" t="s">
        <v>328</v>
      </c>
      <c r="B189" s="473">
        <v>826</v>
      </c>
      <c r="C189" s="474" t="s">
        <v>28</v>
      </c>
      <c r="D189" s="473">
        <v>138</v>
      </c>
      <c r="E189" s="466">
        <v>6.9710999999999995E-2</v>
      </c>
      <c r="F189" s="466">
        <f t="shared" si="18"/>
        <v>0.15362300000000001</v>
      </c>
      <c r="G189" s="467">
        <v>2.5309999999999999E-2</v>
      </c>
      <c r="H189" s="467">
        <f t="shared" si="19"/>
        <v>7.1211999999999998E-2</v>
      </c>
      <c r="I189" s="476" t="s">
        <v>28</v>
      </c>
      <c r="J189" s="468">
        <f t="shared" si="20"/>
        <v>0</v>
      </c>
      <c r="K189" s="309">
        <f t="shared" si="21"/>
        <v>9.3588940459580439E-2</v>
      </c>
      <c r="L189" s="469">
        <f t="shared" si="22"/>
        <v>4.7928776396144457E-2</v>
      </c>
      <c r="M189" s="310" t="str">
        <f t="shared" si="23"/>
        <v/>
      </c>
      <c r="N189" s="466">
        <f>VLOOKUP(B189,[3]GAN15!B:I,6,FALSE)</f>
        <v>6.6711000000000006E-2</v>
      </c>
      <c r="O189" s="466">
        <f t="shared" si="24"/>
        <v>0.14047599999999999</v>
      </c>
      <c r="P189" s="467">
        <f>VLOOKUP(B189,[3]GAN15!B:I,7,FALSE)</f>
        <v>2.6412999999999999E-2</v>
      </c>
      <c r="Q189" s="467">
        <f t="shared" si="25"/>
        <v>6.7955000000000002E-2</v>
      </c>
      <c r="R189" s="470" t="str">
        <f>VLOOKUP(B189,[3]GAN15!B:I,8,FALSE)</f>
        <v/>
      </c>
      <c r="S189" s="468">
        <f t="shared" si="26"/>
        <v>0</v>
      </c>
    </row>
    <row r="190" spans="1:19" x14ac:dyDescent="0.2">
      <c r="A190" s="472" t="s">
        <v>198</v>
      </c>
      <c r="B190" s="473">
        <v>827</v>
      </c>
      <c r="C190" s="474" t="s">
        <v>28</v>
      </c>
      <c r="D190" s="473">
        <v>827</v>
      </c>
      <c r="E190" s="466">
        <v>1.723633</v>
      </c>
      <c r="F190" s="466">
        <f t="shared" si="18"/>
        <v>1.8425370000000001</v>
      </c>
      <c r="G190" s="467">
        <v>0.74191600000000002</v>
      </c>
      <c r="H190" s="467">
        <f t="shared" si="19"/>
        <v>0.78717199999999998</v>
      </c>
      <c r="I190" s="476" t="s">
        <v>28</v>
      </c>
      <c r="J190" s="468">
        <f t="shared" si="20"/>
        <v>0</v>
      </c>
      <c r="K190" s="309">
        <f t="shared" si="21"/>
        <v>2.2278850987193621E-2</v>
      </c>
      <c r="L190" s="469">
        <f t="shared" si="22"/>
        <v>-3.3324723602311535E-3</v>
      </c>
      <c r="M190" s="310" t="str">
        <f t="shared" si="23"/>
        <v/>
      </c>
      <c r="N190" s="466">
        <f>VLOOKUP(B190,[3]GAN15!B:I,6,FALSE)</f>
        <v>1.6722509999999999</v>
      </c>
      <c r="O190" s="466">
        <f t="shared" si="24"/>
        <v>1.8023819999999999</v>
      </c>
      <c r="P190" s="467">
        <f>VLOOKUP(B190,[3]GAN15!B:I,7,FALSE)</f>
        <v>0.74066799999999999</v>
      </c>
      <c r="Q190" s="467">
        <f t="shared" si="25"/>
        <v>0.78980399999999995</v>
      </c>
      <c r="R190" s="470" t="str">
        <f>VLOOKUP(B190,[3]GAN15!B:I,8,FALSE)</f>
        <v/>
      </c>
      <c r="S190" s="468">
        <f t="shared" si="26"/>
        <v>0</v>
      </c>
    </row>
    <row r="191" spans="1:19" x14ac:dyDescent="0.2">
      <c r="A191" s="472" t="s">
        <v>199</v>
      </c>
      <c r="B191" s="473">
        <v>832</v>
      </c>
      <c r="C191" s="474" t="s">
        <v>28</v>
      </c>
      <c r="D191" s="473">
        <v>832</v>
      </c>
      <c r="E191" s="466">
        <v>2.1850000000000001E-2</v>
      </c>
      <c r="F191" s="466">
        <f t="shared" si="18"/>
        <v>2.1850000000000001E-2</v>
      </c>
      <c r="G191" s="467">
        <v>1.2175999999999999E-2</v>
      </c>
      <c r="H191" s="467">
        <f t="shared" si="19"/>
        <v>1.2175999999999999E-2</v>
      </c>
      <c r="I191" s="476" t="s">
        <v>28</v>
      </c>
      <c r="J191" s="468">
        <f t="shared" si="20"/>
        <v>0</v>
      </c>
      <c r="K191" s="309">
        <f t="shared" si="21"/>
        <v>8.3184612333928376E-2</v>
      </c>
      <c r="L191" s="469">
        <f t="shared" si="22"/>
        <v>5.0017247326664238E-2</v>
      </c>
      <c r="M191" s="310" t="str">
        <f t="shared" si="23"/>
        <v/>
      </c>
      <c r="N191" s="466">
        <f>VLOOKUP(B191,[3]GAN15!B:I,6,FALSE)</f>
        <v>2.0171999999999999E-2</v>
      </c>
      <c r="O191" s="466">
        <f t="shared" si="24"/>
        <v>2.0171999999999999E-2</v>
      </c>
      <c r="P191" s="467">
        <f>VLOOKUP(B191,[3]GAN15!B:I,7,FALSE)</f>
        <v>1.1596E-2</v>
      </c>
      <c r="Q191" s="467">
        <f t="shared" si="25"/>
        <v>1.1596E-2</v>
      </c>
      <c r="R191" s="470" t="str">
        <f>VLOOKUP(B191,[3]GAN15!B:I,8,FALSE)</f>
        <v/>
      </c>
      <c r="S191" s="468">
        <f t="shared" si="26"/>
        <v>0</v>
      </c>
    </row>
    <row r="192" spans="1:19" x14ac:dyDescent="0.2">
      <c r="A192" s="472" t="s">
        <v>200</v>
      </c>
      <c r="B192" s="473">
        <v>833</v>
      </c>
      <c r="C192" s="474" t="s">
        <v>28</v>
      </c>
      <c r="D192" s="473">
        <v>43</v>
      </c>
      <c r="E192" s="466">
        <v>1.2684000000000001E-2</v>
      </c>
      <c r="F192" s="466">
        <f t="shared" si="18"/>
        <v>6.7511000000000002E-2</v>
      </c>
      <c r="G192" s="467">
        <v>2.0860000000000002E-3</v>
      </c>
      <c r="H192" s="467">
        <f t="shared" si="19"/>
        <v>4.8933999999999998E-2</v>
      </c>
      <c r="I192" s="476" t="s">
        <v>28</v>
      </c>
      <c r="J192" s="468">
        <f t="shared" si="20"/>
        <v>5.1024E-2</v>
      </c>
      <c r="K192" s="309">
        <f t="shared" si="21"/>
        <v>-4.6562535306744923E-2</v>
      </c>
      <c r="L192" s="469">
        <f t="shared" si="22"/>
        <v>-1.0574842792729133E-2</v>
      </c>
      <c r="M192" s="310">
        <f t="shared" si="23"/>
        <v>-3.9548235294117662E-2</v>
      </c>
      <c r="N192" s="466">
        <f>VLOOKUP(B192,[3]GAN15!B:I,6,FALSE)</f>
        <v>1.3913999999999999E-2</v>
      </c>
      <c r="O192" s="466">
        <f t="shared" si="24"/>
        <v>7.0807999999999996E-2</v>
      </c>
      <c r="P192" s="467">
        <f>VLOOKUP(B192,[3]GAN15!B:I,7,FALSE)</f>
        <v>2.0860000000000002E-3</v>
      </c>
      <c r="Q192" s="467">
        <f t="shared" si="25"/>
        <v>4.9457000000000001E-2</v>
      </c>
      <c r="R192" s="470" t="str">
        <f>VLOOKUP(B192,[3]GAN15!B:I,8,FALSE)</f>
        <v/>
      </c>
      <c r="S192" s="468">
        <f t="shared" si="26"/>
        <v>5.3124999999999999E-2</v>
      </c>
    </row>
    <row r="193" spans="1:19" x14ac:dyDescent="0.2">
      <c r="A193" s="472" t="s">
        <v>201</v>
      </c>
      <c r="B193" s="473">
        <v>834</v>
      </c>
      <c r="C193" s="474" t="s">
        <v>28</v>
      </c>
      <c r="D193" s="473">
        <v>53</v>
      </c>
      <c r="E193" s="466">
        <v>0.24761900000000001</v>
      </c>
      <c r="F193" s="466">
        <f t="shared" si="18"/>
        <v>0.69659000000000004</v>
      </c>
      <c r="G193" s="467">
        <v>5.6217999999999997E-2</v>
      </c>
      <c r="H193" s="467">
        <f t="shared" si="19"/>
        <v>0.19494999999999998</v>
      </c>
      <c r="I193" s="476" t="s">
        <v>28</v>
      </c>
      <c r="J193" s="468">
        <f t="shared" si="20"/>
        <v>0.109657</v>
      </c>
      <c r="K193" s="309">
        <f t="shared" si="21"/>
        <v>5.2521040146261244E-2</v>
      </c>
      <c r="L193" s="469">
        <f t="shared" si="22"/>
        <v>-7.1861133857667903E-2</v>
      </c>
      <c r="M193" s="310">
        <f t="shared" si="23"/>
        <v>-4.9856599457590689E-2</v>
      </c>
      <c r="N193" s="466">
        <f>VLOOKUP(B193,[3]GAN15!B:I,6,FALSE)</f>
        <v>0.23341300000000001</v>
      </c>
      <c r="O193" s="466">
        <f t="shared" si="24"/>
        <v>0.66183000000000003</v>
      </c>
      <c r="P193" s="467">
        <f>VLOOKUP(B193,[3]GAN15!B:I,7,FALSE)</f>
        <v>6.0949000000000003E-2</v>
      </c>
      <c r="Q193" s="467">
        <f t="shared" si="25"/>
        <v>0.21004399999999998</v>
      </c>
      <c r="R193" s="470" t="str">
        <f>VLOOKUP(B193,[3]GAN15!B:I,8,FALSE)</f>
        <v/>
      </c>
      <c r="S193" s="468">
        <f t="shared" si="26"/>
        <v>0.115411</v>
      </c>
    </row>
    <row r="194" spans="1:19" x14ac:dyDescent="0.2">
      <c r="A194" s="472" t="s">
        <v>202</v>
      </c>
      <c r="B194" s="473">
        <v>835</v>
      </c>
      <c r="C194" s="474" t="s">
        <v>28</v>
      </c>
      <c r="D194" s="473">
        <v>61</v>
      </c>
      <c r="E194" s="466">
        <v>5.5300000000000002E-3</v>
      </c>
      <c r="F194" s="466">
        <f t="shared" si="18"/>
        <v>2.7434E-2</v>
      </c>
      <c r="G194" s="467">
        <v>1.232E-3</v>
      </c>
      <c r="H194" s="467">
        <f t="shared" si="19"/>
        <v>5.1979999999999995E-3</v>
      </c>
      <c r="I194" s="476" t="s">
        <v>28</v>
      </c>
      <c r="J194" s="468">
        <f t="shared" si="20"/>
        <v>0</v>
      </c>
      <c r="K194" s="309">
        <f t="shared" si="21"/>
        <v>1.9434432016647518E-2</v>
      </c>
      <c r="L194" s="469">
        <f t="shared" si="22"/>
        <v>0.51104651162790682</v>
      </c>
      <c r="M194" s="310" t="str">
        <f t="shared" si="23"/>
        <v/>
      </c>
      <c r="N194" s="466">
        <f>VLOOKUP(B194,[3]GAN15!B:I,6,FALSE)</f>
        <v>6.463E-3</v>
      </c>
      <c r="O194" s="466">
        <f t="shared" si="24"/>
        <v>2.6911000000000001E-2</v>
      </c>
      <c r="P194" s="467">
        <f>VLOOKUP(B194,[3]GAN15!B:I,7,FALSE)</f>
        <v>1.4350000000000001E-3</v>
      </c>
      <c r="Q194" s="467">
        <f t="shared" si="25"/>
        <v>3.4399999999999999E-3</v>
      </c>
      <c r="R194" s="470" t="str">
        <f>VLOOKUP(B194,[3]GAN15!B:I,8,FALSE)</f>
        <v/>
      </c>
      <c r="S194" s="468">
        <f t="shared" si="26"/>
        <v>0</v>
      </c>
    </row>
    <row r="195" spans="1:19" x14ac:dyDescent="0.2">
      <c r="A195" s="472" t="s">
        <v>203</v>
      </c>
      <c r="B195" s="473">
        <v>836</v>
      </c>
      <c r="C195" s="474" t="s">
        <v>28</v>
      </c>
      <c r="D195" s="473">
        <v>836</v>
      </c>
      <c r="E195" s="466">
        <v>0.104989</v>
      </c>
      <c r="F195" s="466">
        <f t="shared" si="18"/>
        <v>0.104989</v>
      </c>
      <c r="G195" s="467">
        <v>5.2257999999999999E-2</v>
      </c>
      <c r="H195" s="467">
        <f t="shared" si="19"/>
        <v>5.2257999999999999E-2</v>
      </c>
      <c r="I195" s="476" t="s">
        <v>28</v>
      </c>
      <c r="J195" s="468">
        <f t="shared" si="20"/>
        <v>0</v>
      </c>
      <c r="K195" s="309">
        <f t="shared" si="21"/>
        <v>5.7504029008863977E-2</v>
      </c>
      <c r="L195" s="469">
        <f t="shared" si="22"/>
        <v>3.3277310924369585E-2</v>
      </c>
      <c r="M195" s="310" t="str">
        <f t="shared" si="23"/>
        <v/>
      </c>
      <c r="N195" s="466">
        <f>VLOOKUP(B195,[3]GAN15!B:I,6,FALSE)</f>
        <v>9.9279999999999993E-2</v>
      </c>
      <c r="O195" s="466">
        <f t="shared" si="24"/>
        <v>9.9279999999999993E-2</v>
      </c>
      <c r="P195" s="467">
        <f>VLOOKUP(B195,[3]GAN15!B:I,7,FALSE)</f>
        <v>5.0575000000000002E-2</v>
      </c>
      <c r="Q195" s="467">
        <f t="shared" si="25"/>
        <v>5.0575000000000002E-2</v>
      </c>
      <c r="R195" s="470" t="str">
        <f>VLOOKUP(B195,[3]GAN15!B:I,8,FALSE)</f>
        <v/>
      </c>
      <c r="S195" s="468">
        <f t="shared" si="26"/>
        <v>0</v>
      </c>
    </row>
    <row r="196" spans="1:19" x14ac:dyDescent="0.2">
      <c r="A196" s="472" t="s">
        <v>204</v>
      </c>
      <c r="B196" s="473">
        <v>838</v>
      </c>
      <c r="C196" s="474">
        <v>490</v>
      </c>
      <c r="D196" s="473">
        <v>490</v>
      </c>
      <c r="E196" s="466" t="s">
        <v>28</v>
      </c>
      <c r="F196" s="466">
        <f t="shared" si="18"/>
        <v>3.9272089999999999</v>
      </c>
      <c r="G196" s="467" t="s">
        <v>28</v>
      </c>
      <c r="H196" s="467">
        <f t="shared" si="19"/>
        <v>2.1121910000000002</v>
      </c>
      <c r="I196" s="476" t="s">
        <v>28</v>
      </c>
      <c r="J196" s="468">
        <f t="shared" si="20"/>
        <v>0.15081</v>
      </c>
      <c r="K196" s="309">
        <f t="shared" si="21"/>
        <v>-1.7279889416715211E-2</v>
      </c>
      <c r="L196" s="469">
        <f t="shared" si="22"/>
        <v>-2.9693650718545128E-2</v>
      </c>
      <c r="M196" s="310">
        <f t="shared" si="23"/>
        <v>-2.6416702172986861E-2</v>
      </c>
      <c r="N196" s="466">
        <f>VLOOKUP(B196,[3]GAN15!B:I,6,FALSE)</f>
        <v>0</v>
      </c>
      <c r="O196" s="466">
        <f t="shared" si="24"/>
        <v>3.996264</v>
      </c>
      <c r="P196" s="467">
        <f>VLOOKUP(B196,[3]GAN15!B:I,7,FALSE)</f>
        <v>0</v>
      </c>
      <c r="Q196" s="467">
        <f t="shared" si="25"/>
        <v>2.1768290000000001</v>
      </c>
      <c r="R196" s="470" t="str">
        <f>VLOOKUP(B196,[3]GAN15!B:I,8,FALSE)</f>
        <v/>
      </c>
      <c r="S196" s="468">
        <f t="shared" si="26"/>
        <v>0.15490200000000001</v>
      </c>
    </row>
    <row r="197" spans="1:19" x14ac:dyDescent="0.2">
      <c r="A197" s="472" t="s">
        <v>205</v>
      </c>
      <c r="B197" s="473">
        <v>839</v>
      </c>
      <c r="C197" s="474" t="s">
        <v>28</v>
      </c>
      <c r="D197" s="473">
        <v>839</v>
      </c>
      <c r="E197" s="466">
        <v>0.230382</v>
      </c>
      <c r="F197" s="466">
        <f t="shared" si="18"/>
        <v>0.230382</v>
      </c>
      <c r="G197" s="467">
        <v>0.11430999999999999</v>
      </c>
      <c r="H197" s="467">
        <f t="shared" si="19"/>
        <v>0.11430999999999999</v>
      </c>
      <c r="I197" s="476" t="s">
        <v>28</v>
      </c>
      <c r="J197" s="468">
        <f t="shared" si="20"/>
        <v>0</v>
      </c>
      <c r="K197" s="309">
        <f t="shared" si="21"/>
        <v>8.0667026291718402E-2</v>
      </c>
      <c r="L197" s="469">
        <f t="shared" si="22"/>
        <v>-6.3853833113580727E-2</v>
      </c>
      <c r="M197" s="310" t="str">
        <f t="shared" si="23"/>
        <v/>
      </c>
      <c r="N197" s="466">
        <f>VLOOKUP(B197,[3]GAN15!B:I,6,FALSE)</f>
        <v>0.21318500000000001</v>
      </c>
      <c r="O197" s="466">
        <f t="shared" si="24"/>
        <v>0.21318500000000001</v>
      </c>
      <c r="P197" s="467">
        <f>VLOOKUP(B197,[3]GAN15!B:I,7,FALSE)</f>
        <v>0.12210699999999999</v>
      </c>
      <c r="Q197" s="467">
        <f t="shared" si="25"/>
        <v>0.12210699999999999</v>
      </c>
      <c r="R197" s="470" t="str">
        <f>VLOOKUP(B197,[3]GAN15!B:I,8,FALSE)</f>
        <v/>
      </c>
      <c r="S197" s="468">
        <f t="shared" si="26"/>
        <v>0</v>
      </c>
    </row>
    <row r="198" spans="1:19" x14ac:dyDescent="0.2">
      <c r="A198" s="472" t="s">
        <v>206</v>
      </c>
      <c r="B198" s="473">
        <v>840</v>
      </c>
      <c r="C198" s="474" t="s">
        <v>28</v>
      </c>
      <c r="D198" s="473">
        <v>840</v>
      </c>
      <c r="E198" s="466">
        <v>0.190688</v>
      </c>
      <c r="F198" s="466">
        <f t="shared" si="18"/>
        <v>0.190688</v>
      </c>
      <c r="G198" s="467">
        <v>7.5480000000000005E-2</v>
      </c>
      <c r="H198" s="467">
        <f t="shared" si="19"/>
        <v>7.5480000000000005E-2</v>
      </c>
      <c r="I198" s="476" t="s">
        <v>28</v>
      </c>
      <c r="J198" s="468">
        <f t="shared" si="20"/>
        <v>0</v>
      </c>
      <c r="K198" s="309">
        <f t="shared" si="21"/>
        <v>2.7502370894042505E-2</v>
      </c>
      <c r="L198" s="469">
        <f t="shared" si="22"/>
        <v>-5.2805943178395598E-2</v>
      </c>
      <c r="M198" s="310" t="str">
        <f t="shared" si="23"/>
        <v/>
      </c>
      <c r="N198" s="466">
        <f>VLOOKUP(B198,[3]GAN15!B:I,6,FALSE)</f>
        <v>0.185584</v>
      </c>
      <c r="O198" s="466">
        <f t="shared" si="24"/>
        <v>0.185584</v>
      </c>
      <c r="P198" s="467">
        <f>VLOOKUP(B198,[3]GAN15!B:I,7,FALSE)</f>
        <v>7.9687999999999995E-2</v>
      </c>
      <c r="Q198" s="467">
        <f t="shared" si="25"/>
        <v>7.9687999999999995E-2</v>
      </c>
      <c r="R198" s="470" t="str">
        <f>VLOOKUP(B198,[3]GAN15!B:I,8,FALSE)</f>
        <v/>
      </c>
      <c r="S198" s="468">
        <f t="shared" si="26"/>
        <v>0</v>
      </c>
    </row>
    <row r="199" spans="1:19" x14ac:dyDescent="0.2">
      <c r="A199" s="472" t="s">
        <v>207</v>
      </c>
      <c r="B199" s="473">
        <v>841</v>
      </c>
      <c r="C199" s="474" t="s">
        <v>28</v>
      </c>
      <c r="D199" s="473">
        <v>841</v>
      </c>
      <c r="E199" s="466">
        <v>9.1596999999999998E-2</v>
      </c>
      <c r="F199" s="466">
        <f t="shared" si="18"/>
        <v>9.1596999999999998E-2</v>
      </c>
      <c r="G199" s="467">
        <v>5.6309999999999999E-2</v>
      </c>
      <c r="H199" s="467">
        <f t="shared" si="19"/>
        <v>5.6309999999999999E-2</v>
      </c>
      <c r="I199" s="476" t="s">
        <v>28</v>
      </c>
      <c r="J199" s="468">
        <f t="shared" si="20"/>
        <v>0</v>
      </c>
      <c r="K199" s="309">
        <f t="shared" si="21"/>
        <v>-7.1043183708241142E-2</v>
      </c>
      <c r="L199" s="469">
        <f t="shared" si="22"/>
        <v>1.9646899049343469E-2</v>
      </c>
      <c r="M199" s="310" t="str">
        <f t="shared" si="23"/>
        <v/>
      </c>
      <c r="N199" s="466">
        <f>VLOOKUP(B199,[3]GAN15!B:I,6,FALSE)</f>
        <v>9.8601999999999995E-2</v>
      </c>
      <c r="O199" s="466">
        <f t="shared" si="24"/>
        <v>9.8601999999999995E-2</v>
      </c>
      <c r="P199" s="467">
        <f>VLOOKUP(B199,[3]GAN15!B:I,7,FALSE)</f>
        <v>5.5225000000000003E-2</v>
      </c>
      <c r="Q199" s="467">
        <f t="shared" si="25"/>
        <v>5.5225000000000003E-2</v>
      </c>
      <c r="R199" s="470" t="str">
        <f>VLOOKUP(B199,[3]GAN15!B:I,8,FALSE)</f>
        <v/>
      </c>
      <c r="S199" s="468">
        <f t="shared" si="26"/>
        <v>0</v>
      </c>
    </row>
    <row r="200" spans="1:19" x14ac:dyDescent="0.2">
      <c r="A200" s="472" t="s">
        <v>208</v>
      </c>
      <c r="B200" s="473">
        <v>843</v>
      </c>
      <c r="C200" s="474" t="s">
        <v>28</v>
      </c>
      <c r="D200" s="473">
        <v>843</v>
      </c>
      <c r="E200" s="466">
        <v>1.8432E-2</v>
      </c>
      <c r="F200" s="466">
        <f t="shared" si="18"/>
        <v>1.8432E-2</v>
      </c>
      <c r="G200" s="467">
        <v>6.5729999999999998E-3</v>
      </c>
      <c r="H200" s="467">
        <f t="shared" si="19"/>
        <v>6.5729999999999998E-3</v>
      </c>
      <c r="I200" s="476" t="s">
        <v>28</v>
      </c>
      <c r="J200" s="468">
        <f t="shared" si="20"/>
        <v>0</v>
      </c>
      <c r="K200" s="309">
        <f t="shared" si="21"/>
        <v>4.4483481611605535E-2</v>
      </c>
      <c r="L200" s="469">
        <f t="shared" si="22"/>
        <v>7.9742370802025064E-3</v>
      </c>
      <c r="M200" s="310" t="str">
        <f t="shared" si="23"/>
        <v/>
      </c>
      <c r="N200" s="466">
        <f>VLOOKUP(B200,[3]GAN15!B:I,6,FALSE)</f>
        <v>1.7646999999999999E-2</v>
      </c>
      <c r="O200" s="466">
        <f t="shared" si="24"/>
        <v>1.7646999999999999E-2</v>
      </c>
      <c r="P200" s="467">
        <f>VLOOKUP(B200,[3]GAN15!B:I,7,FALSE)</f>
        <v>6.5209999999999999E-3</v>
      </c>
      <c r="Q200" s="467">
        <f t="shared" si="25"/>
        <v>6.5209999999999999E-3</v>
      </c>
      <c r="R200" s="470" t="str">
        <f>VLOOKUP(B200,[3]GAN15!B:I,8,FALSE)</f>
        <v/>
      </c>
      <c r="S200" s="468">
        <f t="shared" si="26"/>
        <v>0</v>
      </c>
    </row>
    <row r="201" spans="1:19" x14ac:dyDescent="0.2">
      <c r="A201" s="472" t="s">
        <v>209</v>
      </c>
      <c r="B201" s="473">
        <v>846</v>
      </c>
      <c r="C201" s="474" t="s">
        <v>28</v>
      </c>
      <c r="D201" s="473">
        <v>846</v>
      </c>
      <c r="E201" s="466">
        <v>4.0577000000000002E-2</v>
      </c>
      <c r="F201" s="466">
        <f t="shared" si="18"/>
        <v>4.0577000000000002E-2</v>
      </c>
      <c r="G201" s="467">
        <v>2.5076999999999999E-2</v>
      </c>
      <c r="H201" s="467">
        <f t="shared" si="19"/>
        <v>2.5076999999999999E-2</v>
      </c>
      <c r="I201" s="476" t="s">
        <v>28</v>
      </c>
      <c r="J201" s="468">
        <f t="shared" si="20"/>
        <v>0</v>
      </c>
      <c r="K201" s="309">
        <f t="shared" si="21"/>
        <v>0.1738312890534599</v>
      </c>
      <c r="L201" s="469">
        <f t="shared" si="22"/>
        <v>-8.4847821326910489E-2</v>
      </c>
      <c r="M201" s="310" t="str">
        <f t="shared" si="23"/>
        <v/>
      </c>
      <c r="N201" s="466">
        <f>VLOOKUP(B201,[3]GAN15!B:I,6,FALSE)</f>
        <v>3.4568000000000002E-2</v>
      </c>
      <c r="O201" s="466">
        <f t="shared" si="24"/>
        <v>3.4568000000000002E-2</v>
      </c>
      <c r="P201" s="467">
        <f>VLOOKUP(B201,[3]GAN15!B:I,7,FALSE)</f>
        <v>2.7401999999999999E-2</v>
      </c>
      <c r="Q201" s="467">
        <f t="shared" si="25"/>
        <v>2.7401999999999999E-2</v>
      </c>
      <c r="R201" s="470" t="str">
        <f>VLOOKUP(B201,[3]GAN15!B:I,8,FALSE)</f>
        <v/>
      </c>
      <c r="S201" s="468">
        <f t="shared" si="26"/>
        <v>0</v>
      </c>
    </row>
    <row r="202" spans="1:19" x14ac:dyDescent="0.2">
      <c r="A202" s="472" t="s">
        <v>210</v>
      </c>
      <c r="B202" s="473">
        <v>849</v>
      </c>
      <c r="C202" s="474">
        <v>490</v>
      </c>
      <c r="D202" s="473">
        <v>490</v>
      </c>
      <c r="E202" s="466" t="s">
        <v>28</v>
      </c>
      <c r="F202" s="466">
        <f t="shared" ref="F202:F230" si="27">IF($D202=$D201,"",SUMIF($D:$D,$D202,E:E))</f>
        <v>3.9272089999999999</v>
      </c>
      <c r="G202" s="467" t="s">
        <v>28</v>
      </c>
      <c r="H202" s="467">
        <f t="shared" ref="H202:H230" si="28">IF($D202=$D201,"",SUMIF($D:$D,$D202,G:G))</f>
        <v>2.1121910000000002</v>
      </c>
      <c r="I202" s="476" t="s">
        <v>28</v>
      </c>
      <c r="J202" s="468">
        <f t="shared" ref="J202:J230" si="29">IF($D202=$D201,"",SUMIF($D:$D,$D202,I:I))</f>
        <v>0.15081</v>
      </c>
      <c r="K202" s="309">
        <f t="shared" ref="K202:K230" si="30">IF(F202&lt;&gt;"",F202/O202-1,"")</f>
        <v>-1.7279889416715211E-2</v>
      </c>
      <c r="L202" s="469">
        <f t="shared" ref="L202:L230" si="31">IF(H202&lt;&gt;"",H202/Q202-1,"")</f>
        <v>-2.9693650718545128E-2</v>
      </c>
      <c r="M202" s="310">
        <f t="shared" ref="M202:M230" si="32">IF(OR(J202="",J202=0),"",J202/S202-1)</f>
        <v>-2.6416702172986861E-2</v>
      </c>
      <c r="N202" s="466">
        <f>VLOOKUP(B202,[3]GAN15!B:I,6,FALSE)</f>
        <v>0</v>
      </c>
      <c r="O202" s="466">
        <f t="shared" ref="O202:O230" si="33">IF($D202=$D201,"",SUMIF($D:$D,$D202,N:N))</f>
        <v>3.996264</v>
      </c>
      <c r="P202" s="467">
        <f>VLOOKUP(B202,[3]GAN15!B:I,7,FALSE)</f>
        <v>0</v>
      </c>
      <c r="Q202" s="467">
        <f t="shared" ref="Q202:Q230" si="34">IF($D202=$D201,"",SUMIF($D:$D,$D202,P:P))</f>
        <v>2.1768290000000001</v>
      </c>
      <c r="R202" s="470" t="str">
        <f>VLOOKUP(B202,[3]GAN15!B:I,8,FALSE)</f>
        <v/>
      </c>
      <c r="S202" s="468">
        <f t="shared" ref="S202:S230" si="35">IF($D202=$D201,"",SUMIF($D:$D,$D202,R:R))</f>
        <v>0.15490200000000001</v>
      </c>
    </row>
    <row r="203" spans="1:19" x14ac:dyDescent="0.2">
      <c r="A203" s="472" t="s">
        <v>211</v>
      </c>
      <c r="B203" s="473">
        <v>850</v>
      </c>
      <c r="C203" s="474" t="s">
        <v>28</v>
      </c>
      <c r="D203" s="473">
        <v>88</v>
      </c>
      <c r="E203" s="466">
        <v>0.13222600000000001</v>
      </c>
      <c r="F203" s="466">
        <f t="shared" si="27"/>
        <v>1.151241</v>
      </c>
      <c r="G203" s="467">
        <v>5.1204E-2</v>
      </c>
      <c r="H203" s="467">
        <f t="shared" si="28"/>
        <v>0.70705700000000005</v>
      </c>
      <c r="I203" s="476" t="s">
        <v>28</v>
      </c>
      <c r="J203" s="468">
        <f t="shared" si="29"/>
        <v>0.50925600000000004</v>
      </c>
      <c r="K203" s="309">
        <f t="shared" si="30"/>
        <v>4.4039068451409147E-2</v>
      </c>
      <c r="L203" s="469">
        <f t="shared" si="31"/>
        <v>-2.3225196824287142E-2</v>
      </c>
      <c r="M203" s="310">
        <f t="shared" si="32"/>
        <v>-8.7935095056012713E-2</v>
      </c>
      <c r="N203" s="466">
        <f>VLOOKUP(B203,[3]GAN15!B:I,6,FALSE)</f>
        <v>0.13047700000000001</v>
      </c>
      <c r="O203" s="466">
        <f t="shared" si="33"/>
        <v>1.1026800000000001</v>
      </c>
      <c r="P203" s="467">
        <f>VLOOKUP(B203,[3]GAN15!B:I,7,FALSE)</f>
        <v>5.5766999999999997E-2</v>
      </c>
      <c r="Q203" s="467">
        <f t="shared" si="34"/>
        <v>0.72386899999999998</v>
      </c>
      <c r="R203" s="470" t="str">
        <f>VLOOKUP(B203,[3]GAN15!B:I,8,FALSE)</f>
        <v/>
      </c>
      <c r="S203" s="468">
        <f t="shared" si="35"/>
        <v>0.55835500000000005</v>
      </c>
    </row>
    <row r="204" spans="1:19" x14ac:dyDescent="0.2">
      <c r="A204" s="472" t="s">
        <v>212</v>
      </c>
      <c r="B204" s="473">
        <v>851</v>
      </c>
      <c r="C204" s="474" t="s">
        <v>28</v>
      </c>
      <c r="D204" s="473">
        <v>48</v>
      </c>
      <c r="E204" s="466">
        <v>1.2675000000000001E-2</v>
      </c>
      <c r="F204" s="466">
        <f t="shared" si="27"/>
        <v>0.66567700000000007</v>
      </c>
      <c r="G204" s="467">
        <v>2.6329999999999999E-3</v>
      </c>
      <c r="H204" s="467">
        <f t="shared" si="28"/>
        <v>0.69689999999999996</v>
      </c>
      <c r="I204" s="476" t="s">
        <v>28</v>
      </c>
      <c r="J204" s="468">
        <f t="shared" si="29"/>
        <v>0.74857600000000002</v>
      </c>
      <c r="K204" s="309">
        <f t="shared" si="30"/>
        <v>7.9412618391673462E-2</v>
      </c>
      <c r="L204" s="469">
        <f t="shared" si="31"/>
        <v>-4.961140302667888E-2</v>
      </c>
      <c r="M204" s="310">
        <f t="shared" si="32"/>
        <v>-5.2254291643086259E-2</v>
      </c>
      <c r="N204" s="466">
        <f>VLOOKUP(B204,[3]GAN15!B:I,6,FALSE)</f>
        <v>9.9220000000000003E-3</v>
      </c>
      <c r="O204" s="466">
        <f t="shared" si="33"/>
        <v>0.61670299999999989</v>
      </c>
      <c r="P204" s="467">
        <f>VLOOKUP(B204,[3]GAN15!B:I,7,FALSE)</f>
        <v>3.3609999999999998E-3</v>
      </c>
      <c r="Q204" s="467">
        <f t="shared" si="34"/>
        <v>0.73327900000000001</v>
      </c>
      <c r="R204" s="470" t="str">
        <f>VLOOKUP(B204,[3]GAN15!B:I,8,FALSE)</f>
        <v/>
      </c>
      <c r="S204" s="468">
        <f t="shared" si="35"/>
        <v>0.78984900000000002</v>
      </c>
    </row>
    <row r="205" spans="1:19" x14ac:dyDescent="0.2">
      <c r="A205" s="472" t="s">
        <v>213</v>
      </c>
      <c r="B205" s="473">
        <v>852</v>
      </c>
      <c r="C205" s="474" t="s">
        <v>28</v>
      </c>
      <c r="D205" s="473">
        <v>23</v>
      </c>
      <c r="E205" s="466">
        <v>1.2715000000000001E-2</v>
      </c>
      <c r="F205" s="466">
        <f t="shared" si="27"/>
        <v>8.8169999999999998E-2</v>
      </c>
      <c r="G205" s="467">
        <v>3.8070000000000001E-3</v>
      </c>
      <c r="H205" s="467">
        <f t="shared" si="28"/>
        <v>3.8792999999999987E-2</v>
      </c>
      <c r="I205" s="476" t="s">
        <v>28</v>
      </c>
      <c r="J205" s="468">
        <f t="shared" si="29"/>
        <v>0</v>
      </c>
      <c r="K205" s="309">
        <f t="shared" si="30"/>
        <v>-1.4177418994163471E-2</v>
      </c>
      <c r="L205" s="469">
        <f t="shared" si="31"/>
        <v>-9.0476413767233033E-2</v>
      </c>
      <c r="M205" s="310" t="str">
        <f t="shared" si="32"/>
        <v/>
      </c>
      <c r="N205" s="466">
        <f>VLOOKUP(B205,[3]GAN15!B:I,6,FALSE)</f>
        <v>1.3197E-2</v>
      </c>
      <c r="O205" s="466">
        <f t="shared" si="33"/>
        <v>8.943799999999999E-2</v>
      </c>
      <c r="P205" s="467">
        <f>VLOOKUP(B205,[3]GAN15!B:I,7,FALSE)</f>
        <v>2.8679999999999999E-3</v>
      </c>
      <c r="Q205" s="467">
        <f t="shared" si="34"/>
        <v>4.2652000000000009E-2</v>
      </c>
      <c r="R205" s="470" t="str">
        <f>VLOOKUP(B205,[3]GAN15!B:I,8,FALSE)</f>
        <v/>
      </c>
      <c r="S205" s="468">
        <f t="shared" si="35"/>
        <v>0</v>
      </c>
    </row>
    <row r="206" spans="1:19" x14ac:dyDescent="0.2">
      <c r="A206" s="472" t="s">
        <v>214</v>
      </c>
      <c r="B206" s="473">
        <v>853</v>
      </c>
      <c r="C206" s="474" t="s">
        <v>28</v>
      </c>
      <c r="D206" s="473">
        <v>853</v>
      </c>
      <c r="E206" s="466">
        <v>1.6969999999999999E-2</v>
      </c>
      <c r="F206" s="466">
        <f t="shared" si="27"/>
        <v>1.6969999999999999E-2</v>
      </c>
      <c r="G206" s="467">
        <v>2.0370000000000002E-3</v>
      </c>
      <c r="H206" s="467">
        <f t="shared" si="28"/>
        <v>2.0370000000000002E-3</v>
      </c>
      <c r="I206" s="476" t="s">
        <v>28</v>
      </c>
      <c r="J206" s="468">
        <f t="shared" si="29"/>
        <v>0</v>
      </c>
      <c r="K206" s="309">
        <f t="shared" si="30"/>
        <v>0.12854957770831943</v>
      </c>
      <c r="L206" s="469">
        <f t="shared" si="31"/>
        <v>-0.18585131894484397</v>
      </c>
      <c r="M206" s="310" t="str">
        <f t="shared" si="32"/>
        <v/>
      </c>
      <c r="N206" s="466">
        <f>VLOOKUP(B206,[3]GAN15!B:I,6,FALSE)</f>
        <v>1.5037E-2</v>
      </c>
      <c r="O206" s="466">
        <f t="shared" si="33"/>
        <v>1.5037E-2</v>
      </c>
      <c r="P206" s="467">
        <f>VLOOKUP(B206,[3]GAN15!B:I,7,FALSE)</f>
        <v>2.5019999999999999E-3</v>
      </c>
      <c r="Q206" s="467">
        <f t="shared" si="34"/>
        <v>2.5019999999999999E-3</v>
      </c>
      <c r="R206" s="470" t="str">
        <f>VLOOKUP(B206,[3]GAN15!B:I,8,FALSE)</f>
        <v/>
      </c>
      <c r="S206" s="468">
        <f t="shared" si="35"/>
        <v>0</v>
      </c>
    </row>
    <row r="207" spans="1:19" x14ac:dyDescent="0.2">
      <c r="A207" s="472" t="s">
        <v>215</v>
      </c>
      <c r="B207" s="473">
        <v>855</v>
      </c>
      <c r="C207" s="474" t="s">
        <v>28</v>
      </c>
      <c r="D207" s="473">
        <v>855</v>
      </c>
      <c r="E207" s="466">
        <v>5.4415999999999999E-2</v>
      </c>
      <c r="F207" s="466">
        <f t="shared" si="27"/>
        <v>5.4415999999999999E-2</v>
      </c>
      <c r="G207" s="467">
        <v>1.8589999999999999E-2</v>
      </c>
      <c r="H207" s="467">
        <f t="shared" si="28"/>
        <v>1.8589999999999999E-2</v>
      </c>
      <c r="I207" s="476" t="s">
        <v>28</v>
      </c>
      <c r="J207" s="468">
        <f t="shared" si="29"/>
        <v>0</v>
      </c>
      <c r="K207" s="309">
        <f t="shared" si="30"/>
        <v>1.8041901395486892E-3</v>
      </c>
      <c r="L207" s="469">
        <f t="shared" si="31"/>
        <v>-0.13775510204081631</v>
      </c>
      <c r="M207" s="310" t="str">
        <f t="shared" si="32"/>
        <v/>
      </c>
      <c r="N207" s="466">
        <f>VLOOKUP(B207,[3]GAN15!B:I,6,FALSE)</f>
        <v>5.4317999999999998E-2</v>
      </c>
      <c r="O207" s="466">
        <f t="shared" si="33"/>
        <v>5.4317999999999998E-2</v>
      </c>
      <c r="P207" s="467">
        <f>VLOOKUP(B207,[3]GAN15!B:I,7,FALSE)</f>
        <v>2.1559999999999999E-2</v>
      </c>
      <c r="Q207" s="467">
        <f t="shared" si="34"/>
        <v>2.1559999999999999E-2</v>
      </c>
      <c r="R207" s="470" t="str">
        <f>VLOOKUP(B207,[3]GAN15!B:I,8,FALSE)</f>
        <v/>
      </c>
      <c r="S207" s="468">
        <f t="shared" si="35"/>
        <v>0</v>
      </c>
    </row>
    <row r="208" spans="1:19" x14ac:dyDescent="0.2">
      <c r="A208" s="472" t="s">
        <v>216</v>
      </c>
      <c r="B208" s="473">
        <v>856</v>
      </c>
      <c r="C208" s="474" t="s">
        <v>28</v>
      </c>
      <c r="D208" s="473">
        <v>856</v>
      </c>
      <c r="E208" s="466">
        <v>1.1174999999999999E-2</v>
      </c>
      <c r="F208" s="466">
        <f t="shared" si="27"/>
        <v>1.1174999999999999E-2</v>
      </c>
      <c r="G208" s="467">
        <v>7.489E-3</v>
      </c>
      <c r="H208" s="467">
        <f t="shared" si="28"/>
        <v>7.489E-3</v>
      </c>
      <c r="I208" s="476" t="s">
        <v>28</v>
      </c>
      <c r="J208" s="468">
        <f t="shared" si="29"/>
        <v>0</v>
      </c>
      <c r="K208" s="309">
        <f t="shared" si="30"/>
        <v>-0.19261614045227948</v>
      </c>
      <c r="L208" s="469">
        <f t="shared" si="31"/>
        <v>3.639634652643231E-2</v>
      </c>
      <c r="M208" s="310" t="str">
        <f t="shared" si="32"/>
        <v/>
      </c>
      <c r="N208" s="466">
        <f>VLOOKUP(B208,[3]GAN15!B:I,6,FALSE)</f>
        <v>1.3840999999999999E-2</v>
      </c>
      <c r="O208" s="466">
        <f t="shared" si="33"/>
        <v>1.3840999999999999E-2</v>
      </c>
      <c r="P208" s="467">
        <f>VLOOKUP(B208,[3]GAN15!B:I,7,FALSE)</f>
        <v>7.2259999999999998E-3</v>
      </c>
      <c r="Q208" s="467">
        <f t="shared" si="34"/>
        <v>7.2259999999999998E-3</v>
      </c>
      <c r="R208" s="470" t="str">
        <f>VLOOKUP(B208,[3]GAN15!B:I,8,FALSE)</f>
        <v/>
      </c>
      <c r="S208" s="468">
        <f t="shared" si="35"/>
        <v>0</v>
      </c>
    </row>
    <row r="209" spans="1:20" x14ac:dyDescent="0.2">
      <c r="A209" s="472" t="s">
        <v>217</v>
      </c>
      <c r="B209" s="473">
        <v>858</v>
      </c>
      <c r="C209" s="474" t="s">
        <v>28</v>
      </c>
      <c r="D209" s="473">
        <v>858</v>
      </c>
      <c r="E209" s="466">
        <v>4.9829999999999996E-3</v>
      </c>
      <c r="F209" s="466">
        <f t="shared" si="27"/>
        <v>4.9829999999999996E-3</v>
      </c>
      <c r="G209" s="467">
        <v>3.2000000000000002E-3</v>
      </c>
      <c r="H209" s="467">
        <f t="shared" si="28"/>
        <v>3.2000000000000002E-3</v>
      </c>
      <c r="I209" s="476" t="s">
        <v>28</v>
      </c>
      <c r="J209" s="468">
        <f t="shared" si="29"/>
        <v>0</v>
      </c>
      <c r="K209" s="309">
        <f t="shared" si="30"/>
        <v>7.6009501187648487E-2</v>
      </c>
      <c r="L209" s="469">
        <f t="shared" si="31"/>
        <v>0.10154905335628239</v>
      </c>
      <c r="M209" s="310" t="str">
        <f t="shared" si="32"/>
        <v/>
      </c>
      <c r="N209" s="466">
        <f>VLOOKUP(B209,[3]GAN15!B:I,6,FALSE)</f>
        <v>4.6309999999999997E-3</v>
      </c>
      <c r="O209" s="466">
        <f t="shared" si="33"/>
        <v>4.6309999999999997E-3</v>
      </c>
      <c r="P209" s="467">
        <f>VLOOKUP(B209,[3]GAN15!B:I,7,FALSE)</f>
        <v>2.905E-3</v>
      </c>
      <c r="Q209" s="467">
        <f t="shared" si="34"/>
        <v>2.905E-3</v>
      </c>
      <c r="R209" s="470" t="str">
        <f>VLOOKUP(B209,[3]GAN15!B:I,8,FALSE)</f>
        <v/>
      </c>
      <c r="S209" s="468">
        <f t="shared" si="35"/>
        <v>0</v>
      </c>
    </row>
    <row r="210" spans="1:20" x14ac:dyDescent="0.2">
      <c r="A210" s="472" t="s">
        <v>218</v>
      </c>
      <c r="B210" s="473">
        <v>862</v>
      </c>
      <c r="C210" s="474" t="s">
        <v>28</v>
      </c>
      <c r="D210" s="473">
        <v>862</v>
      </c>
      <c r="E210" s="466">
        <v>1.6730999999999999E-2</v>
      </c>
      <c r="F210" s="466">
        <f t="shared" si="27"/>
        <v>1.6730999999999999E-2</v>
      </c>
      <c r="G210" s="467">
        <v>1.1264E-2</v>
      </c>
      <c r="H210" s="467">
        <f t="shared" si="28"/>
        <v>1.1264E-2</v>
      </c>
      <c r="I210" s="476" t="s">
        <v>28</v>
      </c>
      <c r="J210" s="468">
        <f t="shared" si="29"/>
        <v>0</v>
      </c>
      <c r="K210" s="309">
        <f t="shared" si="30"/>
        <v>0.2797154658100045</v>
      </c>
      <c r="L210" s="469">
        <f t="shared" si="31"/>
        <v>2.3473997028231799</v>
      </c>
      <c r="M210" s="310" t="str">
        <f t="shared" si="32"/>
        <v/>
      </c>
      <c r="N210" s="466">
        <f>VLOOKUP(B210,[3]GAN15!B:I,6,FALSE)</f>
        <v>1.3074000000000001E-2</v>
      </c>
      <c r="O210" s="466">
        <f t="shared" si="33"/>
        <v>1.3074000000000001E-2</v>
      </c>
      <c r="P210" s="467">
        <f>VLOOKUP(B210,[3]GAN15!B:I,7,FALSE)</f>
        <v>3.3649999999999999E-3</v>
      </c>
      <c r="Q210" s="467">
        <f t="shared" si="34"/>
        <v>3.3649999999999999E-3</v>
      </c>
      <c r="R210" s="470" t="str">
        <f>VLOOKUP(B210,[3]GAN15!B:I,8,FALSE)</f>
        <v/>
      </c>
      <c r="S210" s="468">
        <f t="shared" si="35"/>
        <v>0</v>
      </c>
    </row>
    <row r="211" spans="1:20" x14ac:dyDescent="0.2">
      <c r="A211" s="472" t="s">
        <v>219</v>
      </c>
      <c r="B211" s="473">
        <v>865</v>
      </c>
      <c r="C211" s="474" t="s">
        <v>28</v>
      </c>
      <c r="D211" s="473">
        <v>72</v>
      </c>
      <c r="E211" s="466">
        <v>3.3470000000000001E-3</v>
      </c>
      <c r="F211" s="466">
        <f t="shared" si="27"/>
        <v>1.102905</v>
      </c>
      <c r="G211" s="467">
        <v>1.6329999999999999E-3</v>
      </c>
      <c r="H211" s="467">
        <f t="shared" si="28"/>
        <v>1.394935</v>
      </c>
      <c r="I211" s="476" t="s">
        <v>28</v>
      </c>
      <c r="J211" s="468">
        <f t="shared" si="29"/>
        <v>1.5145949999999999</v>
      </c>
      <c r="K211" s="309">
        <f t="shared" si="30"/>
        <v>-3.2592935653556032E-2</v>
      </c>
      <c r="L211" s="469">
        <f t="shared" si="31"/>
        <v>-3.666639273108474E-2</v>
      </c>
      <c r="M211" s="310">
        <f t="shared" si="32"/>
        <v>-4.2961357525820087E-2</v>
      </c>
      <c r="N211" s="466">
        <f>VLOOKUP(B211,[3]GAN15!B:I,6,FALSE)</f>
        <v>2.836E-3</v>
      </c>
      <c r="O211" s="466">
        <f t="shared" si="33"/>
        <v>1.140063</v>
      </c>
      <c r="P211" s="467">
        <f>VLOOKUP(B211,[3]GAN15!B:I,7,FALSE)</f>
        <v>1.6329999999999999E-3</v>
      </c>
      <c r="Q211" s="467">
        <f t="shared" si="34"/>
        <v>1.448029</v>
      </c>
      <c r="R211" s="470" t="str">
        <f>VLOOKUP(B211,[3]GAN15!B:I,8,FALSE)</f>
        <v/>
      </c>
      <c r="S211" s="468">
        <f t="shared" si="35"/>
        <v>1.5825849999999999</v>
      </c>
    </row>
    <row r="212" spans="1:20" x14ac:dyDescent="0.2">
      <c r="A212" s="472" t="s">
        <v>220</v>
      </c>
      <c r="B212" s="473">
        <v>868</v>
      </c>
      <c r="C212" s="474" t="s">
        <v>28</v>
      </c>
      <c r="D212" s="473">
        <v>69</v>
      </c>
      <c r="E212" s="466">
        <v>7.2599999999999997E-4</v>
      </c>
      <c r="F212" s="466">
        <f t="shared" si="27"/>
        <v>9.0907999999999989E-2</v>
      </c>
      <c r="G212" s="467">
        <v>6.6799999999999997E-4</v>
      </c>
      <c r="H212" s="467">
        <f t="shared" si="28"/>
        <v>3.5740999999999995E-2</v>
      </c>
      <c r="I212" s="476" t="s">
        <v>28</v>
      </c>
      <c r="J212" s="468">
        <f t="shared" si="29"/>
        <v>2.0465999999999998E-2</v>
      </c>
      <c r="K212" s="309">
        <f t="shared" si="30"/>
        <v>-7.8049572025475689E-2</v>
      </c>
      <c r="L212" s="469">
        <f t="shared" si="31"/>
        <v>0.36807655502392311</v>
      </c>
      <c r="M212" s="310">
        <f t="shared" si="32"/>
        <v>0.23467664092664076</v>
      </c>
      <c r="N212" s="466">
        <f>VLOOKUP(B212,[3]GAN15!B:I,6,FALSE)</f>
        <v>1.372E-3</v>
      </c>
      <c r="O212" s="466">
        <f t="shared" si="33"/>
        <v>9.8603999999999997E-2</v>
      </c>
      <c r="P212" s="467">
        <f>VLOOKUP(B212,[3]GAN15!B:I,7,FALSE)</f>
        <v>6.69E-4</v>
      </c>
      <c r="Q212" s="467">
        <f t="shared" si="34"/>
        <v>2.6125000000000002E-2</v>
      </c>
      <c r="R212" s="470" t="str">
        <f>VLOOKUP(B212,[3]GAN15!B:I,8,FALSE)</f>
        <v/>
      </c>
      <c r="S212" s="468">
        <f t="shared" si="35"/>
        <v>1.6576E-2</v>
      </c>
    </row>
    <row r="213" spans="1:20" x14ac:dyDescent="0.2">
      <c r="A213" s="472" t="s">
        <v>221</v>
      </c>
      <c r="B213" s="473">
        <v>870</v>
      </c>
      <c r="C213" s="474" t="s">
        <v>28</v>
      </c>
      <c r="D213" s="473">
        <v>38</v>
      </c>
      <c r="E213" s="466">
        <v>6.5749000000000002E-2</v>
      </c>
      <c r="F213" s="466">
        <f t="shared" si="27"/>
        <v>0.22101200000000001</v>
      </c>
      <c r="G213" s="467">
        <v>2.3092999999999999E-2</v>
      </c>
      <c r="H213" s="467">
        <f t="shared" si="28"/>
        <v>6.8271999999999999E-2</v>
      </c>
      <c r="I213" s="476" t="s">
        <v>28</v>
      </c>
      <c r="J213" s="468">
        <f t="shared" si="29"/>
        <v>0</v>
      </c>
      <c r="K213" s="309">
        <f t="shared" si="30"/>
        <v>2.1968824707182533E-2</v>
      </c>
      <c r="L213" s="469">
        <f t="shared" si="31"/>
        <v>5.9943177407585813E-2</v>
      </c>
      <c r="M213" s="310" t="str">
        <f t="shared" si="32"/>
        <v/>
      </c>
      <c r="N213" s="466">
        <f>VLOOKUP(B213,[3]GAN15!B:I,6,FALSE)</f>
        <v>6.5882999999999997E-2</v>
      </c>
      <c r="O213" s="466">
        <f t="shared" si="33"/>
        <v>0.21626100000000001</v>
      </c>
      <c r="P213" s="467">
        <f>VLOOKUP(B213,[3]GAN15!B:I,7,FALSE)</f>
        <v>2.4142E-2</v>
      </c>
      <c r="Q213" s="467">
        <f t="shared" si="34"/>
        <v>6.4410999999999996E-2</v>
      </c>
      <c r="R213" s="470" t="str">
        <f>VLOOKUP(B213,[3]GAN15!B:I,8,FALSE)</f>
        <v/>
      </c>
      <c r="S213" s="468">
        <f t="shared" si="35"/>
        <v>0</v>
      </c>
    </row>
    <row r="214" spans="1:20" x14ac:dyDescent="0.2">
      <c r="A214" s="472" t="s">
        <v>222</v>
      </c>
      <c r="B214" s="473">
        <v>871</v>
      </c>
      <c r="C214" s="474" t="s">
        <v>28</v>
      </c>
      <c r="D214" s="473">
        <v>34</v>
      </c>
      <c r="E214" s="466">
        <v>0.103231</v>
      </c>
      <c r="F214" s="466">
        <f t="shared" si="27"/>
        <v>2.8293340000000002</v>
      </c>
      <c r="G214" s="467">
        <v>2.8138E-2</v>
      </c>
      <c r="H214" s="467">
        <f t="shared" si="28"/>
        <v>1.876762</v>
      </c>
      <c r="I214" s="476" t="s">
        <v>28</v>
      </c>
      <c r="J214" s="468">
        <f t="shared" si="29"/>
        <v>2.0159980000000002</v>
      </c>
      <c r="K214" s="309">
        <f t="shared" si="30"/>
        <v>-1.8940296266553025E-2</v>
      </c>
      <c r="L214" s="469">
        <f t="shared" si="31"/>
        <v>1.2165867401860986E-2</v>
      </c>
      <c r="M214" s="310">
        <f t="shared" si="32"/>
        <v>7.344729598126154E-3</v>
      </c>
      <c r="N214" s="466">
        <f>VLOOKUP(B214,[3]GAN15!B:I,6,FALSE)</f>
        <v>0.10764899999999999</v>
      </c>
      <c r="O214" s="466">
        <f t="shared" si="33"/>
        <v>2.8839569999999997</v>
      </c>
      <c r="P214" s="467">
        <f>VLOOKUP(B214,[3]GAN15!B:I,7,FALSE)</f>
        <v>2.8021000000000001E-2</v>
      </c>
      <c r="Q214" s="467">
        <f t="shared" si="34"/>
        <v>1.8542039999999997</v>
      </c>
      <c r="R214" s="470" t="str">
        <f>VLOOKUP(B214,[3]GAN15!B:I,8,FALSE)</f>
        <v/>
      </c>
      <c r="S214" s="468">
        <f t="shared" si="35"/>
        <v>2.0012989999999999</v>
      </c>
    </row>
    <row r="215" spans="1:20" x14ac:dyDescent="0.2">
      <c r="A215" s="472" t="s">
        <v>332</v>
      </c>
      <c r="B215" s="473">
        <v>872</v>
      </c>
      <c r="C215" s="474" t="s">
        <v>28</v>
      </c>
      <c r="D215" s="473">
        <v>34</v>
      </c>
      <c r="E215" s="466">
        <v>1.516E-3</v>
      </c>
      <c r="F215" s="466" t="str">
        <f t="shared" si="27"/>
        <v/>
      </c>
      <c r="G215" s="467">
        <v>4.0000000000000002E-4</v>
      </c>
      <c r="H215" s="467" t="str">
        <f t="shared" si="28"/>
        <v/>
      </c>
      <c r="I215" s="476" t="s">
        <v>28</v>
      </c>
      <c r="J215" s="468" t="str">
        <f t="shared" si="29"/>
        <v/>
      </c>
      <c r="K215" s="309" t="str">
        <f t="shared" si="30"/>
        <v/>
      </c>
      <c r="L215" s="469" t="str">
        <f t="shared" si="31"/>
        <v/>
      </c>
      <c r="M215" s="310" t="str">
        <f t="shared" si="32"/>
        <v/>
      </c>
      <c r="N215" s="466">
        <f>VLOOKUP(B215,[3]GAN15!B:I,6,FALSE)</f>
        <v>2.1429999999999999E-3</v>
      </c>
      <c r="O215" s="466" t="str">
        <f t="shared" si="33"/>
        <v/>
      </c>
      <c r="P215" s="467">
        <f>VLOOKUP(B215,[3]GAN15!B:I,7,FALSE)</f>
        <v>4.0000000000000002E-4</v>
      </c>
      <c r="Q215" s="467" t="str">
        <f t="shared" si="34"/>
        <v/>
      </c>
      <c r="R215" s="470" t="str">
        <f>VLOOKUP(B215,[3]GAN15!B:I,8,FALSE)</f>
        <v/>
      </c>
      <c r="S215" s="468" t="str">
        <f t="shared" si="35"/>
        <v/>
      </c>
    </row>
    <row r="216" spans="1:20" x14ac:dyDescent="0.2">
      <c r="A216" s="472" t="s">
        <v>223</v>
      </c>
      <c r="B216" s="473">
        <v>873</v>
      </c>
      <c r="C216" s="474" t="s">
        <v>28</v>
      </c>
      <c r="D216" s="473">
        <v>873</v>
      </c>
      <c r="E216" s="466">
        <v>7.7963000000000005E-2</v>
      </c>
      <c r="F216" s="466">
        <f t="shared" si="27"/>
        <v>7.7963000000000005E-2</v>
      </c>
      <c r="G216" s="467">
        <v>2.6526000000000001E-2</v>
      </c>
      <c r="H216" s="467">
        <f t="shared" si="28"/>
        <v>2.6526000000000001E-2</v>
      </c>
      <c r="I216" s="476" t="s">
        <v>28</v>
      </c>
      <c r="J216" s="468">
        <f t="shared" si="29"/>
        <v>0</v>
      </c>
      <c r="K216" s="309">
        <f t="shared" si="30"/>
        <v>-8.8425261431201996E-4</v>
      </c>
      <c r="L216" s="469">
        <f t="shared" si="31"/>
        <v>-1.9335280417020928E-2</v>
      </c>
      <c r="M216" s="310" t="str">
        <f t="shared" si="32"/>
        <v/>
      </c>
      <c r="N216" s="466">
        <f>VLOOKUP(B216,[3]GAN15!B:I,6,FALSE)</f>
        <v>7.8032000000000004E-2</v>
      </c>
      <c r="O216" s="466">
        <f t="shared" si="33"/>
        <v>7.8032000000000004E-2</v>
      </c>
      <c r="P216" s="467">
        <f>VLOOKUP(B216,[3]GAN15!B:I,7,FALSE)</f>
        <v>2.7049E-2</v>
      </c>
      <c r="Q216" s="467">
        <f t="shared" si="34"/>
        <v>2.7049E-2</v>
      </c>
      <c r="R216" s="470" t="str">
        <f>VLOOKUP(B216,[3]GAN15!B:I,8,FALSE)</f>
        <v/>
      </c>
      <c r="S216" s="468">
        <f t="shared" si="35"/>
        <v>0</v>
      </c>
    </row>
    <row r="217" spans="1:20" x14ac:dyDescent="0.2">
      <c r="A217" s="472" t="s">
        <v>224</v>
      </c>
      <c r="B217" s="473">
        <v>876</v>
      </c>
      <c r="C217" s="474" t="s">
        <v>28</v>
      </c>
      <c r="D217" s="473">
        <v>876</v>
      </c>
      <c r="E217" s="466">
        <v>7.0992E-2</v>
      </c>
      <c r="F217" s="466">
        <f t="shared" si="27"/>
        <v>7.0992E-2</v>
      </c>
      <c r="G217" s="467">
        <v>2.9853999999999999E-2</v>
      </c>
      <c r="H217" s="467">
        <f t="shared" si="28"/>
        <v>2.9853999999999999E-2</v>
      </c>
      <c r="I217" s="476" t="s">
        <v>28</v>
      </c>
      <c r="J217" s="468">
        <f t="shared" si="29"/>
        <v>0</v>
      </c>
      <c r="K217" s="309">
        <f t="shared" si="30"/>
        <v>4.4814340588988477E-2</v>
      </c>
      <c r="L217" s="469">
        <f t="shared" si="31"/>
        <v>-4.896307858940474E-2</v>
      </c>
      <c r="M217" s="310" t="str">
        <f t="shared" si="32"/>
        <v/>
      </c>
      <c r="N217" s="466">
        <f>VLOOKUP(B217,[3]GAN15!B:I,6,FALSE)</f>
        <v>6.7946999999999994E-2</v>
      </c>
      <c r="O217" s="466">
        <f t="shared" si="33"/>
        <v>6.7946999999999994E-2</v>
      </c>
      <c r="P217" s="467">
        <f>VLOOKUP(B217,[3]GAN15!B:I,7,FALSE)</f>
        <v>3.1391000000000002E-2</v>
      </c>
      <c r="Q217" s="467">
        <f t="shared" si="34"/>
        <v>3.1391000000000002E-2</v>
      </c>
      <c r="R217" s="470" t="str">
        <f>VLOOKUP(B217,[3]GAN15!B:I,8,FALSE)</f>
        <v/>
      </c>
      <c r="S217" s="468">
        <f t="shared" si="35"/>
        <v>0</v>
      </c>
    </row>
    <row r="218" spans="1:20" x14ac:dyDescent="0.2">
      <c r="A218" s="472" t="s">
        <v>225</v>
      </c>
      <c r="B218" s="473">
        <v>879</v>
      </c>
      <c r="C218" s="474" t="s">
        <v>28</v>
      </c>
      <c r="D218" s="473">
        <v>37</v>
      </c>
      <c r="E218" s="466">
        <v>4.0898999999999998E-2</v>
      </c>
      <c r="F218" s="466">
        <f t="shared" si="27"/>
        <v>0.23205199999999998</v>
      </c>
      <c r="G218" s="467">
        <v>2.5617999999999998E-2</v>
      </c>
      <c r="H218" s="467">
        <f t="shared" si="28"/>
        <v>0.15690000000000001</v>
      </c>
      <c r="I218" s="476" t="s">
        <v>28</v>
      </c>
      <c r="J218" s="468">
        <f t="shared" si="29"/>
        <v>0</v>
      </c>
      <c r="K218" s="309">
        <f t="shared" si="30"/>
        <v>-3.732036772758951E-2</v>
      </c>
      <c r="L218" s="469">
        <f t="shared" si="31"/>
        <v>-3.8909171097444406E-2</v>
      </c>
      <c r="M218" s="310" t="str">
        <f t="shared" si="32"/>
        <v/>
      </c>
      <c r="N218" s="466">
        <f>VLOOKUP(B218,[3]GAN15!B:I,6,FALSE)</f>
        <v>3.9600999999999997E-2</v>
      </c>
      <c r="O218" s="466">
        <f t="shared" si="33"/>
        <v>0.24104799999999998</v>
      </c>
      <c r="P218" s="467">
        <f>VLOOKUP(B218,[3]GAN15!B:I,7,FALSE)</f>
        <v>2.4063999999999999E-2</v>
      </c>
      <c r="Q218" s="467">
        <f t="shared" si="34"/>
        <v>0.16325200000000001</v>
      </c>
      <c r="R218" s="470" t="str">
        <f>VLOOKUP(B218,[3]GAN15!B:I,8,FALSE)</f>
        <v/>
      </c>
      <c r="S218" s="468">
        <f t="shared" si="35"/>
        <v>0</v>
      </c>
    </row>
    <row r="219" spans="1:20" x14ac:dyDescent="0.2">
      <c r="A219" s="472" t="s">
        <v>226</v>
      </c>
      <c r="B219" s="473">
        <v>881</v>
      </c>
      <c r="C219" s="474" t="s">
        <v>28</v>
      </c>
      <c r="D219" s="473">
        <v>881</v>
      </c>
      <c r="E219" s="466">
        <v>0.32412299999999999</v>
      </c>
      <c r="F219" s="466">
        <f t="shared" si="27"/>
        <v>0.32412299999999999</v>
      </c>
      <c r="G219" s="467">
        <v>0.180786</v>
      </c>
      <c r="H219" s="467">
        <f t="shared" si="28"/>
        <v>0.180786</v>
      </c>
      <c r="I219" s="476" t="s">
        <v>28</v>
      </c>
      <c r="J219" s="468">
        <f t="shared" si="29"/>
        <v>0</v>
      </c>
      <c r="K219" s="309">
        <f t="shared" si="30"/>
        <v>-9.1741345394017904E-2</v>
      </c>
      <c r="L219" s="469">
        <f t="shared" si="31"/>
        <v>-6.8228672741516561E-2</v>
      </c>
      <c r="M219" s="310" t="str">
        <f t="shared" si="32"/>
        <v/>
      </c>
      <c r="N219" s="466">
        <f>VLOOKUP(B219,[3]GAN15!B:I,6,FALSE)</f>
        <v>0.35686200000000001</v>
      </c>
      <c r="O219" s="466">
        <f t="shared" si="33"/>
        <v>0.35686200000000001</v>
      </c>
      <c r="P219" s="467">
        <f>VLOOKUP(B219,[3]GAN15!B:I,7,FALSE)</f>
        <v>0.194024</v>
      </c>
      <c r="Q219" s="467">
        <f t="shared" si="34"/>
        <v>0.194024</v>
      </c>
      <c r="R219" s="470" t="str">
        <f>VLOOKUP(B219,[3]GAN15!B:I,8,FALSE)</f>
        <v/>
      </c>
      <c r="S219" s="468">
        <f t="shared" si="35"/>
        <v>0</v>
      </c>
    </row>
    <row r="220" spans="1:20" x14ac:dyDescent="0.2">
      <c r="A220" s="472" t="s">
        <v>227</v>
      </c>
      <c r="B220" s="473">
        <v>882</v>
      </c>
      <c r="C220" s="474">
        <v>490</v>
      </c>
      <c r="D220" s="473">
        <v>490</v>
      </c>
      <c r="E220" s="466" t="s">
        <v>28</v>
      </c>
      <c r="F220" s="466">
        <f t="shared" si="27"/>
        <v>3.9272089999999999</v>
      </c>
      <c r="G220" s="467" t="s">
        <v>28</v>
      </c>
      <c r="H220" s="467">
        <f t="shared" si="28"/>
        <v>2.1121910000000002</v>
      </c>
      <c r="I220" s="476" t="s">
        <v>28</v>
      </c>
      <c r="J220" s="468">
        <f t="shared" si="29"/>
        <v>0.15081</v>
      </c>
      <c r="K220" s="309">
        <f t="shared" si="30"/>
        <v>-1.7279889416715211E-2</v>
      </c>
      <c r="L220" s="469">
        <f t="shared" si="31"/>
        <v>-2.9693650718545128E-2</v>
      </c>
      <c r="M220" s="310">
        <f t="shared" si="32"/>
        <v>-2.6416702172986861E-2</v>
      </c>
      <c r="N220" s="466">
        <f>VLOOKUP(B220,[3]GAN15!B:I,6,FALSE)</f>
        <v>0</v>
      </c>
      <c r="O220" s="466">
        <f t="shared" si="33"/>
        <v>3.996264</v>
      </c>
      <c r="P220" s="467">
        <f>VLOOKUP(B220,[3]GAN15!B:I,7,FALSE)</f>
        <v>0</v>
      </c>
      <c r="Q220" s="467">
        <f t="shared" si="34"/>
        <v>2.1768290000000001</v>
      </c>
      <c r="R220" s="470" t="str">
        <f>VLOOKUP(B220,[3]GAN15!B:I,8,FALSE)</f>
        <v/>
      </c>
      <c r="S220" s="468">
        <f t="shared" si="35"/>
        <v>0.15490200000000001</v>
      </c>
    </row>
    <row r="221" spans="1:20" x14ac:dyDescent="0.2">
      <c r="A221" s="472" t="s">
        <v>228</v>
      </c>
      <c r="B221" s="473">
        <v>883</v>
      </c>
      <c r="C221" s="474" t="s">
        <v>28</v>
      </c>
      <c r="D221" s="473">
        <v>883</v>
      </c>
      <c r="E221" s="466">
        <v>0.15074499999999999</v>
      </c>
      <c r="F221" s="466">
        <f t="shared" si="27"/>
        <v>0.15074499999999999</v>
      </c>
      <c r="G221" s="467">
        <v>5.8048000000000002E-2</v>
      </c>
      <c r="H221" s="467">
        <f t="shared" si="28"/>
        <v>5.8048000000000002E-2</v>
      </c>
      <c r="I221" s="476" t="s">
        <v>28</v>
      </c>
      <c r="J221" s="468">
        <f t="shared" si="29"/>
        <v>0</v>
      </c>
      <c r="K221" s="309">
        <f t="shared" si="30"/>
        <v>-3.1195573236331819E-2</v>
      </c>
      <c r="L221" s="469">
        <f t="shared" si="31"/>
        <v>5.4909840466994542E-3</v>
      </c>
      <c r="M221" s="310" t="str">
        <f t="shared" si="32"/>
        <v/>
      </c>
      <c r="N221" s="466">
        <f>VLOOKUP(B221,[3]GAN15!B:I,6,FALSE)</f>
        <v>0.15559899999999999</v>
      </c>
      <c r="O221" s="466">
        <f t="shared" si="33"/>
        <v>0.15559899999999999</v>
      </c>
      <c r="P221" s="467">
        <f>VLOOKUP(B221,[3]GAN15!B:I,7,FALSE)</f>
        <v>5.7730999999999998E-2</v>
      </c>
      <c r="Q221" s="467">
        <f t="shared" si="34"/>
        <v>5.7730999999999998E-2</v>
      </c>
      <c r="R221" s="470" t="str">
        <f>VLOOKUP(B221,[3]GAN15!B:I,8,FALSE)</f>
        <v/>
      </c>
      <c r="S221" s="468">
        <f t="shared" si="35"/>
        <v>0</v>
      </c>
      <c r="T221" s="311"/>
    </row>
    <row r="222" spans="1:20" x14ac:dyDescent="0.2">
      <c r="A222" s="472" t="s">
        <v>229</v>
      </c>
      <c r="B222" s="473">
        <v>885</v>
      </c>
      <c r="C222" s="474" t="s">
        <v>28</v>
      </c>
      <c r="D222" s="473">
        <v>885</v>
      </c>
      <c r="E222" s="466">
        <v>0.236596</v>
      </c>
      <c r="F222" s="466">
        <f t="shared" si="27"/>
        <v>0.24204200000000001</v>
      </c>
      <c r="G222" s="467">
        <v>9.9748000000000003E-2</v>
      </c>
      <c r="H222" s="467">
        <f t="shared" si="28"/>
        <v>0.10204400000000001</v>
      </c>
      <c r="I222" s="476" t="s">
        <v>28</v>
      </c>
      <c r="J222" s="468">
        <f t="shared" si="29"/>
        <v>0</v>
      </c>
      <c r="K222" s="309">
        <f t="shared" si="30"/>
        <v>3.0093075315677398E-2</v>
      </c>
      <c r="L222" s="469">
        <f t="shared" si="31"/>
        <v>-7.1745003684129061E-2</v>
      </c>
      <c r="M222" s="310" t="str">
        <f t="shared" si="32"/>
        <v/>
      </c>
      <c r="N222" s="466">
        <f>VLOOKUP(B222,[3]GAN15!B:I,6,FALSE)</f>
        <v>0.229684</v>
      </c>
      <c r="O222" s="466">
        <f t="shared" si="33"/>
        <v>0.23497099999999999</v>
      </c>
      <c r="P222" s="467">
        <f>VLOOKUP(B222,[3]GAN15!B:I,7,FALSE)</f>
        <v>0.107457</v>
      </c>
      <c r="Q222" s="467">
        <f t="shared" si="34"/>
        <v>0.109931</v>
      </c>
      <c r="R222" s="470" t="str">
        <f>VLOOKUP(B222,[3]GAN15!B:I,8,FALSE)</f>
        <v/>
      </c>
      <c r="S222" s="468">
        <f t="shared" si="35"/>
        <v>0</v>
      </c>
      <c r="T222" s="475"/>
    </row>
    <row r="223" spans="1:20" x14ac:dyDescent="0.2">
      <c r="A223" s="472" t="s">
        <v>230</v>
      </c>
      <c r="B223" s="473">
        <v>886</v>
      </c>
      <c r="C223" s="474" t="s">
        <v>28</v>
      </c>
      <c r="D223" s="473">
        <v>886</v>
      </c>
      <c r="E223" s="466">
        <v>0.175542</v>
      </c>
      <c r="F223" s="466">
        <f t="shared" si="27"/>
        <v>0.175542</v>
      </c>
      <c r="G223" s="467">
        <v>8.7936E-2</v>
      </c>
      <c r="H223" s="467">
        <f t="shared" si="28"/>
        <v>8.7936E-2</v>
      </c>
      <c r="I223" s="476" t="s">
        <v>28</v>
      </c>
      <c r="J223" s="468">
        <f t="shared" si="29"/>
        <v>0</v>
      </c>
      <c r="K223" s="309">
        <f t="shared" si="30"/>
        <v>-1.1610098871647101E-2</v>
      </c>
      <c r="L223" s="469">
        <f t="shared" si="31"/>
        <v>4.80923946079308E-2</v>
      </c>
      <c r="M223" s="310" t="str">
        <f t="shared" si="32"/>
        <v/>
      </c>
      <c r="N223" s="466">
        <f>VLOOKUP(B223,[3]GAN15!B:I,6,FALSE)</f>
        <v>0.17760400000000001</v>
      </c>
      <c r="O223" s="466">
        <f t="shared" si="33"/>
        <v>0.17760400000000001</v>
      </c>
      <c r="P223" s="467">
        <f>VLOOKUP(B223,[3]GAN15!B:I,7,FALSE)</f>
        <v>8.3901000000000003E-2</v>
      </c>
      <c r="Q223" s="467">
        <f t="shared" si="34"/>
        <v>8.3901000000000003E-2</v>
      </c>
      <c r="R223" s="470" t="str">
        <f>VLOOKUP(B223,[3]GAN15!B:I,8,FALSE)</f>
        <v/>
      </c>
      <c r="S223" s="468">
        <f t="shared" si="35"/>
        <v>0</v>
      </c>
    </row>
    <row r="224" spans="1:20" x14ac:dyDescent="0.2">
      <c r="A224" s="472" t="s">
        <v>231</v>
      </c>
      <c r="B224" s="473">
        <v>888</v>
      </c>
      <c r="C224" s="474" t="s">
        <v>28</v>
      </c>
      <c r="D224" s="473">
        <v>888</v>
      </c>
      <c r="E224" s="466">
        <v>1.0592000000000001E-2</v>
      </c>
      <c r="F224" s="466">
        <f t="shared" si="27"/>
        <v>1.0592000000000001E-2</v>
      </c>
      <c r="G224" s="467">
        <v>2.627E-3</v>
      </c>
      <c r="H224" s="467">
        <f t="shared" si="28"/>
        <v>2.627E-3</v>
      </c>
      <c r="I224" s="476" t="s">
        <v>28</v>
      </c>
      <c r="J224" s="468">
        <f t="shared" si="29"/>
        <v>0</v>
      </c>
      <c r="K224" s="309">
        <f t="shared" si="30"/>
        <v>2.9849295089936723E-2</v>
      </c>
      <c r="L224" s="469">
        <f t="shared" si="31"/>
        <v>6.3993519643580354E-2</v>
      </c>
      <c r="M224" s="310" t="str">
        <f t="shared" si="32"/>
        <v/>
      </c>
      <c r="N224" s="466">
        <f>VLOOKUP(B224,[3]GAN15!B:I,6,FALSE)</f>
        <v>1.0285000000000001E-2</v>
      </c>
      <c r="O224" s="466">
        <f t="shared" si="33"/>
        <v>1.0285000000000001E-2</v>
      </c>
      <c r="P224" s="467">
        <f>VLOOKUP(B224,[3]GAN15!B:I,7,FALSE)</f>
        <v>2.4689999999999998E-3</v>
      </c>
      <c r="Q224" s="467">
        <f t="shared" si="34"/>
        <v>2.4689999999999998E-3</v>
      </c>
      <c r="R224" s="470" t="str">
        <f>VLOOKUP(B224,[3]GAN15!B:I,8,FALSE)</f>
        <v/>
      </c>
      <c r="S224" s="468">
        <f t="shared" si="35"/>
        <v>0</v>
      </c>
    </row>
    <row r="225" spans="1:19" x14ac:dyDescent="0.2">
      <c r="A225" s="472" t="s">
        <v>232</v>
      </c>
      <c r="B225" s="473">
        <v>889</v>
      </c>
      <c r="C225" s="474" t="s">
        <v>28</v>
      </c>
      <c r="D225" s="473">
        <v>889</v>
      </c>
      <c r="E225" s="466">
        <v>0.22356699999999999</v>
      </c>
      <c r="F225" s="466">
        <f t="shared" si="27"/>
        <v>0.22356699999999999</v>
      </c>
      <c r="G225" s="467">
        <v>4.5567999999999997E-2</v>
      </c>
      <c r="H225" s="467">
        <f t="shared" si="28"/>
        <v>4.5567999999999997E-2</v>
      </c>
      <c r="I225" s="476" t="s">
        <v>28</v>
      </c>
      <c r="J225" s="468">
        <f t="shared" si="29"/>
        <v>0</v>
      </c>
      <c r="K225" s="309">
        <f t="shared" si="30"/>
        <v>3.0329145659166779E-2</v>
      </c>
      <c r="L225" s="469">
        <f t="shared" si="31"/>
        <v>-5.5702917771883298E-2</v>
      </c>
      <c r="M225" s="310" t="str">
        <f t="shared" si="32"/>
        <v/>
      </c>
      <c r="N225" s="466">
        <f>VLOOKUP(B225,[3]GAN15!B:I,6,FALSE)</f>
        <v>0.21698600000000001</v>
      </c>
      <c r="O225" s="466">
        <f t="shared" si="33"/>
        <v>0.21698600000000001</v>
      </c>
      <c r="P225" s="467">
        <f>VLOOKUP(B225,[3]GAN15!B:I,7,FALSE)</f>
        <v>4.8256E-2</v>
      </c>
      <c r="Q225" s="467">
        <f t="shared" si="34"/>
        <v>4.8256E-2</v>
      </c>
      <c r="R225" s="470" t="str">
        <f>VLOOKUP(B225,[3]GAN15!B:I,8,FALSE)</f>
        <v/>
      </c>
      <c r="S225" s="468">
        <f t="shared" si="35"/>
        <v>0</v>
      </c>
    </row>
    <row r="226" spans="1:19" x14ac:dyDescent="0.2">
      <c r="A226" s="472" t="s">
        <v>233</v>
      </c>
      <c r="B226" s="473">
        <v>894</v>
      </c>
      <c r="C226" s="474" t="s">
        <v>28</v>
      </c>
      <c r="D226" s="473">
        <v>894</v>
      </c>
      <c r="E226" s="466">
        <v>2.2773000000000002E-2</v>
      </c>
      <c r="F226" s="466">
        <f t="shared" si="27"/>
        <v>2.2773000000000002E-2</v>
      </c>
      <c r="G226" s="467">
        <v>1.3435000000000001E-2</v>
      </c>
      <c r="H226" s="467">
        <f t="shared" si="28"/>
        <v>1.3435000000000001E-2</v>
      </c>
      <c r="I226" s="476" t="s">
        <v>28</v>
      </c>
      <c r="J226" s="468">
        <f t="shared" si="29"/>
        <v>0</v>
      </c>
      <c r="K226" s="309">
        <f t="shared" si="30"/>
        <v>2.2448704709738365E-2</v>
      </c>
      <c r="L226" s="469">
        <f t="shared" si="31"/>
        <v>-0.15915633996745515</v>
      </c>
      <c r="M226" s="310" t="str">
        <f t="shared" si="32"/>
        <v/>
      </c>
      <c r="N226" s="466">
        <f>VLOOKUP(B226,[3]GAN15!B:I,6,FALSE)</f>
        <v>2.2273000000000001E-2</v>
      </c>
      <c r="O226" s="466">
        <f t="shared" si="33"/>
        <v>2.2273000000000001E-2</v>
      </c>
      <c r="P226" s="467">
        <f>VLOOKUP(B226,[3]GAN15!B:I,7,FALSE)</f>
        <v>1.5977999999999999E-2</v>
      </c>
      <c r="Q226" s="467">
        <f t="shared" si="34"/>
        <v>1.5977999999999999E-2</v>
      </c>
      <c r="R226" s="470" t="str">
        <f>VLOOKUP(B226,[3]GAN15!B:I,8,FALSE)</f>
        <v/>
      </c>
      <c r="S226" s="468">
        <f t="shared" si="35"/>
        <v>0</v>
      </c>
    </row>
    <row r="227" spans="1:19" x14ac:dyDescent="0.2">
      <c r="A227" s="472" t="s">
        <v>234</v>
      </c>
      <c r="B227" s="473">
        <v>895</v>
      </c>
      <c r="C227" s="474" t="s">
        <v>28</v>
      </c>
      <c r="D227" s="473">
        <v>69</v>
      </c>
      <c r="E227" s="466">
        <v>3.9734999999999999E-2</v>
      </c>
      <c r="F227" s="466">
        <f t="shared" si="27"/>
        <v>9.0907999999999989E-2</v>
      </c>
      <c r="G227" s="467">
        <v>9.9539999999999993E-3</v>
      </c>
      <c r="H227" s="467">
        <f t="shared" si="28"/>
        <v>3.5740999999999995E-2</v>
      </c>
      <c r="I227" s="476" t="s">
        <v>28</v>
      </c>
      <c r="J227" s="468">
        <f t="shared" si="29"/>
        <v>2.0465999999999998E-2</v>
      </c>
      <c r="K227" s="309">
        <f t="shared" si="30"/>
        <v>-7.8049572025475689E-2</v>
      </c>
      <c r="L227" s="469">
        <f t="shared" si="31"/>
        <v>0.36807655502392311</v>
      </c>
      <c r="M227" s="310">
        <f t="shared" si="32"/>
        <v>0.23467664092664076</v>
      </c>
      <c r="N227" s="466">
        <f>VLOOKUP(B227,[3]GAN15!B:I,6,FALSE)</f>
        <v>4.6330000000000003E-2</v>
      </c>
      <c r="O227" s="466">
        <f t="shared" si="33"/>
        <v>9.8603999999999997E-2</v>
      </c>
      <c r="P227" s="467">
        <f>VLOOKUP(B227,[3]GAN15!B:I,7,FALSE)</f>
        <v>7.5389999999999997E-3</v>
      </c>
      <c r="Q227" s="467">
        <f t="shared" si="34"/>
        <v>2.6125000000000002E-2</v>
      </c>
      <c r="R227" s="470" t="str">
        <f>VLOOKUP(B227,[3]GAN15!B:I,8,FALSE)</f>
        <v/>
      </c>
      <c r="S227" s="468">
        <f t="shared" si="35"/>
        <v>1.6576E-2</v>
      </c>
    </row>
    <row r="228" spans="1:19" x14ac:dyDescent="0.2">
      <c r="A228" s="472" t="s">
        <v>235</v>
      </c>
      <c r="B228" s="473">
        <v>896</v>
      </c>
      <c r="C228" s="474" t="s">
        <v>28</v>
      </c>
      <c r="D228" s="473">
        <v>896</v>
      </c>
      <c r="E228" s="466">
        <v>4.5659999999999999E-2</v>
      </c>
      <c r="F228" s="466">
        <f t="shared" si="27"/>
        <v>4.5659999999999999E-2</v>
      </c>
      <c r="G228" s="467">
        <v>1.9234999999999999E-2</v>
      </c>
      <c r="H228" s="467">
        <f t="shared" si="28"/>
        <v>1.9234999999999999E-2</v>
      </c>
      <c r="I228" s="476" t="s">
        <v>28</v>
      </c>
      <c r="J228" s="468">
        <f t="shared" si="29"/>
        <v>0</v>
      </c>
      <c r="K228" s="309">
        <f t="shared" si="30"/>
        <v>4.9389809473466384E-2</v>
      </c>
      <c r="L228" s="469">
        <f t="shared" si="31"/>
        <v>-9.0113528855250702E-2</v>
      </c>
      <c r="M228" s="310" t="str">
        <f t="shared" si="32"/>
        <v/>
      </c>
      <c r="N228" s="466">
        <f>VLOOKUP(B228,[3]GAN15!B:I,6,FALSE)</f>
        <v>4.3511000000000001E-2</v>
      </c>
      <c r="O228" s="466">
        <f t="shared" si="33"/>
        <v>4.3511000000000001E-2</v>
      </c>
      <c r="P228" s="467">
        <f>VLOOKUP(B228,[3]GAN15!B:I,7,FALSE)</f>
        <v>2.1139999999999999E-2</v>
      </c>
      <c r="Q228" s="467">
        <f t="shared" si="34"/>
        <v>2.1139999999999999E-2</v>
      </c>
      <c r="R228" s="470" t="str">
        <f>VLOOKUP(B228,[3]GAN15!B:I,8,FALSE)</f>
        <v/>
      </c>
      <c r="S228" s="468">
        <f t="shared" si="35"/>
        <v>0</v>
      </c>
    </row>
    <row r="229" spans="1:19" x14ac:dyDescent="0.2">
      <c r="A229" s="472" t="s">
        <v>236</v>
      </c>
      <c r="B229" s="473">
        <v>899</v>
      </c>
      <c r="C229" s="474" t="s">
        <v>28</v>
      </c>
      <c r="D229" s="473">
        <v>31</v>
      </c>
      <c r="E229" s="466">
        <v>1.2756E-2</v>
      </c>
      <c r="F229" s="466">
        <f t="shared" si="27"/>
        <v>0.152924</v>
      </c>
      <c r="G229" s="467">
        <v>6.5059999999999996E-3</v>
      </c>
      <c r="H229" s="467">
        <f t="shared" si="28"/>
        <v>9.5323999999999992E-2</v>
      </c>
      <c r="I229" s="476" t="s">
        <v>28</v>
      </c>
      <c r="J229" s="468">
        <f t="shared" si="29"/>
        <v>7.8340000000000007E-2</v>
      </c>
      <c r="K229" s="309">
        <f t="shared" si="30"/>
        <v>-2.7967760799369579E-2</v>
      </c>
      <c r="L229" s="469">
        <f t="shared" si="31"/>
        <v>2.5949006059431845E-2</v>
      </c>
      <c r="M229" s="310">
        <f t="shared" si="32"/>
        <v>3.95021429614002E-2</v>
      </c>
      <c r="N229" s="466">
        <f>VLOOKUP(B229,[3]GAN15!B:I,6,FALSE)</f>
        <v>1.3884000000000001E-2</v>
      </c>
      <c r="O229" s="466">
        <f t="shared" si="33"/>
        <v>0.15732400000000002</v>
      </c>
      <c r="P229" s="467">
        <f>VLOOKUP(B229,[3]GAN15!B:I,7,FALSE)</f>
        <v>6.1469999999999997E-3</v>
      </c>
      <c r="Q229" s="467">
        <f t="shared" si="34"/>
        <v>9.2912999999999996E-2</v>
      </c>
      <c r="R229" s="470" t="str">
        <f>VLOOKUP(B229,[3]GAN15!B:I,8,FALSE)</f>
        <v/>
      </c>
      <c r="S229" s="468">
        <f t="shared" si="35"/>
        <v>7.5362999999999999E-2</v>
      </c>
    </row>
    <row r="230" spans="1:19" x14ac:dyDescent="0.2">
      <c r="A230" s="472" t="s">
        <v>237</v>
      </c>
      <c r="B230" s="473">
        <v>955</v>
      </c>
      <c r="C230" s="474" t="s">
        <v>28</v>
      </c>
      <c r="D230" s="473">
        <v>955</v>
      </c>
      <c r="E230" s="466">
        <v>1.3769E-2</v>
      </c>
      <c r="F230" s="466">
        <f t="shared" si="27"/>
        <v>1.3769E-2</v>
      </c>
      <c r="G230" s="467">
        <v>1.2760000000000001E-2</v>
      </c>
      <c r="H230" s="467">
        <f t="shared" si="28"/>
        <v>1.2760000000000001E-2</v>
      </c>
      <c r="I230" s="476" t="s">
        <v>28</v>
      </c>
      <c r="J230" s="468">
        <f t="shared" si="29"/>
        <v>0</v>
      </c>
      <c r="K230" s="309">
        <f t="shared" si="30"/>
        <v>2.5241995532390149E-2</v>
      </c>
      <c r="L230" s="469">
        <f t="shared" si="31"/>
        <v>-6.7932797662527356E-2</v>
      </c>
      <c r="M230" s="310" t="str">
        <f t="shared" si="32"/>
        <v/>
      </c>
      <c r="N230" s="466">
        <f>VLOOKUP(B230,[3]GAN15!B:I,6,FALSE)</f>
        <v>1.3429999999999999E-2</v>
      </c>
      <c r="O230" s="466">
        <f t="shared" si="33"/>
        <v>1.3429999999999999E-2</v>
      </c>
      <c r="P230" s="467">
        <f>VLOOKUP(B230,[3]GAN15!B:I,7,FALSE)</f>
        <v>1.3690000000000001E-2</v>
      </c>
      <c r="Q230" s="467">
        <f t="shared" si="34"/>
        <v>1.3690000000000001E-2</v>
      </c>
      <c r="R230" s="470" t="str">
        <f>VLOOKUP(B230,[3]GAN15!B:I,8,FALSE)</f>
        <v/>
      </c>
      <c r="S230" s="468">
        <f t="shared" si="35"/>
        <v>0</v>
      </c>
    </row>
    <row r="231" spans="1:19" x14ac:dyDescent="0.2">
      <c r="E231" s="471"/>
      <c r="F231" s="471"/>
      <c r="G231" s="471"/>
      <c r="H231" s="471"/>
      <c r="I231" s="471"/>
    </row>
    <row r="232" spans="1:19" x14ac:dyDescent="0.2">
      <c r="E232" s="471"/>
      <c r="F232" s="471"/>
      <c r="G232" s="471"/>
      <c r="H232" s="471"/>
      <c r="I232" s="471"/>
    </row>
    <row r="233" spans="1:19" x14ac:dyDescent="0.2">
      <c r="E233" s="471"/>
      <c r="F233" s="471"/>
      <c r="G233" s="471"/>
      <c r="H233" s="471"/>
      <c r="I233" s="471"/>
    </row>
    <row r="234" spans="1:19" x14ac:dyDescent="0.2">
      <c r="E234" s="471"/>
      <c r="F234" s="471"/>
      <c r="G234" s="471"/>
      <c r="H234" s="471"/>
      <c r="I234" s="471"/>
    </row>
    <row r="235" spans="1:19" x14ac:dyDescent="0.2">
      <c r="E235" s="471"/>
      <c r="F235" s="471"/>
      <c r="G235" s="471"/>
      <c r="H235" s="471"/>
      <c r="I235" s="471"/>
    </row>
    <row r="236" spans="1:19" x14ac:dyDescent="0.2">
      <c r="E236" s="471"/>
      <c r="F236" s="471"/>
      <c r="G236" s="471"/>
      <c r="H236" s="471"/>
      <c r="I236" s="471"/>
    </row>
    <row r="237" spans="1:19" x14ac:dyDescent="0.2">
      <c r="E237" s="471"/>
      <c r="F237" s="471"/>
      <c r="G237" s="471"/>
      <c r="H237" s="471"/>
      <c r="I237" s="471"/>
    </row>
    <row r="238" spans="1:19" x14ac:dyDescent="0.2">
      <c r="E238" s="471"/>
      <c r="F238" s="471"/>
      <c r="G238" s="471"/>
      <c r="H238" s="471"/>
      <c r="I238" s="471"/>
    </row>
    <row r="239" spans="1:19" x14ac:dyDescent="0.2">
      <c r="E239" s="471"/>
      <c r="F239" s="471"/>
      <c r="G239" s="471"/>
      <c r="H239" s="471"/>
      <c r="I239" s="471"/>
    </row>
    <row r="240" spans="1:19" x14ac:dyDescent="0.2">
      <c r="E240" s="471"/>
      <c r="F240" s="471"/>
      <c r="G240" s="471"/>
      <c r="H240" s="471"/>
      <c r="I240" s="471"/>
    </row>
    <row r="241" spans="5:9" x14ac:dyDescent="0.2">
      <c r="E241" s="471"/>
      <c r="F241" s="471"/>
      <c r="G241" s="471"/>
      <c r="H241" s="471"/>
      <c r="I241" s="471"/>
    </row>
    <row r="242" spans="5:9" x14ac:dyDescent="0.2">
      <c r="E242" s="471"/>
      <c r="F242" s="471"/>
      <c r="G242" s="471"/>
      <c r="H242" s="471"/>
      <c r="I242" s="471"/>
    </row>
    <row r="243" spans="5:9" x14ac:dyDescent="0.2">
      <c r="E243" s="471"/>
      <c r="F243" s="471"/>
      <c r="G243" s="471"/>
      <c r="H243" s="471"/>
      <c r="I243" s="471"/>
    </row>
    <row r="244" spans="5:9" x14ac:dyDescent="0.2">
      <c r="E244" s="471"/>
      <c r="F244" s="471"/>
      <c r="G244" s="471"/>
      <c r="H244" s="471"/>
      <c r="I244" s="471"/>
    </row>
  </sheetData>
  <sheetProtection sheet="1" objects="1" scenarios="1" autoFilter="0"/>
  <sortState ref="A10:T230">
    <sortCondition ref="B10:B230"/>
  </sortState>
  <mergeCells count="19">
    <mergeCell ref="E4:K4"/>
    <mergeCell ref="M4:S4"/>
    <mergeCell ref="E5:J5"/>
    <mergeCell ref="N5:S5"/>
    <mergeCell ref="E6:J6"/>
    <mergeCell ref="N6:S6"/>
    <mergeCell ref="R7:S7"/>
    <mergeCell ref="N8:O8"/>
    <mergeCell ref="P8:Q8"/>
    <mergeCell ref="R8:S8"/>
    <mergeCell ref="E8:F8"/>
    <mergeCell ref="G8:H8"/>
    <mergeCell ref="I8:J8"/>
    <mergeCell ref="K8:M8"/>
    <mergeCell ref="E7:F7"/>
    <mergeCell ref="G7:H7"/>
    <mergeCell ref="I7:J7"/>
    <mergeCell ref="N7:O7"/>
    <mergeCell ref="P7:Q7"/>
  </mergeCells>
  <conditionalFormatting sqref="A10:C228">
    <cfRule type="cellIs" dxfId="32" priority="32" operator="equal">
      <formula>0</formula>
    </cfRule>
  </conditionalFormatting>
  <conditionalFormatting sqref="D10:D228">
    <cfRule type="cellIs" dxfId="31" priority="31" operator="equal">
      <formula>0</formula>
    </cfRule>
  </conditionalFormatting>
  <conditionalFormatting sqref="I10:I228">
    <cfRule type="cellIs" dxfId="30" priority="30" operator="equal">
      <formula>0</formula>
    </cfRule>
  </conditionalFormatting>
  <conditionalFormatting sqref="E1:H228 E231:H1048576 F229:F230 H229:H230">
    <cfRule type="cellIs" dxfId="29" priority="29" operator="equal">
      <formula>0</formula>
    </cfRule>
  </conditionalFormatting>
  <conditionalFormatting sqref="G1:H228 G231:H1048576 H229:H230">
    <cfRule type="cellIs" dxfId="28" priority="25" operator="equal">
      <formula>0</formula>
    </cfRule>
    <cfRule type="cellIs" dxfId="27" priority="26" operator="equal">
      <formula>0</formula>
    </cfRule>
    <cfRule type="cellIs" dxfId="26" priority="27" operator="equal">
      <formula>0</formula>
    </cfRule>
    <cfRule type="cellIs" dxfId="25" priority="28" operator="equal">
      <formula>0</formula>
    </cfRule>
  </conditionalFormatting>
  <conditionalFormatting sqref="J1:J1048576">
    <cfRule type="cellIs" dxfId="24" priority="24" operator="equal">
      <formula>0</formula>
    </cfRule>
  </conditionalFormatting>
  <conditionalFormatting sqref="O10:O228">
    <cfRule type="cellIs" dxfId="23" priority="23" operator="equal">
      <formula>0</formula>
    </cfRule>
  </conditionalFormatting>
  <conditionalFormatting sqref="Q10:Q228">
    <cfRule type="cellIs" dxfId="22" priority="22" operator="equal">
      <formula>0</formula>
    </cfRule>
  </conditionalFormatting>
  <conditionalFormatting sqref="Q10:Q228">
    <cfRule type="cellIs" dxfId="21" priority="18" operator="equal">
      <formula>0</formula>
    </cfRule>
    <cfRule type="cellIs" dxfId="20" priority="19" operator="equal">
      <formula>0</formula>
    </cfRule>
    <cfRule type="cellIs" dxfId="19" priority="20" operator="equal">
      <formula>0</formula>
    </cfRule>
    <cfRule type="cellIs" dxfId="18" priority="21" operator="equal">
      <formula>0</formula>
    </cfRule>
  </conditionalFormatting>
  <conditionalFormatting sqref="S10:S230">
    <cfRule type="cellIs" dxfId="17" priority="17" operator="equal">
      <formula>0</formula>
    </cfRule>
  </conditionalFormatting>
  <conditionalFormatting sqref="A229:C230">
    <cfRule type="cellIs" dxfId="16" priority="16" operator="equal">
      <formula>0</formula>
    </cfRule>
  </conditionalFormatting>
  <conditionalFormatting sqref="D229:D230">
    <cfRule type="cellIs" dxfId="15" priority="15" operator="equal">
      <formula>0</formula>
    </cfRule>
  </conditionalFormatting>
  <conditionalFormatting sqref="I229:I230">
    <cfRule type="cellIs" dxfId="14" priority="14" operator="equal">
      <formula>0</formula>
    </cfRule>
  </conditionalFormatting>
  <conditionalFormatting sqref="E229:E230 G229:G230">
    <cfRule type="cellIs" dxfId="13" priority="13" operator="equal">
      <formula>0</formula>
    </cfRule>
  </conditionalFormatting>
  <conditionalFormatting sqref="G229:G230">
    <cfRule type="cellIs" dxfId="12" priority="9" operator="equal">
      <formula>0</formula>
    </cfRule>
    <cfRule type="cellIs" dxfId="11" priority="10" operator="equal">
      <formula>0</formula>
    </cfRule>
    <cfRule type="cellIs" dxfId="10" priority="11" operator="equal">
      <formula>0</formula>
    </cfRule>
    <cfRule type="cellIs" dxfId="9" priority="12" operator="equal">
      <formula>0</formula>
    </cfRule>
  </conditionalFormatting>
  <conditionalFormatting sqref="O229:O230">
    <cfRule type="cellIs" dxfId="8" priority="8" operator="equal">
      <formula>0</formula>
    </cfRule>
  </conditionalFormatting>
  <conditionalFormatting sqref="Q229:Q230">
    <cfRule type="cellIs" dxfId="7" priority="7" operator="equal">
      <formula>0</formula>
    </cfRule>
  </conditionalFormatting>
  <conditionalFormatting sqref="Q229:Q230">
    <cfRule type="cellIs" dxfId="6" priority="3" operator="equal">
      <formula>0</formula>
    </cfRule>
    <cfRule type="cellIs" dxfId="5" priority="4" operator="equal">
      <formula>0</formula>
    </cfRule>
    <cfRule type="cellIs" dxfId="4" priority="5" operator="equal">
      <formula>0</formula>
    </cfRule>
    <cfRule type="cellIs" dxfId="3" priority="6" operator="equal">
      <formula>0</formula>
    </cfRule>
  </conditionalFormatting>
  <conditionalFormatting sqref="R160">
    <cfRule type="cellIs" dxfId="2" priority="2" operator="equal">
      <formula>0</formula>
    </cfRule>
  </conditionalFormatting>
  <conditionalFormatting sqref="P11:Q230">
    <cfRule type="cellIs" dxfId="1" priority="1" operator="equal">
      <formula>0</formula>
    </cfRule>
  </conditionalFormatting>
  <pageMargins left="0.25" right="0.25" top="0.75" bottom="0.75" header="0.3" footer="0.3"/>
  <pageSetup paperSize="9" scale="67" fitToHeight="0" orientation="landscape" horizontalDpi="200"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37</vt:i4>
      </vt:variant>
    </vt:vector>
  </HeadingPairs>
  <TitlesOfParts>
    <vt:vector size="50" baseType="lpstr">
      <vt:lpstr>INFORMATION</vt:lpstr>
      <vt:lpstr>PLANUNGSANNAHMEN</vt:lpstr>
      <vt:lpstr>ABFRAGE</vt:lpstr>
      <vt:lpstr>Liste TU (POR)</vt:lpstr>
      <vt:lpstr>Liste Abrechungsstelle</vt:lpstr>
      <vt:lpstr>Details Berechnung</vt:lpstr>
      <vt:lpstr>VS GA14 def.</vt:lpstr>
      <vt:lpstr>VS GA15 def.</vt:lpstr>
      <vt:lpstr>VS GA16 prov.</vt:lpstr>
      <vt:lpstr>VS HTA 1712</vt:lpstr>
      <vt:lpstr>VS HTA 1612</vt:lpstr>
      <vt:lpstr>VS TKN 1712</vt:lpstr>
      <vt:lpstr>VS TKN 1612</vt:lpstr>
      <vt:lpstr>ABFRAGE!Druckbereich</vt:lpstr>
      <vt:lpstr>'Details Berechnung'!Druckbereich</vt:lpstr>
      <vt:lpstr>INFORMATION!Druckbereich</vt:lpstr>
      <vt:lpstr>PLANUNGSANNAHMEN!Druckbereich</vt:lpstr>
      <vt:lpstr>'VS GA15 def.'!Druckbereich</vt:lpstr>
      <vt:lpstr>'VS GA16 prov.'!Druckbereich</vt:lpstr>
      <vt:lpstr>'VS HTA 1612'!Druckbereich</vt:lpstr>
      <vt:lpstr>'VS HTA 1712'!Druckbereich</vt:lpstr>
      <vt:lpstr>'VS TKN 1612'!Druckbereich</vt:lpstr>
      <vt:lpstr>'VS TKN 1712'!Druckbereich</vt:lpstr>
      <vt:lpstr>ABFRAGE!Drucktitel</vt:lpstr>
      <vt:lpstr>'Details Berechnung'!Drucktitel</vt:lpstr>
      <vt:lpstr>INFORMATION!Drucktitel</vt:lpstr>
      <vt:lpstr>'Liste Abrechungsstelle'!Drucktitel</vt:lpstr>
      <vt:lpstr>'Liste TU (POR)'!Drucktitel</vt:lpstr>
      <vt:lpstr>PLANUNGSANNAHMEN!Drucktitel</vt:lpstr>
      <vt:lpstr>'VS GA14 def.'!Drucktitel</vt:lpstr>
      <vt:lpstr>'VS GA15 def.'!Drucktitel</vt:lpstr>
      <vt:lpstr>'VS GA16 prov.'!Drucktitel</vt:lpstr>
      <vt:lpstr>'VS HTA 1612'!Drucktitel</vt:lpstr>
      <vt:lpstr>'VS HTA 1712'!Drucktitel</vt:lpstr>
      <vt:lpstr>'VS TKN 1612'!Drucktitel</vt:lpstr>
      <vt:lpstr>'VS TKN 1712'!Drucktitel</vt:lpstr>
      <vt:lpstr>ABFRAGE!Print_Area</vt:lpstr>
      <vt:lpstr>'Details Berechnung'!Print_Area</vt:lpstr>
      <vt:lpstr>'VS GA14 def.'!Print_Area</vt:lpstr>
      <vt:lpstr>'VS HTA 1612'!Print_Area</vt:lpstr>
      <vt:lpstr>'VS HTA 1712'!Print_Area</vt:lpstr>
      <vt:lpstr>'VS TKN 1612'!Print_Area</vt:lpstr>
      <vt:lpstr>'VS TKN 1712'!Print_Area</vt:lpstr>
      <vt:lpstr>ABFRAGE!Print_Titles</vt:lpstr>
      <vt:lpstr>'Details Berechnung'!Print_Titles</vt:lpstr>
      <vt:lpstr>'VS GA14 def.'!Print_Titles</vt:lpstr>
      <vt:lpstr>'VS HTA 1612'!Print_Titles</vt:lpstr>
      <vt:lpstr>'VS HTA 1712'!Print_Titles</vt:lpstr>
      <vt:lpstr>'VS TKN 1612'!Print_Titles</vt:lpstr>
      <vt:lpstr>'VS TKN 1712'!Print_Titles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Prognose-Tool Ertraege PFA DV</dc:title>
  <dc:creator/>
  <cp:lastModifiedBy/>
  <cp:lastPrinted>2013-01-10T09:12:16Z</cp:lastPrinted>
  <dcterms:created xsi:type="dcterms:W3CDTF">2006-09-16T00:00:00Z</dcterms:created>
  <dcterms:modified xsi:type="dcterms:W3CDTF">2018-01-26T07:12:39Z</dcterms:modified>
</cp:coreProperties>
</file>